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4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pivotTables/pivotTable7.xml" ContentType="application/vnd.openxmlformats-officedocument.spreadsheetml.pivotTable+xml"/>
  <Override PartName="/xl/pivotTables/pivotTable8.xml" ContentType="application/vnd.openxmlformats-officedocument.spreadsheetml.pivotTable+xml"/>
  <Override PartName="/xl/pivotTables/pivotTable9.xml" ContentType="application/vnd.openxmlformats-officedocument.spreadsheetml.pivotTable+xml"/>
  <Override PartName="/xl/pivotTables/pivotTable10.xml" ContentType="application/vnd.openxmlformats-officedocument.spreadsheetml.pivotTable+xml"/>
  <Override PartName="/xl/pivotTables/pivotTable11.xml" ContentType="application/vnd.openxmlformats-officedocument.spreadsheetml.pivotTable+xml"/>
  <Override PartName="/xl/pivotTables/pivotTable12.xml" ContentType="application/vnd.openxmlformats-officedocument.spreadsheetml.pivotTable+xml"/>
  <Override PartName="/xl/pivotTables/pivotTable13.xml" ContentType="application/vnd.openxmlformats-officedocument.spreadsheetml.pivotTable+xml"/>
  <Override PartName="/xl/drawings/drawing1.xml" ContentType="application/vnd.openxmlformats-officedocument.drawing+xml"/>
  <Override PartName="/xl/pivotTables/pivotTable14.xml" ContentType="application/vnd.openxmlformats-officedocument.spreadsheetml.pivotTable+xml"/>
  <Override PartName="/xl/tables/table1.xml" ContentType="application/vnd.openxmlformats-officedocument.spreadsheetml.table+xml"/>
  <Override PartName="/xl/pivotTables/pivotTable15.xml" ContentType="application/vnd.openxmlformats-officedocument.spreadsheetml.pivotTable+xml"/>
  <Override PartName="/xl/pivotTables/pivotTable16.xml" ContentType="application/vnd.openxmlformats-officedocument.spreadsheetml.pivotTable+xml"/>
  <Override PartName="/xl/pivotTables/pivotTable17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dskinner\Desktop\xref project\"/>
    </mc:Choice>
  </mc:AlternateContent>
  <xr:revisionPtr revIDLastSave="0" documentId="8_{5CFE21FF-D8AF-4837-A291-F2DAFB2F6537}" xr6:coauthVersionLast="36" xr6:coauthVersionMax="36" xr10:uidLastSave="{00000000-0000-0000-0000-000000000000}"/>
  <workbookProtection workbookPassword="E3A5" lockStructure="1"/>
  <bookViews>
    <workbookView xWindow="0" yWindow="0" windowWidth="19200" windowHeight="8820" xr2:uid="{00000000-000D-0000-FFFF-FFFF00000000}"/>
  </bookViews>
  <sheets>
    <sheet name="Wolfspeed Power Cross Reference" sheetId="11" r:id="rId1"/>
    <sheet name="Sheet2" sheetId="3" state="hidden" r:id="rId2"/>
    <sheet name="Sheet1" sheetId="4" state="hidden" r:id="rId3"/>
    <sheet name="Diodes" sheetId="14" state="hidden" r:id="rId4"/>
    <sheet name="MOSFETs" sheetId="12" state="hidden" r:id="rId5"/>
    <sheet name="20200306_untitled_bom (1)" sheetId="1" state="hidden" r:id="rId6"/>
    <sheet name="Sheet2 (2)" sheetId="7" state="hidden" r:id="rId7"/>
    <sheet name="Sheet5" sheetId="13" state="hidden" r:id="rId8"/>
    <sheet name="20200310_diodes_as_of_3_10_20" sheetId="6" state="hidden" r:id="rId9"/>
    <sheet name="diode xref" sheetId="8" state="hidden" r:id="rId10"/>
    <sheet name="Sheet8" sheetId="10" state="hidden" r:id="rId11"/>
  </sheets>
  <definedNames>
    <definedName name="_xlnm._FilterDatabase" localSheetId="5" hidden="1">'20200306_untitled_bom (1)'!$A$1:$DI$196</definedName>
    <definedName name="_xlnm._FilterDatabase" localSheetId="8" hidden="1">'20200310_diodes_as_of_3_10_20'!$C$1:$DO$600</definedName>
    <definedName name="_xlnm._FilterDatabase" localSheetId="9" hidden="1">'diode xref'!$AJ$1:$AS$1</definedName>
    <definedName name="_xlnm._FilterDatabase" localSheetId="2" hidden="1">Sheet1!#REF!</definedName>
    <definedName name="Infineon">'Wolfspeed Power Cross Reference'!$AA$6:$AA$84</definedName>
    <definedName name="Infineon.">Sheet8!$R$297:$R$388</definedName>
    <definedName name="IXYS">'Wolfspeed Power Cross Reference'!$Z$6:$Z$154</definedName>
    <definedName name="Littelfuse">'Wolfspeed Power Cross Reference'!$Y$6:$Y$51</definedName>
    <definedName name="Littelfuse.">Sheet8!$R$255:$R$295</definedName>
    <definedName name="Manufacturer">'Wolfspeed Power Cross Reference'!$P$5:$P$14</definedName>
    <definedName name="Manufacturer.">Sheet8!$O$4:$O$9</definedName>
    <definedName name="Microsemi">'Wolfspeed Power Cross Reference'!$X$6:$X$45</definedName>
    <definedName name="Microsemi.">Sheet8!$R$242:$R$253</definedName>
    <definedName name="ON">'Wolfspeed Power Cross Reference'!$W$6:$W$57</definedName>
    <definedName name="ON.">Sheet8!$R$153:$R$240</definedName>
    <definedName name="Rohm">'Wolfspeed Power Cross Reference'!$V$6:$V$113</definedName>
    <definedName name="Rohm.">Sheet8!$R$84:$R$151</definedName>
    <definedName name="ST">'Wolfspeed Power Cross Reference'!$U$6:$U$86</definedName>
    <definedName name="ST.">Sheet8!$R$5:$R$82</definedName>
    <definedName name="UnitedSiC">'Wolfspeed Power Cross Reference'!$T$6:$T$53</definedName>
    <definedName name="Wolfspeed">'Wolfspeed Power Cross Reference'!$S$6:$S$134</definedName>
  </definedNames>
  <calcPr calcId="191029"/>
  <pivotCaches>
    <pivotCache cacheId="7" r:id="rId12"/>
    <pivotCache cacheId="8" r:id="rId13"/>
    <pivotCache cacheId="9" r:id="rId14"/>
    <pivotCache cacheId="10" r:id="rId15"/>
  </pivotCaches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F168" i="4" l="1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66" i="4"/>
  <c r="AF167" i="4"/>
  <c r="W14" i="4"/>
  <c r="W13" i="4"/>
  <c r="AF163" i="4"/>
  <c r="AF162" i="4"/>
  <c r="AF164" i="4"/>
  <c r="AF165" i="4"/>
  <c r="C182" i="3" a="1"/>
  <c r="C182" i="3" s="1"/>
  <c r="B182" i="3" s="1"/>
  <c r="D182" i="3"/>
  <c r="C183" i="3" a="1"/>
  <c r="C183" i="3" s="1"/>
  <c r="B183" i="3" s="1"/>
  <c r="D183" i="3"/>
  <c r="C184" i="3" a="1"/>
  <c r="C184" i="3" s="1"/>
  <c r="B184" i="3" s="1"/>
  <c r="D184" i="3"/>
  <c r="C185" i="3" a="1"/>
  <c r="C185" i="3" s="1"/>
  <c r="B185" i="3" s="1"/>
  <c r="D185" i="3"/>
  <c r="C186" i="3" a="1"/>
  <c r="C186" i="3" s="1"/>
  <c r="B186" i="3" s="1"/>
  <c r="D186" i="3"/>
  <c r="C187" i="3" a="1"/>
  <c r="C187" i="3" s="1"/>
  <c r="B187" i="3" s="1"/>
  <c r="D187" i="3"/>
  <c r="H187" i="3"/>
  <c r="E187" i="3" s="1"/>
  <c r="H186" i="3"/>
  <c r="E186" i="3"/>
  <c r="H185" i="3"/>
  <c r="E185" i="3" s="1"/>
  <c r="H184" i="3"/>
  <c r="E184" i="3" s="1"/>
  <c r="H183" i="3"/>
  <c r="E183" i="3"/>
  <c r="H182" i="3"/>
  <c r="E182" i="3" s="1"/>
  <c r="W49" i="4"/>
  <c r="W50" i="4"/>
  <c r="W18" i="4"/>
  <c r="W17" i="4"/>
  <c r="W16" i="4"/>
  <c r="W15" i="4"/>
  <c r="W12" i="4"/>
  <c r="B3" i="7" l="1"/>
  <c r="B4" i="7"/>
  <c r="B5" i="7"/>
  <c r="B6" i="7"/>
  <c r="B7" i="7"/>
  <c r="B8" i="7"/>
  <c r="B9" i="7"/>
  <c r="B10" i="7"/>
  <c r="B11" i="7"/>
  <c r="B12" i="7"/>
  <c r="B13" i="7"/>
  <c r="B14" i="7"/>
  <c r="B15" i="7"/>
  <c r="B16" i="7"/>
  <c r="B17" i="7"/>
  <c r="B18" i="7"/>
  <c r="B19" i="7"/>
  <c r="B20" i="7"/>
  <c r="B21" i="7"/>
  <c r="B22" i="7"/>
  <c r="B23" i="7"/>
  <c r="B24" i="7"/>
  <c r="B25" i="7"/>
  <c r="B26" i="7"/>
  <c r="B27" i="7"/>
  <c r="B28" i="7"/>
  <c r="B29" i="7"/>
  <c r="B30" i="7"/>
  <c r="B31" i="7"/>
  <c r="B32" i="7"/>
  <c r="B33" i="7"/>
  <c r="B34" i="7"/>
  <c r="B35" i="7"/>
  <c r="B36" i="7"/>
  <c r="B37" i="7"/>
  <c r="B38" i="7"/>
  <c r="B39" i="7"/>
  <c r="B40" i="7"/>
  <c r="B41" i="7"/>
  <c r="B42" i="7"/>
  <c r="B43" i="7"/>
  <c r="B44" i="7"/>
  <c r="B45" i="7"/>
  <c r="B46" i="7"/>
  <c r="B47" i="7"/>
  <c r="B48" i="7"/>
  <c r="B49" i="7"/>
  <c r="B50" i="7"/>
  <c r="B51" i="7"/>
  <c r="B52" i="7"/>
  <c r="B53" i="7"/>
  <c r="B54" i="7"/>
  <c r="B55" i="7"/>
  <c r="B56" i="7"/>
  <c r="B57" i="7"/>
  <c r="B58" i="7"/>
  <c r="B59" i="7"/>
  <c r="B60" i="7"/>
  <c r="B61" i="7"/>
  <c r="B62" i="7"/>
  <c r="B63" i="7"/>
  <c r="B64" i="7"/>
  <c r="B65" i="7"/>
  <c r="B66" i="7"/>
  <c r="B67" i="7"/>
  <c r="B68" i="7"/>
  <c r="B69" i="7"/>
  <c r="B70" i="7"/>
  <c r="B71" i="7"/>
  <c r="B72" i="7"/>
  <c r="B73" i="7"/>
  <c r="B74" i="7"/>
  <c r="B75" i="7"/>
  <c r="B76" i="7"/>
  <c r="B77" i="7"/>
  <c r="B78" i="7"/>
  <c r="B79" i="7"/>
  <c r="B80" i="7"/>
  <c r="B81" i="7"/>
  <c r="B82" i="7"/>
  <c r="B83" i="7"/>
  <c r="B84" i="7"/>
  <c r="B85" i="7"/>
  <c r="B86" i="7"/>
  <c r="B87" i="7"/>
  <c r="B88" i="7"/>
  <c r="B89" i="7"/>
  <c r="B90" i="7"/>
  <c r="B91" i="7"/>
  <c r="B92" i="7"/>
  <c r="B93" i="7"/>
  <c r="B94" i="7"/>
  <c r="B95" i="7"/>
  <c r="B96" i="7"/>
  <c r="B97" i="7"/>
  <c r="B98" i="7"/>
  <c r="B99" i="7"/>
  <c r="B100" i="7"/>
  <c r="B101" i="7"/>
  <c r="B102" i="7"/>
  <c r="B103" i="7"/>
  <c r="B104" i="7"/>
  <c r="B105" i="7"/>
  <c r="B106" i="7"/>
  <c r="B107" i="7"/>
  <c r="B108" i="7"/>
  <c r="B109" i="7"/>
  <c r="B110" i="7"/>
  <c r="B111" i="7"/>
  <c r="B112" i="7"/>
  <c r="B113" i="7"/>
  <c r="B114" i="7"/>
  <c r="B115" i="7"/>
  <c r="B116" i="7"/>
  <c r="B117" i="7"/>
  <c r="B118" i="7"/>
  <c r="B119" i="7"/>
  <c r="B120" i="7"/>
  <c r="B121" i="7"/>
  <c r="B122" i="7"/>
  <c r="B123" i="7"/>
  <c r="B124" i="7"/>
  <c r="B125" i="7"/>
  <c r="B126" i="7"/>
  <c r="B127" i="7"/>
  <c r="B128" i="7"/>
  <c r="B129" i="7"/>
  <c r="B130" i="7"/>
  <c r="B131" i="7"/>
  <c r="B132" i="7"/>
  <c r="B133" i="7"/>
  <c r="B134" i="7"/>
  <c r="B135" i="7"/>
  <c r="B136" i="7"/>
  <c r="B137" i="7"/>
  <c r="B138" i="7"/>
  <c r="B139" i="7"/>
  <c r="B140" i="7"/>
  <c r="B141" i="7"/>
  <c r="B142" i="7"/>
  <c r="B143" i="7"/>
  <c r="B144" i="7"/>
  <c r="B145" i="7"/>
  <c r="B146" i="7"/>
  <c r="B147" i="7"/>
  <c r="B148" i="7"/>
  <c r="B149" i="7"/>
  <c r="B150" i="7"/>
  <c r="B151" i="7"/>
  <c r="B152" i="7"/>
  <c r="B153" i="7"/>
  <c r="B154" i="7"/>
  <c r="B155" i="7"/>
  <c r="B156" i="7"/>
  <c r="B157" i="7"/>
  <c r="B158" i="7"/>
  <c r="B159" i="7"/>
  <c r="B160" i="7"/>
  <c r="B161" i="7"/>
  <c r="B162" i="7"/>
  <c r="B163" i="7"/>
  <c r="B164" i="7"/>
  <c r="B165" i="7"/>
  <c r="B166" i="7"/>
  <c r="B167" i="7"/>
  <c r="B168" i="7"/>
  <c r="B169" i="7"/>
  <c r="B170" i="7"/>
  <c r="B171" i="7"/>
  <c r="B172" i="7"/>
  <c r="B173" i="7"/>
  <c r="B174" i="7"/>
  <c r="B175" i="7"/>
  <c r="B176" i="7"/>
  <c r="B177" i="7"/>
  <c r="B178" i="7"/>
  <c r="B179" i="7"/>
  <c r="B180" i="7"/>
  <c r="B181" i="7"/>
  <c r="B182" i="7"/>
  <c r="B183" i="7"/>
  <c r="B184" i="7"/>
  <c r="B185" i="7"/>
  <c r="B186" i="7"/>
  <c r="B187" i="7"/>
  <c r="B188" i="7"/>
  <c r="B189" i="7"/>
  <c r="B190" i="7"/>
  <c r="B191" i="7"/>
  <c r="B192" i="7"/>
  <c r="B193" i="7"/>
  <c r="B194" i="7"/>
  <c r="B195" i="7"/>
  <c r="B196" i="7"/>
  <c r="B197" i="7"/>
  <c r="B198" i="7"/>
  <c r="B199" i="7"/>
  <c r="B200" i="7"/>
  <c r="B201" i="7"/>
  <c r="B202" i="7"/>
  <c r="B203" i="7"/>
  <c r="B204" i="7"/>
  <c r="B205" i="7"/>
  <c r="B206" i="7"/>
  <c r="B207" i="7"/>
  <c r="B208" i="7"/>
  <c r="B209" i="7"/>
  <c r="B210" i="7"/>
  <c r="B211" i="7"/>
  <c r="B212" i="7"/>
  <c r="B213" i="7"/>
  <c r="B214" i="7"/>
  <c r="B215" i="7"/>
  <c r="B216" i="7"/>
  <c r="B217" i="7"/>
  <c r="B218" i="7"/>
  <c r="B219" i="7"/>
  <c r="B220" i="7"/>
  <c r="B221" i="7"/>
  <c r="B222" i="7"/>
  <c r="B223" i="7"/>
  <c r="B224" i="7"/>
  <c r="B225" i="7"/>
  <c r="B226" i="7"/>
  <c r="B227" i="7"/>
  <c r="B228" i="7"/>
  <c r="B229" i="7"/>
  <c r="B230" i="7"/>
  <c r="B231" i="7"/>
  <c r="B232" i="7"/>
  <c r="B233" i="7"/>
  <c r="B234" i="7"/>
  <c r="B235" i="7"/>
  <c r="B236" i="7"/>
  <c r="B237" i="7"/>
  <c r="B238" i="7"/>
  <c r="B239" i="7"/>
  <c r="B240" i="7"/>
  <c r="B241" i="7"/>
  <c r="B242" i="7"/>
  <c r="B243" i="7"/>
  <c r="B244" i="7"/>
  <c r="B245" i="7"/>
  <c r="B246" i="7"/>
  <c r="B247" i="7"/>
  <c r="B248" i="7"/>
  <c r="B249" i="7"/>
  <c r="B250" i="7"/>
  <c r="B251" i="7"/>
  <c r="B252" i="7"/>
  <c r="B253" i="7"/>
  <c r="B254" i="7"/>
  <c r="B255" i="7"/>
  <c r="B256" i="7"/>
  <c r="B257" i="7"/>
  <c r="B258" i="7"/>
  <c r="B259" i="7"/>
  <c r="B260" i="7"/>
  <c r="B261" i="7"/>
  <c r="B262" i="7"/>
  <c r="B263" i="7"/>
  <c r="B264" i="7"/>
  <c r="B265" i="7"/>
  <c r="B266" i="7"/>
  <c r="B267" i="7"/>
  <c r="B268" i="7"/>
  <c r="B269" i="7"/>
  <c r="B270" i="7"/>
  <c r="B271" i="7"/>
  <c r="B272" i="7"/>
  <c r="B273" i="7"/>
  <c r="B274" i="7"/>
  <c r="B275" i="7"/>
  <c r="B276" i="7"/>
  <c r="B277" i="7"/>
  <c r="B278" i="7"/>
  <c r="B279" i="7"/>
  <c r="B280" i="7"/>
  <c r="B281" i="7"/>
  <c r="B282" i="7"/>
  <c r="B283" i="7"/>
  <c r="B284" i="7"/>
  <c r="B285" i="7"/>
  <c r="B286" i="7"/>
  <c r="B287" i="7"/>
  <c r="B288" i="7"/>
  <c r="B289" i="7"/>
  <c r="B290" i="7"/>
  <c r="B291" i="7"/>
  <c r="B292" i="7"/>
  <c r="B293" i="7"/>
  <c r="B294" i="7"/>
  <c r="B295" i="7"/>
  <c r="B296" i="7"/>
  <c r="B297" i="7"/>
  <c r="B298" i="7"/>
  <c r="B299" i="7"/>
  <c r="B300" i="7"/>
  <c r="B301" i="7"/>
  <c r="B302" i="7"/>
  <c r="B303" i="7"/>
  <c r="B304" i="7"/>
  <c r="B305" i="7"/>
  <c r="B306" i="7"/>
  <c r="B307" i="7"/>
  <c r="B308" i="7"/>
  <c r="B309" i="7"/>
  <c r="B310" i="7"/>
  <c r="B311" i="7"/>
  <c r="B312" i="7"/>
  <c r="B313" i="7"/>
  <c r="B314" i="7"/>
  <c r="B315" i="7"/>
  <c r="B316" i="7"/>
  <c r="B317" i="7"/>
  <c r="B318" i="7"/>
  <c r="B319" i="7"/>
  <c r="B320" i="7"/>
  <c r="B321" i="7"/>
  <c r="B322" i="7"/>
  <c r="B323" i="7"/>
  <c r="B324" i="7"/>
  <c r="B325" i="7"/>
  <c r="B326" i="7"/>
  <c r="B327" i="7"/>
  <c r="B328" i="7"/>
  <c r="B329" i="7"/>
  <c r="B330" i="7"/>
  <c r="B331" i="7"/>
  <c r="B332" i="7"/>
  <c r="B333" i="7"/>
  <c r="B334" i="7"/>
  <c r="B335" i="7"/>
  <c r="B336" i="7"/>
  <c r="B337" i="7"/>
  <c r="B338" i="7"/>
  <c r="B339" i="7"/>
  <c r="B340" i="7"/>
  <c r="B341" i="7"/>
  <c r="B342" i="7"/>
  <c r="B343" i="7"/>
  <c r="B344" i="7"/>
  <c r="B345" i="7"/>
  <c r="B346" i="7"/>
  <c r="B347" i="7"/>
  <c r="B348" i="7"/>
  <c r="B349" i="7"/>
  <c r="B350" i="7"/>
  <c r="B351" i="7"/>
  <c r="B352" i="7"/>
  <c r="B353" i="7"/>
  <c r="B354" i="7"/>
  <c r="B355" i="7"/>
  <c r="B356" i="7"/>
  <c r="B357" i="7"/>
  <c r="B358" i="7"/>
  <c r="B359" i="7"/>
  <c r="B360" i="7"/>
  <c r="B361" i="7"/>
  <c r="B362" i="7"/>
  <c r="B363" i="7"/>
  <c r="B364" i="7"/>
  <c r="B365" i="7"/>
  <c r="B366" i="7"/>
  <c r="B367" i="7"/>
  <c r="B368" i="7"/>
  <c r="B369" i="7"/>
  <c r="B370" i="7"/>
  <c r="B371" i="7"/>
  <c r="B372" i="7"/>
  <c r="B373" i="7"/>
  <c r="B374" i="7"/>
  <c r="B375" i="7"/>
  <c r="B376" i="7"/>
  <c r="B377" i="7"/>
  <c r="B378" i="7"/>
  <c r="B379" i="7"/>
  <c r="B380" i="7"/>
  <c r="B381" i="7"/>
  <c r="B382" i="7"/>
  <c r="B383" i="7"/>
  <c r="B384" i="7"/>
  <c r="B385" i="7"/>
  <c r="B386" i="7"/>
  <c r="B387" i="7"/>
  <c r="B388" i="7"/>
  <c r="B389" i="7"/>
  <c r="B390" i="7"/>
  <c r="B391" i="7"/>
  <c r="B392" i="7"/>
  <c r="B393" i="7"/>
  <c r="B394" i="7"/>
  <c r="B395" i="7"/>
  <c r="B396" i="7"/>
  <c r="B397" i="7"/>
  <c r="B398" i="7"/>
  <c r="B399" i="7"/>
  <c r="B400" i="7"/>
  <c r="B401" i="7"/>
  <c r="B402" i="7"/>
  <c r="B403" i="7"/>
  <c r="B404" i="7"/>
  <c r="B405" i="7"/>
  <c r="B406" i="7"/>
  <c r="B407" i="7"/>
  <c r="B408" i="7"/>
  <c r="B409" i="7"/>
  <c r="B410" i="7"/>
  <c r="B411" i="7"/>
  <c r="B412" i="7"/>
  <c r="B413" i="7"/>
  <c r="B414" i="7"/>
  <c r="B415" i="7"/>
  <c r="B416" i="7"/>
  <c r="B417" i="7"/>
  <c r="B418" i="7"/>
  <c r="B419" i="7"/>
  <c r="B420" i="7"/>
  <c r="B421" i="7"/>
  <c r="B422" i="7"/>
  <c r="B423" i="7"/>
  <c r="B424" i="7"/>
  <c r="B425" i="7"/>
  <c r="B426" i="7"/>
  <c r="B427" i="7"/>
  <c r="B428" i="7"/>
  <c r="B429" i="7"/>
  <c r="B430" i="7"/>
  <c r="B431" i="7"/>
  <c r="B432" i="7"/>
  <c r="B433" i="7"/>
  <c r="B434" i="7"/>
  <c r="B435" i="7"/>
  <c r="B436" i="7"/>
  <c r="B437" i="7"/>
  <c r="B438" i="7"/>
  <c r="B439" i="7"/>
  <c r="B440" i="7"/>
  <c r="B441" i="7"/>
  <c r="B442" i="7"/>
  <c r="B443" i="7"/>
  <c r="B444" i="7"/>
  <c r="B445" i="7"/>
  <c r="B446" i="7"/>
  <c r="B447" i="7"/>
  <c r="B448" i="7"/>
  <c r="B449" i="7"/>
  <c r="B450" i="7"/>
  <c r="B451" i="7"/>
  <c r="B452" i="7"/>
  <c r="B453" i="7"/>
  <c r="B454" i="7"/>
  <c r="B455" i="7"/>
  <c r="B456" i="7"/>
  <c r="B457" i="7"/>
  <c r="B458" i="7"/>
  <c r="B459" i="7"/>
  <c r="B460" i="7"/>
  <c r="B461" i="7"/>
  <c r="B462" i="7"/>
  <c r="B463" i="7"/>
  <c r="B464" i="7"/>
  <c r="B465" i="7"/>
  <c r="B466" i="7"/>
  <c r="B467" i="7"/>
  <c r="B468" i="7"/>
  <c r="B469" i="7"/>
  <c r="B470" i="7"/>
  <c r="B471" i="7"/>
  <c r="B472" i="7"/>
  <c r="B473" i="7"/>
  <c r="B474" i="7"/>
  <c r="B475" i="7"/>
  <c r="B476" i="7"/>
  <c r="B2" i="7"/>
  <c r="A3" i="6"/>
  <c r="A4" i="6"/>
  <c r="A5" i="6"/>
  <c r="A6" i="6"/>
  <c r="A7" i="6"/>
  <c r="A8" i="6"/>
  <c r="A9" i="6"/>
  <c r="A10" i="6"/>
  <c r="A11" i="6"/>
  <c r="A12" i="6"/>
  <c r="A13" i="6"/>
  <c r="A14" i="6"/>
  <c r="A15" i="6"/>
  <c r="A16" i="6"/>
  <c r="A17" i="6"/>
  <c r="A18" i="6"/>
  <c r="A19" i="6"/>
  <c r="A20" i="6"/>
  <c r="A21" i="6"/>
  <c r="A22" i="6"/>
  <c r="A23" i="6"/>
  <c r="A24" i="6"/>
  <c r="A25" i="6"/>
  <c r="A26" i="6"/>
  <c r="A27" i="6"/>
  <c r="A28" i="6"/>
  <c r="A29" i="6"/>
  <c r="A30" i="6"/>
  <c r="A31" i="6"/>
  <c r="A32" i="6"/>
  <c r="A33" i="6"/>
  <c r="A34" i="6"/>
  <c r="A35" i="6"/>
  <c r="A36" i="6"/>
  <c r="A37" i="6"/>
  <c r="A38" i="6"/>
  <c r="A39" i="6"/>
  <c r="A40" i="6"/>
  <c r="A41" i="6"/>
  <c r="A42" i="6"/>
  <c r="A43" i="6"/>
  <c r="A44" i="6"/>
  <c r="A45" i="6"/>
  <c r="A46" i="6"/>
  <c r="A47" i="6"/>
  <c r="A48" i="6"/>
  <c r="A49" i="6"/>
  <c r="A50" i="6"/>
  <c r="A51" i="6"/>
  <c r="A52" i="6"/>
  <c r="A53" i="6"/>
  <c r="A54" i="6"/>
  <c r="A55" i="6"/>
  <c r="A56" i="6"/>
  <c r="A57" i="6"/>
  <c r="A58" i="6"/>
  <c r="A59" i="6"/>
  <c r="A60" i="6"/>
  <c r="A61" i="6"/>
  <c r="A62" i="6"/>
  <c r="A63" i="6"/>
  <c r="A64" i="6"/>
  <c r="A65" i="6"/>
  <c r="A66" i="6"/>
  <c r="A67" i="6"/>
  <c r="A68" i="6"/>
  <c r="A69" i="6"/>
  <c r="A70" i="6"/>
  <c r="A71" i="6"/>
  <c r="A72" i="6"/>
  <c r="A73" i="6"/>
  <c r="A74" i="6"/>
  <c r="A75" i="6"/>
  <c r="A76" i="6"/>
  <c r="A77" i="6"/>
  <c r="A78" i="6"/>
  <c r="A79" i="6"/>
  <c r="A80" i="6"/>
  <c r="A81" i="6"/>
  <c r="A82" i="6"/>
  <c r="A83" i="6"/>
  <c r="A84" i="6"/>
  <c r="A85" i="6"/>
  <c r="A86" i="6"/>
  <c r="A87" i="6"/>
  <c r="A88" i="6"/>
  <c r="A89" i="6"/>
  <c r="A90" i="6"/>
  <c r="A91" i="6"/>
  <c r="A92" i="6"/>
  <c r="A93" i="6"/>
  <c r="A94" i="6"/>
  <c r="A95" i="6"/>
  <c r="A96" i="6"/>
  <c r="A97" i="6"/>
  <c r="A98" i="6"/>
  <c r="A99" i="6"/>
  <c r="A100" i="6"/>
  <c r="A101" i="6"/>
  <c r="A102" i="6"/>
  <c r="A103" i="6"/>
  <c r="A104" i="6"/>
  <c r="A105" i="6"/>
  <c r="A106" i="6"/>
  <c r="A107" i="6"/>
  <c r="A108" i="6"/>
  <c r="A109" i="6"/>
  <c r="A110" i="6"/>
  <c r="A111" i="6"/>
  <c r="A112" i="6"/>
  <c r="A113" i="6"/>
  <c r="A114" i="6"/>
  <c r="A115" i="6"/>
  <c r="A116" i="6"/>
  <c r="A117" i="6"/>
  <c r="A118" i="6"/>
  <c r="A119" i="6"/>
  <c r="A120" i="6"/>
  <c r="A121" i="6"/>
  <c r="A122" i="6"/>
  <c r="A123" i="6"/>
  <c r="A124" i="6"/>
  <c r="A125" i="6"/>
  <c r="A126" i="6"/>
  <c r="A127" i="6"/>
  <c r="A128" i="6"/>
  <c r="A129" i="6"/>
  <c r="A130" i="6"/>
  <c r="A131" i="6"/>
  <c r="A132" i="6"/>
  <c r="A133" i="6"/>
  <c r="A134" i="6"/>
  <c r="A135" i="6"/>
  <c r="A136" i="6"/>
  <c r="A137" i="6"/>
  <c r="A138" i="6"/>
  <c r="A139" i="6"/>
  <c r="A140" i="6"/>
  <c r="A141" i="6"/>
  <c r="A142" i="6"/>
  <c r="A143" i="6"/>
  <c r="A144" i="6"/>
  <c r="A145" i="6"/>
  <c r="A146" i="6"/>
  <c r="A147" i="6"/>
  <c r="A148" i="6"/>
  <c r="A149" i="6"/>
  <c r="A150" i="6"/>
  <c r="A151" i="6"/>
  <c r="A152" i="6"/>
  <c r="A153" i="6"/>
  <c r="A154" i="6"/>
  <c r="A155" i="6"/>
  <c r="A156" i="6"/>
  <c r="A157" i="6"/>
  <c r="A158" i="6"/>
  <c r="A159" i="6"/>
  <c r="A160" i="6"/>
  <c r="A161" i="6"/>
  <c r="A162" i="6"/>
  <c r="A163" i="6"/>
  <c r="A164" i="6"/>
  <c r="A165" i="6"/>
  <c r="A166" i="6"/>
  <c r="A167" i="6"/>
  <c r="A168" i="6"/>
  <c r="A169" i="6"/>
  <c r="A170" i="6"/>
  <c r="A171" i="6"/>
  <c r="A172" i="6"/>
  <c r="A173" i="6"/>
  <c r="A174" i="6"/>
  <c r="A175" i="6"/>
  <c r="A176" i="6"/>
  <c r="A177" i="6"/>
  <c r="A178" i="6"/>
  <c r="A179" i="6"/>
  <c r="A180" i="6"/>
  <c r="A181" i="6"/>
  <c r="A182" i="6"/>
  <c r="A183" i="6"/>
  <c r="A184" i="6"/>
  <c r="A185" i="6"/>
  <c r="A186" i="6"/>
  <c r="A187" i="6"/>
  <c r="A188" i="6"/>
  <c r="A189" i="6"/>
  <c r="A190" i="6"/>
  <c r="A191" i="6"/>
  <c r="A192" i="6"/>
  <c r="A193" i="6"/>
  <c r="A194" i="6"/>
  <c r="A195" i="6"/>
  <c r="A196" i="6"/>
  <c r="A197" i="6"/>
  <c r="A198" i="6"/>
  <c r="A199" i="6"/>
  <c r="A200" i="6"/>
  <c r="A201" i="6"/>
  <c r="A202" i="6"/>
  <c r="A203" i="6"/>
  <c r="A204" i="6"/>
  <c r="A205" i="6"/>
  <c r="A206" i="6"/>
  <c r="A207" i="6"/>
  <c r="A208" i="6"/>
  <c r="A209" i="6"/>
  <c r="A210" i="6"/>
  <c r="A211" i="6"/>
  <c r="A212" i="6"/>
  <c r="A213" i="6"/>
  <c r="A214" i="6"/>
  <c r="A215" i="6"/>
  <c r="A216" i="6"/>
  <c r="A217" i="6"/>
  <c r="A218" i="6"/>
  <c r="A219" i="6"/>
  <c r="A220" i="6"/>
  <c r="A221" i="6"/>
  <c r="A222" i="6"/>
  <c r="A223" i="6"/>
  <c r="A224" i="6"/>
  <c r="A225" i="6"/>
  <c r="A226" i="6"/>
  <c r="A227" i="6"/>
  <c r="A228" i="6"/>
  <c r="A229" i="6"/>
  <c r="A230" i="6"/>
  <c r="A231" i="6"/>
  <c r="A232" i="6"/>
  <c r="A233" i="6"/>
  <c r="A234" i="6"/>
  <c r="A235" i="6"/>
  <c r="A236" i="6"/>
  <c r="A237" i="6"/>
  <c r="A238" i="6"/>
  <c r="A239" i="6"/>
  <c r="A240" i="6"/>
  <c r="A241" i="6"/>
  <c r="A242" i="6"/>
  <c r="A243" i="6"/>
  <c r="A244" i="6"/>
  <c r="A245" i="6"/>
  <c r="A246" i="6"/>
  <c r="A247" i="6"/>
  <c r="A248" i="6"/>
  <c r="A249" i="6"/>
  <c r="A250" i="6"/>
  <c r="A251" i="6"/>
  <c r="A252" i="6"/>
  <c r="A253" i="6"/>
  <c r="A254" i="6"/>
  <c r="A255" i="6"/>
  <c r="A256" i="6"/>
  <c r="A257" i="6"/>
  <c r="A258" i="6"/>
  <c r="A259" i="6"/>
  <c r="A260" i="6"/>
  <c r="A261" i="6"/>
  <c r="A262" i="6"/>
  <c r="A263" i="6"/>
  <c r="A264" i="6"/>
  <c r="A265" i="6"/>
  <c r="A266" i="6"/>
  <c r="A267" i="6"/>
  <c r="A268" i="6"/>
  <c r="A269" i="6"/>
  <c r="A270" i="6"/>
  <c r="A271" i="6"/>
  <c r="A272" i="6"/>
  <c r="A273" i="6"/>
  <c r="A274" i="6"/>
  <c r="A275" i="6"/>
  <c r="A276" i="6"/>
  <c r="A277" i="6"/>
  <c r="A278" i="6"/>
  <c r="A279" i="6"/>
  <c r="A280" i="6"/>
  <c r="A281" i="6"/>
  <c r="A282" i="6"/>
  <c r="A283" i="6"/>
  <c r="A284" i="6"/>
  <c r="A285" i="6"/>
  <c r="A286" i="6"/>
  <c r="A287" i="6"/>
  <c r="A288" i="6"/>
  <c r="A289" i="6"/>
  <c r="A290" i="6"/>
  <c r="A291" i="6"/>
  <c r="A292" i="6"/>
  <c r="A293" i="6"/>
  <c r="A294" i="6"/>
  <c r="A295" i="6"/>
  <c r="A296" i="6"/>
  <c r="A297" i="6"/>
  <c r="A298" i="6"/>
  <c r="A299" i="6"/>
  <c r="A300" i="6"/>
  <c r="A301" i="6"/>
  <c r="A302" i="6"/>
  <c r="A303" i="6"/>
  <c r="A304" i="6"/>
  <c r="A305" i="6"/>
  <c r="A306" i="6"/>
  <c r="A307" i="6"/>
  <c r="A308" i="6"/>
  <c r="A309" i="6"/>
  <c r="A310" i="6"/>
  <c r="A311" i="6"/>
  <c r="A312" i="6"/>
  <c r="A313" i="6"/>
  <c r="A314" i="6"/>
  <c r="A315" i="6"/>
  <c r="A316" i="6"/>
  <c r="A317" i="6"/>
  <c r="A318" i="6"/>
  <c r="A319" i="6"/>
  <c r="A320" i="6"/>
  <c r="A321" i="6"/>
  <c r="A322" i="6"/>
  <c r="A323" i="6"/>
  <c r="A324" i="6"/>
  <c r="A325" i="6"/>
  <c r="A326" i="6"/>
  <c r="A327" i="6"/>
  <c r="A328" i="6"/>
  <c r="A329" i="6"/>
  <c r="A330" i="6"/>
  <c r="A331" i="6"/>
  <c r="A332" i="6"/>
  <c r="A333" i="6"/>
  <c r="A334" i="6"/>
  <c r="A335" i="6"/>
  <c r="A336" i="6"/>
  <c r="A337" i="6"/>
  <c r="A338" i="6"/>
  <c r="A339" i="6"/>
  <c r="A340" i="6"/>
  <c r="A341" i="6"/>
  <c r="A342" i="6"/>
  <c r="A343" i="6"/>
  <c r="A344" i="6"/>
  <c r="A345" i="6"/>
  <c r="A346" i="6"/>
  <c r="A347" i="6"/>
  <c r="A348" i="6"/>
  <c r="A349" i="6"/>
  <c r="A350" i="6"/>
  <c r="A351" i="6"/>
  <c r="A352" i="6"/>
  <c r="A353" i="6"/>
  <c r="A354" i="6"/>
  <c r="A355" i="6"/>
  <c r="A356" i="6"/>
  <c r="A357" i="6"/>
  <c r="A358" i="6"/>
  <c r="A359" i="6"/>
  <c r="A360" i="6"/>
  <c r="A361" i="6"/>
  <c r="A362" i="6"/>
  <c r="A363" i="6"/>
  <c r="A364" i="6"/>
  <c r="A365" i="6"/>
  <c r="A366" i="6"/>
  <c r="A367" i="6"/>
  <c r="A368" i="6"/>
  <c r="A369" i="6"/>
  <c r="A370" i="6"/>
  <c r="A371" i="6"/>
  <c r="A372" i="6"/>
  <c r="A373" i="6"/>
  <c r="A374" i="6"/>
  <c r="A375" i="6"/>
  <c r="A376" i="6"/>
  <c r="A377" i="6"/>
  <c r="A378" i="6"/>
  <c r="A379" i="6"/>
  <c r="A380" i="6"/>
  <c r="A381" i="6"/>
  <c r="A382" i="6"/>
  <c r="A383" i="6"/>
  <c r="A384" i="6"/>
  <c r="A385" i="6"/>
  <c r="A386" i="6"/>
  <c r="A387" i="6"/>
  <c r="A388" i="6"/>
  <c r="A389" i="6"/>
  <c r="A390" i="6"/>
  <c r="A391" i="6"/>
  <c r="A392" i="6"/>
  <c r="A393" i="6"/>
  <c r="A394" i="6"/>
  <c r="A395" i="6"/>
  <c r="A396" i="6"/>
  <c r="A397" i="6"/>
  <c r="A398" i="6"/>
  <c r="A399" i="6"/>
  <c r="A400" i="6"/>
  <c r="A401" i="6"/>
  <c r="A402" i="6"/>
  <c r="A403" i="6"/>
  <c r="A404" i="6"/>
  <c r="A405" i="6"/>
  <c r="A406" i="6"/>
  <c r="A407" i="6"/>
  <c r="A408" i="6"/>
  <c r="A409" i="6"/>
  <c r="A410" i="6"/>
  <c r="A411" i="6"/>
  <c r="A412" i="6"/>
  <c r="A413" i="6"/>
  <c r="A414" i="6"/>
  <c r="A415" i="6"/>
  <c r="A416" i="6"/>
  <c r="A417" i="6"/>
  <c r="A418" i="6"/>
  <c r="A419" i="6"/>
  <c r="A420" i="6"/>
  <c r="A421" i="6"/>
  <c r="A422" i="6"/>
  <c r="A423" i="6"/>
  <c r="A424" i="6"/>
  <c r="A425" i="6"/>
  <c r="A426" i="6"/>
  <c r="A427" i="6"/>
  <c r="A428" i="6"/>
  <c r="A429" i="6"/>
  <c r="A430" i="6"/>
  <c r="A431" i="6"/>
  <c r="A432" i="6"/>
  <c r="A433" i="6"/>
  <c r="A434" i="6"/>
  <c r="A435" i="6"/>
  <c r="A436" i="6"/>
  <c r="A437" i="6"/>
  <c r="A438" i="6"/>
  <c r="A439" i="6"/>
  <c r="A440" i="6"/>
  <c r="A441" i="6"/>
  <c r="A442" i="6"/>
  <c r="A443" i="6"/>
  <c r="A444" i="6"/>
  <c r="A445" i="6"/>
  <c r="A446" i="6"/>
  <c r="A447" i="6"/>
  <c r="A448" i="6"/>
  <c r="A449" i="6"/>
  <c r="A450" i="6"/>
  <c r="A451" i="6"/>
  <c r="A452" i="6"/>
  <c r="A453" i="6"/>
  <c r="A454" i="6"/>
  <c r="A455" i="6"/>
  <c r="A456" i="6"/>
  <c r="A457" i="6"/>
  <c r="A458" i="6"/>
  <c r="A459" i="6"/>
  <c r="A460" i="6"/>
  <c r="A461" i="6"/>
  <c r="A462" i="6"/>
  <c r="A463" i="6"/>
  <c r="A464" i="6"/>
  <c r="A465" i="6"/>
  <c r="A466" i="6"/>
  <c r="A467" i="6"/>
  <c r="A468" i="6"/>
  <c r="A469" i="6"/>
  <c r="A470" i="6"/>
  <c r="A471" i="6"/>
  <c r="A472" i="6"/>
  <c r="A473" i="6"/>
  <c r="A474" i="6"/>
  <c r="A475" i="6"/>
  <c r="A476" i="6"/>
  <c r="A477" i="6"/>
  <c r="A478" i="6"/>
  <c r="A479" i="6"/>
  <c r="A480" i="6"/>
  <c r="A481" i="6"/>
  <c r="A482" i="6"/>
  <c r="A483" i="6"/>
  <c r="A484" i="6"/>
  <c r="A485" i="6"/>
  <c r="A486" i="6"/>
  <c r="A487" i="6"/>
  <c r="A488" i="6"/>
  <c r="A489" i="6"/>
  <c r="A490" i="6"/>
  <c r="A491" i="6"/>
  <c r="A492" i="6"/>
  <c r="A493" i="6"/>
  <c r="A494" i="6"/>
  <c r="A495" i="6"/>
  <c r="A496" i="6"/>
  <c r="A497" i="6"/>
  <c r="A498" i="6"/>
  <c r="A499" i="6"/>
  <c r="A500" i="6"/>
  <c r="A501" i="6"/>
  <c r="A502" i="6"/>
  <c r="A503" i="6"/>
  <c r="A504" i="6"/>
  <c r="A505" i="6"/>
  <c r="A506" i="6"/>
  <c r="A507" i="6"/>
  <c r="A508" i="6"/>
  <c r="A509" i="6"/>
  <c r="A510" i="6"/>
  <c r="A511" i="6"/>
  <c r="A512" i="6"/>
  <c r="A513" i="6"/>
  <c r="A514" i="6"/>
  <c r="A515" i="6"/>
  <c r="A516" i="6"/>
  <c r="A517" i="6"/>
  <c r="A518" i="6"/>
  <c r="A519" i="6"/>
  <c r="A520" i="6"/>
  <c r="A521" i="6"/>
  <c r="A522" i="6"/>
  <c r="A523" i="6"/>
  <c r="A524" i="6"/>
  <c r="A525" i="6"/>
  <c r="A526" i="6"/>
  <c r="A527" i="6"/>
  <c r="A528" i="6"/>
  <c r="A529" i="6"/>
  <c r="A530" i="6"/>
  <c r="A531" i="6"/>
  <c r="A532" i="6"/>
  <c r="A533" i="6"/>
  <c r="A534" i="6"/>
  <c r="A535" i="6"/>
  <c r="A536" i="6"/>
  <c r="A537" i="6"/>
  <c r="A538" i="6"/>
  <c r="A539" i="6"/>
  <c r="A540" i="6"/>
  <c r="A541" i="6"/>
  <c r="A542" i="6"/>
  <c r="A543" i="6"/>
  <c r="A544" i="6"/>
  <c r="A545" i="6"/>
  <c r="A546" i="6"/>
  <c r="A547" i="6"/>
  <c r="A548" i="6"/>
  <c r="A549" i="6"/>
  <c r="A550" i="6"/>
  <c r="A551" i="6"/>
  <c r="A552" i="6"/>
  <c r="A553" i="6"/>
  <c r="A554" i="6"/>
  <c r="A555" i="6"/>
  <c r="A556" i="6"/>
  <c r="A557" i="6"/>
  <c r="A558" i="6"/>
  <c r="A559" i="6"/>
  <c r="A560" i="6"/>
  <c r="A561" i="6"/>
  <c r="A562" i="6"/>
  <c r="A563" i="6"/>
  <c r="A564" i="6"/>
  <c r="A565" i="6"/>
  <c r="A566" i="6"/>
  <c r="A567" i="6"/>
  <c r="A568" i="6"/>
  <c r="A569" i="6"/>
  <c r="A570" i="6"/>
  <c r="A571" i="6"/>
  <c r="A572" i="6"/>
  <c r="A573" i="6"/>
  <c r="A574" i="6"/>
  <c r="A575" i="6"/>
  <c r="A576" i="6"/>
  <c r="A577" i="6"/>
  <c r="A578" i="6"/>
  <c r="A579" i="6"/>
  <c r="A580" i="6"/>
  <c r="A581" i="6"/>
  <c r="A582" i="6"/>
  <c r="A583" i="6"/>
  <c r="A584" i="6"/>
  <c r="A585" i="6"/>
  <c r="A586" i="6"/>
  <c r="A587" i="6"/>
  <c r="A588" i="6"/>
  <c r="A589" i="6"/>
  <c r="A590" i="6"/>
  <c r="A591" i="6"/>
  <c r="A592" i="6"/>
  <c r="A593" i="6"/>
  <c r="A594" i="6"/>
  <c r="A595" i="6"/>
  <c r="A596" i="6"/>
  <c r="A597" i="6"/>
  <c r="A598" i="6"/>
  <c r="A599" i="6"/>
  <c r="A600" i="6"/>
  <c r="A2" i="6"/>
  <c r="AB159" i="3" l="1"/>
  <c r="AB160" i="3"/>
  <c r="AB161" i="3"/>
  <c r="AB162" i="3"/>
  <c r="AB163" i="3"/>
  <c r="AB164" i="3"/>
  <c r="AB165" i="3"/>
  <c r="AB166" i="3"/>
  <c r="AB167" i="3"/>
  <c r="AB168" i="3"/>
  <c r="AB169" i="3"/>
  <c r="AB170" i="3"/>
  <c r="AB171" i="3"/>
  <c r="AB172" i="3"/>
  <c r="AB173" i="3"/>
  <c r="AB174" i="3"/>
  <c r="AB175" i="3"/>
  <c r="AB176" i="3"/>
  <c r="AB177" i="3"/>
  <c r="AB178" i="3"/>
  <c r="AB179" i="3"/>
  <c r="AB180" i="3"/>
  <c r="AB181" i="3"/>
  <c r="C159" i="3" a="1"/>
  <c r="C159" i="3" s="1"/>
  <c r="D159" i="3"/>
  <c r="E159" i="3"/>
  <c r="D160" i="3"/>
  <c r="E160" i="3"/>
  <c r="C160" i="3" s="1" a="1"/>
  <c r="C160" i="3" s="1"/>
  <c r="C161" i="3" a="1"/>
  <c r="C161" i="3" s="1"/>
  <c r="D161" i="3"/>
  <c r="E161" i="3"/>
  <c r="B162" i="3"/>
  <c r="D162" i="3"/>
  <c r="E162" i="3"/>
  <c r="C162" i="3" s="1" a="1"/>
  <c r="C162" i="3" s="1"/>
  <c r="B163" i="3"/>
  <c r="C163" i="3" a="1"/>
  <c r="C163" i="3" s="1"/>
  <c r="D163" i="3"/>
  <c r="E163" i="3"/>
  <c r="B164" i="3"/>
  <c r="D164" i="3"/>
  <c r="E164" i="3"/>
  <c r="C164" i="3" s="1" a="1"/>
  <c r="C164" i="3" s="1"/>
  <c r="C165" i="3" a="1"/>
  <c r="C165" i="3" s="1"/>
  <c r="D165" i="3"/>
  <c r="E165" i="3"/>
  <c r="D166" i="3"/>
  <c r="E166" i="3"/>
  <c r="C166" i="3" s="1" a="1"/>
  <c r="C166" i="3" s="1"/>
  <c r="AB3" i="3" l="1"/>
  <c r="AB4" i="3"/>
  <c r="AB5" i="3"/>
  <c r="AB6" i="3"/>
  <c r="AB7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B20" i="3"/>
  <c r="AB21" i="3"/>
  <c r="AB22" i="3"/>
  <c r="AB23" i="3"/>
  <c r="AB24" i="3"/>
  <c r="AB25" i="3"/>
  <c r="AB26" i="3"/>
  <c r="AB27" i="3"/>
  <c r="AB28" i="3"/>
  <c r="AB29" i="3"/>
  <c r="AB30" i="3"/>
  <c r="AB31" i="3"/>
  <c r="AB32" i="3"/>
  <c r="AB33" i="3"/>
  <c r="AB34" i="3"/>
  <c r="AB35" i="3"/>
  <c r="AB36" i="3"/>
  <c r="AB37" i="3"/>
  <c r="AB38" i="3"/>
  <c r="AB39" i="3"/>
  <c r="AB40" i="3"/>
  <c r="AB41" i="3"/>
  <c r="AB42" i="3"/>
  <c r="AB43" i="3"/>
  <c r="AB44" i="3"/>
  <c r="AB45" i="3"/>
  <c r="AB46" i="3"/>
  <c r="AB47" i="3"/>
  <c r="AB48" i="3"/>
  <c r="AB49" i="3"/>
  <c r="AB50" i="3"/>
  <c r="AB51" i="3"/>
  <c r="AB52" i="3"/>
  <c r="AB53" i="3"/>
  <c r="AB54" i="3"/>
  <c r="AB55" i="3"/>
  <c r="AB56" i="3"/>
  <c r="AB57" i="3"/>
  <c r="AB58" i="3"/>
  <c r="AB59" i="3"/>
  <c r="AB60" i="3"/>
  <c r="AB61" i="3"/>
  <c r="AB62" i="3"/>
  <c r="AB63" i="3"/>
  <c r="AB64" i="3"/>
  <c r="AB65" i="3"/>
  <c r="AB66" i="3"/>
  <c r="AB67" i="3"/>
  <c r="AB68" i="3"/>
  <c r="AB69" i="3"/>
  <c r="AB70" i="3"/>
  <c r="AB71" i="3"/>
  <c r="AB72" i="3"/>
  <c r="AB73" i="3"/>
  <c r="AB74" i="3"/>
  <c r="AB75" i="3"/>
  <c r="AB76" i="3"/>
  <c r="AB77" i="3"/>
  <c r="AB78" i="3"/>
  <c r="AB79" i="3"/>
  <c r="AB80" i="3"/>
  <c r="AB81" i="3"/>
  <c r="AB82" i="3"/>
  <c r="AB83" i="3"/>
  <c r="AB84" i="3"/>
  <c r="AB85" i="3"/>
  <c r="AB86" i="3"/>
  <c r="AB87" i="3"/>
  <c r="AB88" i="3"/>
  <c r="AB89" i="3"/>
  <c r="AB90" i="3"/>
  <c r="AB91" i="3"/>
  <c r="AB92" i="3"/>
  <c r="AB93" i="3"/>
  <c r="AB94" i="3"/>
  <c r="AB95" i="3"/>
  <c r="AB96" i="3"/>
  <c r="AB97" i="3"/>
  <c r="AB98" i="3"/>
  <c r="AB99" i="3"/>
  <c r="AB100" i="3"/>
  <c r="AB101" i="3"/>
  <c r="AB102" i="3"/>
  <c r="AB103" i="3"/>
  <c r="AB104" i="3"/>
  <c r="AB105" i="3"/>
  <c r="AB106" i="3"/>
  <c r="AB107" i="3"/>
  <c r="AB108" i="3"/>
  <c r="AB109" i="3"/>
  <c r="AB110" i="3"/>
  <c r="AB111" i="3"/>
  <c r="AB112" i="3"/>
  <c r="AB113" i="3"/>
  <c r="AB114" i="3"/>
  <c r="AB115" i="3"/>
  <c r="AB116" i="3"/>
  <c r="AB117" i="3"/>
  <c r="AB118" i="3"/>
  <c r="AB119" i="3"/>
  <c r="AB120" i="3"/>
  <c r="AB121" i="3"/>
  <c r="AB122" i="3"/>
  <c r="AB123" i="3"/>
  <c r="AB124" i="3"/>
  <c r="AB125" i="3"/>
  <c r="AB126" i="3"/>
  <c r="AB127" i="3"/>
  <c r="AB128" i="3"/>
  <c r="AB129" i="3"/>
  <c r="AB130" i="3"/>
  <c r="AB131" i="3"/>
  <c r="AB132" i="3"/>
  <c r="AB133" i="3"/>
  <c r="AB134" i="3"/>
  <c r="AB135" i="3"/>
  <c r="AB136" i="3"/>
  <c r="AB137" i="3"/>
  <c r="AB138" i="3"/>
  <c r="AB139" i="3"/>
  <c r="AB140" i="3"/>
  <c r="AB141" i="3"/>
  <c r="AB142" i="3"/>
  <c r="AB143" i="3"/>
  <c r="AB144" i="3"/>
  <c r="AB145" i="3"/>
  <c r="AB146" i="3"/>
  <c r="AB147" i="3"/>
  <c r="AB148" i="3"/>
  <c r="AB149" i="3"/>
  <c r="AB150" i="3"/>
  <c r="AB151" i="3"/>
  <c r="AB152" i="3"/>
  <c r="AB153" i="3"/>
  <c r="AB154" i="3"/>
  <c r="AB155" i="3"/>
  <c r="AB156" i="3"/>
  <c r="AB157" i="3"/>
  <c r="AB158" i="3"/>
  <c r="AB189" i="3"/>
  <c r="AB190" i="3"/>
  <c r="AB191" i="3"/>
  <c r="AB192" i="3"/>
  <c r="AB193" i="3"/>
  <c r="AB194" i="3"/>
  <c r="AB195" i="3"/>
  <c r="AB196" i="3"/>
  <c r="AB197" i="3"/>
  <c r="AB198" i="3"/>
  <c r="AB199" i="3"/>
  <c r="AB200" i="3"/>
  <c r="AB201" i="3"/>
  <c r="AB202" i="3"/>
  <c r="AB203" i="3"/>
  <c r="AB2" i="3"/>
  <c r="D154" i="3"/>
  <c r="E154" i="3"/>
  <c r="D155" i="3"/>
  <c r="E155" i="3"/>
  <c r="C155" i="3" s="1" a="1"/>
  <c r="C155" i="3" s="1"/>
  <c r="D156" i="3"/>
  <c r="E156" i="3"/>
  <c r="D157" i="3"/>
  <c r="E157" i="3"/>
  <c r="C157" i="3" s="1" a="1"/>
  <c r="C157" i="3" s="1"/>
  <c r="B157" i="3" s="1"/>
  <c r="D158" i="3"/>
  <c r="E158" i="3"/>
  <c r="C154" i="3" a="1"/>
  <c r="C154" i="3" s="1"/>
  <c r="C156" i="3" a="1"/>
  <c r="C156" i="3" s="1"/>
  <c r="B156" i="3" s="1"/>
  <c r="C158" i="3" a="1"/>
  <c r="C158" i="3" s="1"/>
  <c r="B174" i="3"/>
  <c r="B175" i="3"/>
  <c r="B176" i="3"/>
  <c r="B177" i="3"/>
  <c r="B178" i="3"/>
  <c r="B179" i="3"/>
  <c r="B180" i="3"/>
  <c r="B181" i="3"/>
  <c r="D174" i="3"/>
  <c r="D175" i="3"/>
  <c r="D176" i="3"/>
  <c r="D177" i="3"/>
  <c r="D178" i="3"/>
  <c r="D179" i="3"/>
  <c r="D180" i="3"/>
  <c r="D181" i="3"/>
  <c r="H175" i="3"/>
  <c r="E175" i="3" s="1"/>
  <c r="C175" i="3" s="1" a="1"/>
  <c r="C175" i="3" s="1"/>
  <c r="H176" i="3"/>
  <c r="E176" i="3" s="1"/>
  <c r="C176" i="3" s="1" a="1"/>
  <c r="C176" i="3" s="1"/>
  <c r="H177" i="3"/>
  <c r="E177" i="3" s="1"/>
  <c r="C177" i="3" s="1" a="1"/>
  <c r="C177" i="3" s="1"/>
  <c r="H178" i="3"/>
  <c r="H179" i="3"/>
  <c r="E179" i="3" s="1"/>
  <c r="C179" i="3" s="1" a="1"/>
  <c r="C179" i="3" s="1"/>
  <c r="H180" i="3"/>
  <c r="E180" i="3" s="1"/>
  <c r="C180" i="3" s="1" a="1"/>
  <c r="C180" i="3" s="1"/>
  <c r="H181" i="3"/>
  <c r="E181" i="3" s="1"/>
  <c r="C181" i="3" s="1" a="1"/>
  <c r="C181" i="3" s="1"/>
  <c r="H174" i="3"/>
  <c r="E174" i="3" s="1"/>
  <c r="C174" i="3" s="1" a="1"/>
  <c r="C174" i="3" s="1"/>
  <c r="E178" i="3"/>
  <c r="C178" i="3" s="1" a="1"/>
  <c r="C178" i="3" s="1"/>
  <c r="D153" i="3"/>
  <c r="D167" i="3"/>
  <c r="D168" i="3"/>
  <c r="D150" i="3"/>
  <c r="D151" i="3"/>
  <c r="D152" i="3"/>
  <c r="E152" i="3"/>
  <c r="C152" i="3" s="1" a="1"/>
  <c r="C152" i="3" s="1"/>
  <c r="D3" i="3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69" i="3"/>
  <c r="D170" i="3"/>
  <c r="D171" i="3"/>
  <c r="D172" i="3"/>
  <c r="D173" i="3"/>
  <c r="D2" i="3"/>
  <c r="B158" i="3" l="1"/>
  <c r="W8" i="4"/>
  <c r="W5" i="4"/>
  <c r="H168" i="3"/>
  <c r="E168" i="3" s="1"/>
  <c r="C168" i="3" s="1" a="1"/>
  <c r="C168" i="3" s="1"/>
  <c r="H169" i="3"/>
  <c r="E169" i="3" s="1"/>
  <c r="C169" i="3" s="1" a="1"/>
  <c r="C169" i="3" s="1"/>
  <c r="H170" i="3"/>
  <c r="E170" i="3" s="1"/>
  <c r="C170" i="3" s="1" a="1"/>
  <c r="C170" i="3" s="1"/>
  <c r="H171" i="3"/>
  <c r="E171" i="3" s="1"/>
  <c r="C171" i="3" s="1" a="1"/>
  <c r="C171" i="3" s="1"/>
  <c r="H172" i="3"/>
  <c r="E172" i="3" s="1"/>
  <c r="C172" i="3" s="1" a="1"/>
  <c r="C172" i="3" s="1"/>
  <c r="H173" i="3"/>
  <c r="E173" i="3" s="1"/>
  <c r="C173" i="3" s="1" a="1"/>
  <c r="C173" i="3" s="1"/>
  <c r="H167" i="3"/>
  <c r="E167" i="3" s="1"/>
  <c r="C167" i="3" s="1" a="1"/>
  <c r="C167" i="3" s="1"/>
  <c r="AC5" i="4"/>
  <c r="AC6" i="4"/>
  <c r="AC7" i="4"/>
  <c r="AC8" i="4"/>
  <c r="AC9" i="4"/>
  <c r="AC10" i="4"/>
  <c r="AC11" i="4"/>
  <c r="AC12" i="4"/>
  <c r="AC13" i="4"/>
  <c r="AC14" i="4"/>
  <c r="AC15" i="4"/>
  <c r="AC16" i="4"/>
  <c r="AC17" i="4"/>
  <c r="AC18" i="4"/>
  <c r="AC19" i="4"/>
  <c r="AC20" i="4"/>
  <c r="AC21" i="4"/>
  <c r="AC22" i="4"/>
  <c r="AC23" i="4"/>
  <c r="AC24" i="4"/>
  <c r="AC25" i="4"/>
  <c r="AC26" i="4"/>
  <c r="AC27" i="4"/>
  <c r="AC28" i="4"/>
  <c r="AC29" i="4"/>
  <c r="AC30" i="4"/>
  <c r="AC31" i="4"/>
  <c r="AC32" i="4"/>
  <c r="AC33" i="4"/>
  <c r="AC34" i="4"/>
  <c r="AC35" i="4"/>
  <c r="AC36" i="4"/>
  <c r="AC37" i="4"/>
  <c r="AC38" i="4"/>
  <c r="AC39" i="4"/>
  <c r="AC40" i="4"/>
  <c r="AC41" i="4"/>
  <c r="AC42" i="4"/>
  <c r="AC43" i="4"/>
  <c r="AC44" i="4"/>
  <c r="AC45" i="4"/>
  <c r="AC46" i="4"/>
  <c r="AC47" i="4"/>
  <c r="AC48" i="4"/>
  <c r="AC49" i="4"/>
  <c r="AC50" i="4"/>
  <c r="W19" i="4"/>
  <c r="W20" i="4"/>
  <c r="W21" i="4"/>
  <c r="W22" i="4"/>
  <c r="W23" i="4"/>
  <c r="W24" i="4"/>
  <c r="W25" i="4"/>
  <c r="W26" i="4"/>
  <c r="W27" i="4"/>
  <c r="W28" i="4"/>
  <c r="W29" i="4"/>
  <c r="W30" i="4"/>
  <c r="W31" i="4"/>
  <c r="W32" i="4"/>
  <c r="W33" i="4"/>
  <c r="W34" i="4"/>
  <c r="W35" i="4"/>
  <c r="AF187" i="4" s="1"/>
  <c r="W36" i="4"/>
  <c r="AF188" i="4" s="1"/>
  <c r="W37" i="4"/>
  <c r="AF189" i="4" s="1"/>
  <c r="W38" i="4"/>
  <c r="AF190" i="4" s="1"/>
  <c r="W39" i="4"/>
  <c r="AF191" i="4" s="1"/>
  <c r="W40" i="4"/>
  <c r="AF192" i="4" s="1"/>
  <c r="W41" i="4"/>
  <c r="AF193" i="4" s="1"/>
  <c r="W42" i="4"/>
  <c r="AF194" i="4" s="1"/>
  <c r="W43" i="4"/>
  <c r="AF195" i="4" s="1"/>
  <c r="W44" i="4"/>
  <c r="AF196" i="4" s="1"/>
  <c r="W45" i="4"/>
  <c r="AF197" i="4" s="1"/>
  <c r="W46" i="4"/>
  <c r="AF198" i="4" s="1"/>
  <c r="W47" i="4"/>
  <c r="AF199" i="4" s="1"/>
  <c r="W48" i="4"/>
  <c r="AF200" i="4" s="1"/>
  <c r="Q6" i="4"/>
  <c r="AF106" i="4" s="1"/>
  <c r="Q7" i="4"/>
  <c r="AF107" i="4" s="1"/>
  <c r="Q8" i="4"/>
  <c r="AF108" i="4" s="1"/>
  <c r="Q9" i="4"/>
  <c r="AF109" i="4" s="1"/>
  <c r="Q10" i="4"/>
  <c r="AF110" i="4" s="1"/>
  <c r="Q11" i="4"/>
  <c r="AF111" i="4" s="1"/>
  <c r="Q12" i="4"/>
  <c r="AF112" i="4" s="1"/>
  <c r="Q13" i="4"/>
  <c r="AF113" i="4" s="1"/>
  <c r="Q14" i="4"/>
  <c r="AF114" i="4" s="1"/>
  <c r="Q15" i="4"/>
  <c r="AF115" i="4" s="1"/>
  <c r="Q16" i="4"/>
  <c r="AF116" i="4" s="1"/>
  <c r="Q17" i="4"/>
  <c r="AF117" i="4" s="1"/>
  <c r="Q18" i="4"/>
  <c r="AF118" i="4" s="1"/>
  <c r="Q19" i="4"/>
  <c r="AF119" i="4" s="1"/>
  <c r="Q20" i="4"/>
  <c r="AF120" i="4" s="1"/>
  <c r="Q21" i="4"/>
  <c r="AF121" i="4" s="1"/>
  <c r="Q22" i="4"/>
  <c r="AF122" i="4" s="1"/>
  <c r="Q23" i="4"/>
  <c r="AF123" i="4" s="1"/>
  <c r="Q24" i="4"/>
  <c r="AF124" i="4" s="1"/>
  <c r="Q25" i="4"/>
  <c r="AF125" i="4" s="1"/>
  <c r="Q26" i="4"/>
  <c r="AF126" i="4" s="1"/>
  <c r="Q27" i="4"/>
  <c r="AF127" i="4" s="1"/>
  <c r="Q28" i="4"/>
  <c r="AF128" i="4" s="1"/>
  <c r="Q29" i="4"/>
  <c r="AF129" i="4" s="1"/>
  <c r="Q30" i="4"/>
  <c r="AF130" i="4" s="1"/>
  <c r="Q31" i="4"/>
  <c r="AF131" i="4" s="1"/>
  <c r="Q32" i="4"/>
  <c r="AF132" i="4" s="1"/>
  <c r="Q33" i="4"/>
  <c r="AF133" i="4" s="1"/>
  <c r="Q34" i="4"/>
  <c r="AF134" i="4" s="1"/>
  <c r="Q35" i="4"/>
  <c r="AF135" i="4" s="1"/>
  <c r="Q36" i="4"/>
  <c r="AF136" i="4" s="1"/>
  <c r="Q37" i="4"/>
  <c r="AF137" i="4" s="1"/>
  <c r="Q38" i="4"/>
  <c r="AF138" i="4" s="1"/>
  <c r="Q39" i="4"/>
  <c r="AF139" i="4" s="1"/>
  <c r="Q40" i="4"/>
  <c r="AF140" i="4" s="1"/>
  <c r="Q41" i="4"/>
  <c r="AF141" i="4" s="1"/>
  <c r="Q42" i="4"/>
  <c r="AF142" i="4" s="1"/>
  <c r="Q43" i="4"/>
  <c r="AF143" i="4" s="1"/>
  <c r="Q44" i="4"/>
  <c r="AF144" i="4" s="1"/>
  <c r="Q45" i="4"/>
  <c r="AF145" i="4" s="1"/>
  <c r="Q46" i="4"/>
  <c r="AF146" i="4" s="1"/>
  <c r="Q47" i="4"/>
  <c r="AF147" i="4" s="1"/>
  <c r="Q48" i="4"/>
  <c r="AF148" i="4" s="1"/>
  <c r="Q49" i="4"/>
  <c r="AF149" i="4" s="1"/>
  <c r="Q50" i="4"/>
  <c r="AF150" i="4" s="1"/>
  <c r="K9" i="4"/>
  <c r="AF59" i="4" s="1"/>
  <c r="AF60" i="4" s="1"/>
  <c r="AF61" i="4" s="1"/>
  <c r="AF62" i="4" s="1"/>
  <c r="AF63" i="4" s="1"/>
  <c r="AF64" i="4" s="1"/>
  <c r="AF65" i="4" s="1"/>
  <c r="AF66" i="4" s="1"/>
  <c r="AF67" i="4" s="1"/>
  <c r="AF68" i="4" s="1"/>
  <c r="AF69" i="4" s="1"/>
  <c r="AF70" i="4" s="1"/>
  <c r="AF71" i="4" s="1"/>
  <c r="AF72" i="4" s="1"/>
  <c r="AF73" i="4" s="1"/>
  <c r="AF74" i="4" s="1"/>
  <c r="AF75" i="4" s="1"/>
  <c r="AF76" i="4" s="1"/>
  <c r="AF77" i="4" s="1"/>
  <c r="AF78" i="4" s="1"/>
  <c r="AF79" i="4" s="1"/>
  <c r="AF80" i="4" s="1"/>
  <c r="AF81" i="4" s="1"/>
  <c r="AF82" i="4" s="1"/>
  <c r="AF83" i="4" s="1"/>
  <c r="AF84" i="4" s="1"/>
  <c r="AF85" i="4" s="1"/>
  <c r="AF86" i="4" s="1"/>
  <c r="AF87" i="4" s="1"/>
  <c r="AF88" i="4" s="1"/>
  <c r="AF89" i="4" s="1"/>
  <c r="AF90" i="4" s="1"/>
  <c r="AF91" i="4" s="1"/>
  <c r="AF92" i="4" s="1"/>
  <c r="AF93" i="4" s="1"/>
  <c r="AF94" i="4" s="1"/>
  <c r="AF95" i="4" s="1"/>
  <c r="AF96" i="4" s="1"/>
  <c r="AF97" i="4" s="1"/>
  <c r="AF98" i="4" s="1"/>
  <c r="AF99" i="4" s="1"/>
  <c r="AF100" i="4" s="1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E8" i="4"/>
  <c r="AF8" i="4" s="1"/>
  <c r="E9" i="4"/>
  <c r="AF9" i="4" s="1"/>
  <c r="E10" i="4"/>
  <c r="AF10" i="4" s="1"/>
  <c r="E11" i="4"/>
  <c r="AF11" i="4" s="1"/>
  <c r="E12" i="4"/>
  <c r="AF12" i="4" s="1"/>
  <c r="E13" i="4"/>
  <c r="AF13" i="4" s="1"/>
  <c r="E14" i="4"/>
  <c r="AF14" i="4" s="1"/>
  <c r="E15" i="4"/>
  <c r="AF15" i="4" s="1"/>
  <c r="E16" i="4"/>
  <c r="AF16" i="4" s="1"/>
  <c r="E17" i="4"/>
  <c r="AF17" i="4" s="1"/>
  <c r="E18" i="4"/>
  <c r="AF18" i="4" s="1"/>
  <c r="E19" i="4"/>
  <c r="AF19" i="4" s="1"/>
  <c r="E20" i="4"/>
  <c r="AF20" i="4" s="1"/>
  <c r="E21" i="4"/>
  <c r="AF21" i="4" s="1"/>
  <c r="E22" i="4"/>
  <c r="AF22" i="4" s="1"/>
  <c r="E23" i="4"/>
  <c r="AF23" i="4" s="1"/>
  <c r="E24" i="4"/>
  <c r="AF24" i="4" s="1"/>
  <c r="E25" i="4"/>
  <c r="AF25" i="4" s="1"/>
  <c r="E26" i="4"/>
  <c r="AF26" i="4" s="1"/>
  <c r="E27" i="4"/>
  <c r="AF27" i="4" s="1"/>
  <c r="E28" i="4"/>
  <c r="AF28" i="4" s="1"/>
  <c r="E29" i="4"/>
  <c r="AF29" i="4" s="1"/>
  <c r="E30" i="4"/>
  <c r="AF30" i="4" s="1"/>
  <c r="E31" i="4"/>
  <c r="AF31" i="4" s="1"/>
  <c r="E32" i="4"/>
  <c r="AF32" i="4" s="1"/>
  <c r="E33" i="4"/>
  <c r="AF33" i="4" s="1"/>
  <c r="E34" i="4"/>
  <c r="AF34" i="4" s="1"/>
  <c r="E35" i="4"/>
  <c r="AF35" i="4" s="1"/>
  <c r="E36" i="4"/>
  <c r="AF36" i="4" s="1"/>
  <c r="E37" i="4"/>
  <c r="AF37" i="4" s="1"/>
  <c r="E38" i="4"/>
  <c r="AF38" i="4" s="1"/>
  <c r="E39" i="4"/>
  <c r="AF39" i="4" s="1"/>
  <c r="E40" i="4"/>
  <c r="AF40" i="4" s="1"/>
  <c r="E41" i="4"/>
  <c r="AF41" i="4" s="1"/>
  <c r="E42" i="4"/>
  <c r="AF42" i="4" s="1"/>
  <c r="E43" i="4"/>
  <c r="AF43" i="4" s="1"/>
  <c r="E44" i="4"/>
  <c r="AF44" i="4" s="1"/>
  <c r="E45" i="4"/>
  <c r="AF45" i="4" s="1"/>
  <c r="E46" i="4"/>
  <c r="AF46" i="4" s="1"/>
  <c r="E47" i="4"/>
  <c r="AF47" i="4" s="1"/>
  <c r="E48" i="4"/>
  <c r="AF48" i="4" s="1"/>
  <c r="E49" i="4"/>
  <c r="AF49" i="4" s="1"/>
  <c r="E50" i="4"/>
  <c r="AF50" i="4" s="1"/>
  <c r="G19" i="11" l="1"/>
  <c r="F19" i="11"/>
  <c r="E19" i="11"/>
  <c r="G13" i="11" l="1"/>
  <c r="G5" i="11"/>
  <c r="F5" i="11"/>
  <c r="E5" i="11"/>
  <c r="E3" i="3"/>
  <c r="C3" i="3" s="1" a="1"/>
  <c r="C3" i="3" s="1"/>
  <c r="E4" i="3"/>
  <c r="C4" i="3" s="1" a="1"/>
  <c r="C4" i="3" s="1"/>
  <c r="E5" i="3"/>
  <c r="C5" i="3" s="1" a="1"/>
  <c r="C5" i="3" s="1"/>
  <c r="E6" i="3"/>
  <c r="C6" i="3" s="1" a="1"/>
  <c r="C6" i="3" s="1"/>
  <c r="E7" i="3"/>
  <c r="C7" i="3" s="1" a="1"/>
  <c r="C7" i="3" s="1"/>
  <c r="E8" i="3"/>
  <c r="C8" i="3" s="1" a="1"/>
  <c r="C8" i="3" s="1"/>
  <c r="E9" i="3"/>
  <c r="C9" i="3" s="1" a="1"/>
  <c r="C9" i="3" s="1"/>
  <c r="E10" i="3"/>
  <c r="C10" i="3" s="1" a="1"/>
  <c r="C10" i="3" s="1"/>
  <c r="E11" i="3"/>
  <c r="C11" i="3" s="1" a="1"/>
  <c r="C11" i="3" s="1"/>
  <c r="E12" i="3"/>
  <c r="C12" i="3" s="1" a="1"/>
  <c r="C12" i="3" s="1"/>
  <c r="E13" i="3"/>
  <c r="C13" i="3" s="1" a="1"/>
  <c r="C13" i="3" s="1"/>
  <c r="E14" i="3"/>
  <c r="C14" i="3" s="1" a="1"/>
  <c r="C14" i="3" s="1"/>
  <c r="E15" i="3"/>
  <c r="C15" i="3" s="1" a="1"/>
  <c r="C15" i="3" s="1"/>
  <c r="E16" i="3"/>
  <c r="C16" i="3" s="1" a="1"/>
  <c r="C16" i="3" s="1"/>
  <c r="E17" i="3"/>
  <c r="C17" i="3" s="1" a="1"/>
  <c r="C17" i="3" s="1"/>
  <c r="E18" i="3"/>
  <c r="C18" i="3" s="1" a="1"/>
  <c r="C18" i="3" s="1"/>
  <c r="E19" i="3"/>
  <c r="C19" i="3" s="1" a="1"/>
  <c r="C19" i="3" s="1"/>
  <c r="E20" i="3"/>
  <c r="C20" i="3" s="1" a="1"/>
  <c r="C20" i="3" s="1"/>
  <c r="E21" i="3"/>
  <c r="C21" i="3" s="1" a="1"/>
  <c r="C21" i="3" s="1"/>
  <c r="E22" i="3"/>
  <c r="C22" i="3" s="1" a="1"/>
  <c r="C22" i="3" s="1"/>
  <c r="E23" i="3"/>
  <c r="C23" i="3" s="1" a="1"/>
  <c r="C23" i="3" s="1"/>
  <c r="E24" i="3"/>
  <c r="C24" i="3" s="1" a="1"/>
  <c r="C24" i="3" s="1"/>
  <c r="E25" i="3"/>
  <c r="C25" i="3" s="1" a="1"/>
  <c r="C25" i="3" s="1"/>
  <c r="E26" i="3"/>
  <c r="C26" i="3" s="1" a="1"/>
  <c r="C26" i="3" s="1"/>
  <c r="E27" i="3"/>
  <c r="C27" i="3" s="1" a="1"/>
  <c r="C27" i="3" s="1"/>
  <c r="E28" i="3"/>
  <c r="C28" i="3" s="1" a="1"/>
  <c r="C28" i="3" s="1"/>
  <c r="E29" i="3"/>
  <c r="C29" i="3" s="1" a="1"/>
  <c r="C29" i="3" s="1"/>
  <c r="E30" i="3"/>
  <c r="C30" i="3" s="1" a="1"/>
  <c r="C30" i="3" s="1"/>
  <c r="E31" i="3"/>
  <c r="C31" i="3" s="1" a="1"/>
  <c r="C31" i="3" s="1"/>
  <c r="E32" i="3"/>
  <c r="C32" i="3" s="1" a="1"/>
  <c r="C32" i="3" s="1"/>
  <c r="E33" i="3"/>
  <c r="C33" i="3" s="1" a="1"/>
  <c r="C33" i="3" s="1"/>
  <c r="E34" i="3"/>
  <c r="C34" i="3" s="1" a="1"/>
  <c r="C34" i="3" s="1"/>
  <c r="E35" i="3"/>
  <c r="C35" i="3" s="1" a="1"/>
  <c r="C35" i="3" s="1"/>
  <c r="E36" i="3"/>
  <c r="C36" i="3" s="1" a="1"/>
  <c r="C36" i="3" s="1"/>
  <c r="E37" i="3"/>
  <c r="C37" i="3" s="1" a="1"/>
  <c r="C37" i="3" s="1"/>
  <c r="E38" i="3"/>
  <c r="C38" i="3" s="1" a="1"/>
  <c r="C38" i="3" s="1"/>
  <c r="E39" i="3"/>
  <c r="C39" i="3" s="1" a="1"/>
  <c r="C39" i="3" s="1"/>
  <c r="E40" i="3"/>
  <c r="C40" i="3" s="1" a="1"/>
  <c r="C40" i="3" s="1"/>
  <c r="E41" i="3"/>
  <c r="C41" i="3" s="1" a="1"/>
  <c r="C41" i="3" s="1"/>
  <c r="E42" i="3"/>
  <c r="C42" i="3" s="1" a="1"/>
  <c r="C42" i="3" s="1"/>
  <c r="E43" i="3"/>
  <c r="C43" i="3" s="1" a="1"/>
  <c r="C43" i="3" s="1"/>
  <c r="E44" i="3"/>
  <c r="C44" i="3" s="1" a="1"/>
  <c r="C44" i="3" s="1"/>
  <c r="E45" i="3"/>
  <c r="C45" i="3" s="1" a="1"/>
  <c r="C45" i="3" s="1"/>
  <c r="E46" i="3"/>
  <c r="C46" i="3" s="1" a="1"/>
  <c r="C46" i="3" s="1"/>
  <c r="E47" i="3"/>
  <c r="C47" i="3" s="1" a="1"/>
  <c r="C47" i="3" s="1"/>
  <c r="E48" i="3"/>
  <c r="C48" i="3" s="1" a="1"/>
  <c r="C48" i="3" s="1"/>
  <c r="E49" i="3"/>
  <c r="C49" i="3" s="1" a="1"/>
  <c r="C49" i="3" s="1"/>
  <c r="E50" i="3"/>
  <c r="C50" i="3" s="1" a="1"/>
  <c r="C50" i="3" s="1"/>
  <c r="B50" i="3" s="1"/>
  <c r="E51" i="3"/>
  <c r="C51" i="3" s="1" a="1"/>
  <c r="C51" i="3" s="1"/>
  <c r="E52" i="3"/>
  <c r="C52" i="3" s="1" a="1"/>
  <c r="C52" i="3" s="1"/>
  <c r="B52" i="3" s="1"/>
  <c r="E53" i="3"/>
  <c r="C53" i="3" s="1" a="1"/>
  <c r="C53" i="3" s="1"/>
  <c r="B53" i="3" s="1"/>
  <c r="E54" i="3"/>
  <c r="C54" i="3" s="1" a="1"/>
  <c r="C54" i="3" s="1"/>
  <c r="E55" i="3"/>
  <c r="C55" i="3" s="1" a="1"/>
  <c r="C55" i="3" s="1"/>
  <c r="B55" i="3" s="1"/>
  <c r="E56" i="3"/>
  <c r="C56" i="3" s="1" a="1"/>
  <c r="C56" i="3" s="1"/>
  <c r="B56" i="3" s="1"/>
  <c r="E57" i="3"/>
  <c r="C57" i="3" s="1" a="1"/>
  <c r="C57" i="3" s="1"/>
  <c r="B57" i="3" s="1"/>
  <c r="E58" i="3"/>
  <c r="C58" i="3" s="1" a="1"/>
  <c r="C58" i="3" s="1"/>
  <c r="B58" i="3" s="1"/>
  <c r="E59" i="3"/>
  <c r="C59" i="3" s="1" a="1"/>
  <c r="C59" i="3" s="1"/>
  <c r="B59" i="3" s="1"/>
  <c r="E60" i="3"/>
  <c r="C60" i="3" s="1" a="1"/>
  <c r="C60" i="3" s="1"/>
  <c r="B60" i="3" s="1"/>
  <c r="E61" i="3"/>
  <c r="C61" i="3" s="1" a="1"/>
  <c r="C61" i="3" s="1"/>
  <c r="E62" i="3"/>
  <c r="C62" i="3" s="1" a="1"/>
  <c r="C62" i="3" s="1"/>
  <c r="B62" i="3" s="1"/>
  <c r="E63" i="3"/>
  <c r="C63" i="3" s="1" a="1"/>
  <c r="C63" i="3" s="1"/>
  <c r="B63" i="3" s="1"/>
  <c r="E64" i="3"/>
  <c r="C64" i="3" s="1" a="1"/>
  <c r="C64" i="3" s="1"/>
  <c r="E65" i="3"/>
  <c r="C65" i="3" s="1" a="1"/>
  <c r="C65" i="3" s="1"/>
  <c r="E66" i="3"/>
  <c r="C66" i="3" s="1" a="1"/>
  <c r="C66" i="3" s="1"/>
  <c r="E67" i="3"/>
  <c r="C67" i="3" s="1" a="1"/>
  <c r="C67" i="3" s="1"/>
  <c r="E68" i="3"/>
  <c r="C68" i="3" s="1" a="1"/>
  <c r="C68" i="3" s="1"/>
  <c r="E69" i="3"/>
  <c r="C69" i="3" s="1" a="1"/>
  <c r="C69" i="3" s="1"/>
  <c r="E70" i="3"/>
  <c r="E71" i="3"/>
  <c r="E72" i="3"/>
  <c r="C72" i="3" s="1" a="1"/>
  <c r="C72" i="3" s="1"/>
  <c r="E73" i="3"/>
  <c r="C73" i="3" s="1" a="1"/>
  <c r="C73" i="3" s="1"/>
  <c r="E74" i="3"/>
  <c r="C74" i="3" s="1" a="1"/>
  <c r="C74" i="3" s="1"/>
  <c r="E75" i="3"/>
  <c r="C75" i="3" s="1" a="1"/>
  <c r="C75" i="3" s="1"/>
  <c r="E76" i="3"/>
  <c r="C76" i="3" s="1" a="1"/>
  <c r="C76" i="3" s="1"/>
  <c r="E77" i="3"/>
  <c r="C77" i="3" s="1" a="1"/>
  <c r="C77" i="3" s="1"/>
  <c r="E78" i="3"/>
  <c r="C78" i="3" s="1" a="1"/>
  <c r="C78" i="3" s="1"/>
  <c r="E79" i="3"/>
  <c r="C79" i="3" s="1" a="1"/>
  <c r="C79" i="3" s="1"/>
  <c r="E80" i="3"/>
  <c r="C80" i="3" s="1" a="1"/>
  <c r="C80" i="3" s="1"/>
  <c r="E81" i="3"/>
  <c r="E82" i="3"/>
  <c r="E83" i="3"/>
  <c r="C83" i="3" s="1" a="1"/>
  <c r="C83" i="3" s="1"/>
  <c r="E84" i="3"/>
  <c r="C84" i="3" s="1" a="1"/>
  <c r="C84" i="3" s="1"/>
  <c r="E85" i="3"/>
  <c r="C85" i="3" s="1" a="1"/>
  <c r="C85" i="3" s="1"/>
  <c r="E86" i="3"/>
  <c r="C86" i="3" s="1" a="1"/>
  <c r="C86" i="3" s="1"/>
  <c r="E87" i="3"/>
  <c r="C87" i="3" s="1" a="1"/>
  <c r="C87" i="3" s="1"/>
  <c r="E88" i="3"/>
  <c r="E89" i="3"/>
  <c r="C89" i="3" s="1" a="1"/>
  <c r="C89" i="3" s="1"/>
  <c r="E90" i="3"/>
  <c r="C90" i="3" s="1" a="1"/>
  <c r="C90" i="3" s="1"/>
  <c r="E91" i="3"/>
  <c r="C91" i="3" s="1" a="1"/>
  <c r="C91" i="3" s="1"/>
  <c r="E92" i="3"/>
  <c r="C92" i="3" s="1" a="1"/>
  <c r="C92" i="3" s="1"/>
  <c r="E93" i="3"/>
  <c r="C93" i="3" s="1" a="1"/>
  <c r="C93" i="3" s="1"/>
  <c r="E94" i="3"/>
  <c r="C94" i="3" s="1" a="1"/>
  <c r="C94" i="3" s="1"/>
  <c r="E95" i="3"/>
  <c r="C95" i="3" s="1" a="1"/>
  <c r="C95" i="3" s="1"/>
  <c r="E96" i="3"/>
  <c r="C96" i="3" s="1" a="1"/>
  <c r="C96" i="3" s="1"/>
  <c r="E97" i="3"/>
  <c r="E98" i="3"/>
  <c r="E99" i="3"/>
  <c r="E100" i="3"/>
  <c r="E101" i="3"/>
  <c r="C101" i="3" s="1" a="1"/>
  <c r="C101" i="3" s="1"/>
  <c r="E102" i="3"/>
  <c r="C102" i="3" s="1" a="1"/>
  <c r="C102" i="3" s="1"/>
  <c r="E103" i="3"/>
  <c r="C103" i="3" s="1" a="1"/>
  <c r="C103" i="3" s="1"/>
  <c r="E104" i="3"/>
  <c r="C104" i="3" s="1" a="1"/>
  <c r="C104" i="3" s="1"/>
  <c r="E105" i="3"/>
  <c r="C105" i="3" s="1" a="1"/>
  <c r="C105" i="3" s="1"/>
  <c r="E106" i="3"/>
  <c r="C106" i="3" s="1" a="1"/>
  <c r="C106" i="3" s="1"/>
  <c r="E107" i="3"/>
  <c r="C107" i="3" s="1" a="1"/>
  <c r="C107" i="3" s="1"/>
  <c r="E108" i="3"/>
  <c r="C108" i="3" s="1" a="1"/>
  <c r="C108" i="3" s="1"/>
  <c r="E109" i="3"/>
  <c r="C109" i="3" s="1" a="1"/>
  <c r="C109" i="3" s="1"/>
  <c r="E110" i="3"/>
  <c r="C110" i="3" s="1" a="1"/>
  <c r="C110" i="3" s="1"/>
  <c r="E111" i="3"/>
  <c r="C111" i="3" s="1" a="1"/>
  <c r="C111" i="3" s="1"/>
  <c r="E112" i="3"/>
  <c r="C112" i="3" s="1" a="1"/>
  <c r="C112" i="3" s="1"/>
  <c r="E113" i="3"/>
  <c r="C113" i="3" s="1" a="1"/>
  <c r="C113" i="3" s="1"/>
  <c r="E114" i="3"/>
  <c r="C114" i="3" s="1" a="1"/>
  <c r="C114" i="3" s="1"/>
  <c r="E115" i="3"/>
  <c r="C115" i="3" s="1" a="1"/>
  <c r="C115" i="3" s="1"/>
  <c r="E116" i="3"/>
  <c r="C116" i="3" s="1" a="1"/>
  <c r="C116" i="3" s="1"/>
  <c r="E117" i="3"/>
  <c r="C117" i="3" s="1" a="1"/>
  <c r="C117" i="3" s="1"/>
  <c r="E118" i="3"/>
  <c r="C118" i="3" s="1" a="1"/>
  <c r="C118" i="3" s="1"/>
  <c r="E119" i="3"/>
  <c r="C119" i="3" s="1" a="1"/>
  <c r="C119" i="3" s="1"/>
  <c r="E120" i="3"/>
  <c r="C120" i="3" s="1" a="1"/>
  <c r="C120" i="3" s="1"/>
  <c r="E121" i="3"/>
  <c r="C121" i="3" s="1" a="1"/>
  <c r="C121" i="3" s="1"/>
  <c r="E122" i="3"/>
  <c r="C122" i="3" s="1" a="1"/>
  <c r="C122" i="3" s="1"/>
  <c r="E123" i="3"/>
  <c r="C123" i="3" s="1" a="1"/>
  <c r="C123" i="3" s="1"/>
  <c r="E124" i="3"/>
  <c r="E125" i="3"/>
  <c r="C125" i="3" s="1" a="1"/>
  <c r="C125" i="3" s="1"/>
  <c r="E126" i="3"/>
  <c r="C126" i="3" s="1" a="1"/>
  <c r="C126" i="3" s="1"/>
  <c r="E127" i="3"/>
  <c r="C127" i="3" s="1" a="1"/>
  <c r="C127" i="3" s="1"/>
  <c r="E128" i="3"/>
  <c r="C128" i="3" s="1" a="1"/>
  <c r="C128" i="3" s="1"/>
  <c r="E129" i="3"/>
  <c r="C129" i="3" s="1" a="1"/>
  <c r="C129" i="3" s="1"/>
  <c r="E130" i="3"/>
  <c r="C130" i="3" s="1" a="1"/>
  <c r="C130" i="3" s="1"/>
  <c r="E131" i="3"/>
  <c r="C131" i="3" s="1" a="1"/>
  <c r="C131" i="3" s="1"/>
  <c r="E132" i="3"/>
  <c r="C132" i="3" s="1" a="1"/>
  <c r="C132" i="3" s="1"/>
  <c r="E133" i="3"/>
  <c r="C133" i="3" s="1" a="1"/>
  <c r="C133" i="3" s="1"/>
  <c r="E134" i="3"/>
  <c r="C134" i="3" s="1" a="1"/>
  <c r="C134" i="3" s="1"/>
  <c r="E135" i="3"/>
  <c r="C135" i="3" s="1" a="1"/>
  <c r="C135" i="3" s="1"/>
  <c r="E136" i="3"/>
  <c r="C136" i="3" s="1" a="1"/>
  <c r="C136" i="3" s="1"/>
  <c r="E137" i="3"/>
  <c r="E138" i="3"/>
  <c r="C138" i="3" s="1" a="1"/>
  <c r="C138" i="3" s="1"/>
  <c r="E139" i="3"/>
  <c r="C139" i="3" s="1" a="1"/>
  <c r="C139" i="3" s="1"/>
  <c r="E140" i="3"/>
  <c r="C140" i="3" s="1" a="1"/>
  <c r="C140" i="3" s="1"/>
  <c r="E141" i="3"/>
  <c r="C141" i="3" s="1" a="1"/>
  <c r="C141" i="3" s="1"/>
  <c r="E142" i="3"/>
  <c r="C142" i="3" s="1" a="1"/>
  <c r="C142" i="3" s="1"/>
  <c r="E143" i="3"/>
  <c r="C143" i="3" s="1" a="1"/>
  <c r="C143" i="3" s="1"/>
  <c r="E144" i="3"/>
  <c r="E145" i="3"/>
  <c r="E146" i="3"/>
  <c r="E147" i="3"/>
  <c r="C147" i="3" s="1" a="1"/>
  <c r="C147" i="3" s="1"/>
  <c r="E148" i="3"/>
  <c r="C148" i="3" s="1" a="1"/>
  <c r="C148" i="3" s="1"/>
  <c r="E149" i="3"/>
  <c r="C149" i="3" s="1" a="1"/>
  <c r="C149" i="3" s="1"/>
  <c r="E150" i="3"/>
  <c r="C150" i="3" s="1" a="1"/>
  <c r="C150" i="3" s="1"/>
  <c r="E151" i="3"/>
  <c r="C151" i="3" s="1" a="1"/>
  <c r="C151" i="3" s="1"/>
  <c r="E153" i="3"/>
  <c r="C153" i="3" s="1" a="1"/>
  <c r="C153" i="3" s="1"/>
  <c r="E2" i="3"/>
  <c r="C2" i="3" s="1" a="1"/>
  <c r="C2" i="3" s="1"/>
  <c r="F13" i="8"/>
  <c r="E13" i="8"/>
  <c r="C13" i="8"/>
  <c r="C27" i="7" s="1" a="1"/>
  <c r="C27" i="7" s="1"/>
  <c r="M8" i="8"/>
  <c r="L8" i="8"/>
  <c r="J8" i="8"/>
  <c r="F10" i="8"/>
  <c r="E10" i="8"/>
  <c r="C10" i="8"/>
  <c r="M5" i="8"/>
  <c r="L5" i="8"/>
  <c r="J5" i="8"/>
  <c r="J18" i="8"/>
  <c r="L18" i="8"/>
  <c r="M18" i="8"/>
  <c r="M3" i="8"/>
  <c r="L3" i="8"/>
  <c r="J3" i="8"/>
  <c r="F7" i="8"/>
  <c r="E7" i="8"/>
  <c r="C7" i="8"/>
  <c r="C4" i="7" s="1" a="1"/>
  <c r="C4" i="7" s="1"/>
  <c r="C467" i="7" a="1"/>
  <c r="C467" i="7" s="1"/>
  <c r="C469" i="7" a="1"/>
  <c r="C469" i="7" s="1"/>
  <c r="C336" i="7" a="1"/>
  <c r="C336" i="7" s="1"/>
  <c r="C337" i="7" a="1"/>
  <c r="C337" i="7" s="1"/>
  <c r="C338" i="7" a="1"/>
  <c r="C338" i="7" s="1"/>
  <c r="C339" i="7" a="1"/>
  <c r="C339" i="7" s="1"/>
  <c r="C340" i="7" a="1"/>
  <c r="C340" i="7" s="1"/>
  <c r="C341" i="7" a="1"/>
  <c r="C341" i="7" s="1"/>
  <c r="C347" i="7" a="1"/>
  <c r="C347" i="7" s="1"/>
  <c r="C348" i="7" a="1"/>
  <c r="C348" i="7" s="1"/>
  <c r="C355" i="7" a="1"/>
  <c r="C355" i="7" s="1"/>
  <c r="C356" i="7" a="1"/>
  <c r="C356" i="7" s="1"/>
  <c r="C357" i="7" a="1"/>
  <c r="C357" i="7" s="1"/>
  <c r="C372" i="7" a="1"/>
  <c r="C372" i="7" s="1"/>
  <c r="C373" i="7" a="1"/>
  <c r="C373" i="7" s="1"/>
  <c r="C335" i="7" a="1"/>
  <c r="C335" i="7" s="1"/>
  <c r="C49" i="7" a="1"/>
  <c r="C49" i="7" s="1"/>
  <c r="C50" i="7" a="1"/>
  <c r="C50" i="7" s="1"/>
  <c r="C51" i="7" a="1"/>
  <c r="C51" i="7" s="1"/>
  <c r="C52" i="7" a="1"/>
  <c r="C52" i="7" s="1"/>
  <c r="C53" i="7" a="1"/>
  <c r="C53" i="7" s="1"/>
  <c r="C54" i="7" a="1"/>
  <c r="C54" i="7" s="1"/>
  <c r="C58" i="7" a="1"/>
  <c r="C58" i="7" s="1"/>
  <c r="C59" i="7" a="1"/>
  <c r="C59" i="7" s="1"/>
  <c r="C60" i="7" a="1"/>
  <c r="C60" i="7" s="1"/>
  <c r="C61" i="7" a="1"/>
  <c r="C61" i="7" s="1"/>
  <c r="C62" i="7" a="1"/>
  <c r="C62" i="7" s="1"/>
  <c r="C63" i="7" a="1"/>
  <c r="C63" i="7" s="1"/>
  <c r="C64" i="7" a="1"/>
  <c r="C64" i="7" s="1"/>
  <c r="C65" i="7" a="1"/>
  <c r="C65" i="7" s="1"/>
  <c r="C66" i="7" a="1"/>
  <c r="C66" i="7" s="1"/>
  <c r="C67" i="7" a="1"/>
  <c r="C67" i="7" s="1"/>
  <c r="C68" i="7" a="1"/>
  <c r="C68" i="7" s="1"/>
  <c r="C69" i="7" a="1"/>
  <c r="C69" i="7" s="1"/>
  <c r="C70" i="7" a="1"/>
  <c r="C70" i="7" s="1"/>
  <c r="C71" i="7" a="1"/>
  <c r="C71" i="7" s="1"/>
  <c r="C72" i="7" a="1"/>
  <c r="C72" i="7" s="1"/>
  <c r="C73" i="7" a="1"/>
  <c r="C73" i="7" s="1"/>
  <c r="C74" i="7" a="1"/>
  <c r="C74" i="7" s="1"/>
  <c r="C75" i="7" a="1"/>
  <c r="C75" i="7" s="1"/>
  <c r="C76" i="7" a="1"/>
  <c r="C76" i="7" s="1"/>
  <c r="C77" i="7" a="1"/>
  <c r="C77" i="7" s="1"/>
  <c r="C78" i="7" a="1"/>
  <c r="C78" i="7" s="1"/>
  <c r="C79" i="7" a="1"/>
  <c r="C79" i="7" s="1"/>
  <c r="C80" i="7" a="1"/>
  <c r="C80" i="7" s="1"/>
  <c r="C81" i="7" a="1"/>
  <c r="C81" i="7" s="1"/>
  <c r="C82" i="7" a="1"/>
  <c r="C82" i="7" s="1"/>
  <c r="C83" i="7" a="1"/>
  <c r="C83" i="7" s="1"/>
  <c r="C84" i="7" a="1"/>
  <c r="C84" i="7" s="1"/>
  <c r="C85" i="7" a="1"/>
  <c r="C85" i="7" s="1"/>
  <c r="C86" i="7" a="1"/>
  <c r="C86" i="7" s="1"/>
  <c r="C87" i="7" a="1"/>
  <c r="C87" i="7" s="1"/>
  <c r="C88" i="7" a="1"/>
  <c r="C88" i="7" s="1"/>
  <c r="C89" i="7" a="1"/>
  <c r="C89" i="7" s="1"/>
  <c r="C90" i="7" a="1"/>
  <c r="C90" i="7" s="1"/>
  <c r="C91" i="7" a="1"/>
  <c r="C91" i="7" s="1"/>
  <c r="C92" i="7" a="1"/>
  <c r="C92" i="7" s="1"/>
  <c r="C93" i="7" a="1"/>
  <c r="C93" i="7" s="1"/>
  <c r="C94" i="7" a="1"/>
  <c r="C94" i="7" s="1"/>
  <c r="C95" i="7" a="1"/>
  <c r="C95" i="7" s="1"/>
  <c r="C96" i="7" a="1"/>
  <c r="C96" i="7" s="1"/>
  <c r="C97" i="7" a="1"/>
  <c r="C97" i="7" s="1"/>
  <c r="C98" i="7" a="1"/>
  <c r="C98" i="7" s="1"/>
  <c r="C99" i="7" a="1"/>
  <c r="C99" i="7" s="1"/>
  <c r="C100" i="7" a="1"/>
  <c r="C100" i="7" s="1"/>
  <c r="C101" i="7" a="1"/>
  <c r="C101" i="7" s="1"/>
  <c r="C102" i="7" a="1"/>
  <c r="C102" i="7" s="1"/>
  <c r="C103" i="7" a="1"/>
  <c r="C103" i="7" s="1"/>
  <c r="C104" i="7" a="1"/>
  <c r="C104" i="7" s="1"/>
  <c r="C105" i="7" a="1"/>
  <c r="C105" i="7" s="1"/>
  <c r="C106" i="7" a="1"/>
  <c r="C106" i="7" s="1"/>
  <c r="C107" i="7" a="1"/>
  <c r="C107" i="7" s="1"/>
  <c r="C108" i="7" a="1"/>
  <c r="C108" i="7" s="1"/>
  <c r="C109" i="7" a="1"/>
  <c r="C109" i="7" s="1"/>
  <c r="C110" i="7" a="1"/>
  <c r="C110" i="7" s="1"/>
  <c r="C111" i="7" a="1"/>
  <c r="C111" i="7" s="1"/>
  <c r="C112" i="7" a="1"/>
  <c r="C112" i="7" s="1"/>
  <c r="C113" i="7" a="1"/>
  <c r="C113" i="7" s="1"/>
  <c r="C114" i="7" a="1"/>
  <c r="C114" i="7" s="1"/>
  <c r="C115" i="7" a="1"/>
  <c r="C115" i="7" s="1"/>
  <c r="C116" i="7" a="1"/>
  <c r="C116" i="7" s="1"/>
  <c r="C117" i="7" a="1"/>
  <c r="C117" i="7" s="1"/>
  <c r="C118" i="7" a="1"/>
  <c r="C118" i="7" s="1"/>
  <c r="C119" i="7" a="1"/>
  <c r="C119" i="7" s="1"/>
  <c r="C120" i="7" a="1"/>
  <c r="C120" i="7" s="1"/>
  <c r="C121" i="7" a="1"/>
  <c r="C121" i="7" s="1"/>
  <c r="C122" i="7" a="1"/>
  <c r="C122" i="7" s="1"/>
  <c r="C123" i="7" a="1"/>
  <c r="C123" i="7" s="1"/>
  <c r="C124" i="7" a="1"/>
  <c r="C124" i="7" s="1"/>
  <c r="C125" i="7" a="1"/>
  <c r="C125" i="7" s="1"/>
  <c r="C126" i="7" a="1"/>
  <c r="C126" i="7" s="1"/>
  <c r="C127" i="7" a="1"/>
  <c r="C127" i="7" s="1"/>
  <c r="C128" i="7" a="1"/>
  <c r="C128" i="7" s="1"/>
  <c r="C129" i="7" a="1"/>
  <c r="C129" i="7" s="1"/>
  <c r="C130" i="7" a="1"/>
  <c r="C130" i="7" s="1"/>
  <c r="C131" i="7" a="1"/>
  <c r="C131" i="7" s="1"/>
  <c r="C164" i="7" a="1"/>
  <c r="C164" i="7" s="1"/>
  <c r="C165" i="7" a="1"/>
  <c r="C165" i="7" s="1"/>
  <c r="C166" i="7" a="1"/>
  <c r="C166" i="7" s="1"/>
  <c r="C168" i="7" a="1"/>
  <c r="C168" i="7" s="1"/>
  <c r="C173" i="7" a="1"/>
  <c r="C173" i="7" s="1"/>
  <c r="C174" i="7" a="1"/>
  <c r="C174" i="7" s="1"/>
  <c r="C176" i="7" a="1"/>
  <c r="C176" i="7" s="1"/>
  <c r="C200" i="7" a="1"/>
  <c r="C200" i="7" s="1"/>
  <c r="C202" i="7" a="1"/>
  <c r="C202" i="7" s="1"/>
  <c r="C203" i="7" a="1"/>
  <c r="C203" i="7" s="1"/>
  <c r="C204" i="7" a="1"/>
  <c r="C204" i="7" s="1"/>
  <c r="C205" i="7" a="1"/>
  <c r="C205" i="7" s="1"/>
  <c r="C206" i="7" a="1"/>
  <c r="C206" i="7" s="1"/>
  <c r="C210" i="7" a="1"/>
  <c r="C210" i="7" s="1"/>
  <c r="C221" i="7" a="1"/>
  <c r="C221" i="7" s="1"/>
  <c r="C224" i="7" a="1"/>
  <c r="C224" i="7" s="1"/>
  <c r="C229" i="7" a="1"/>
  <c r="C229" i="7" s="1"/>
  <c r="C232" i="7" a="1"/>
  <c r="C232" i="7" s="1"/>
  <c r="C233" i="7" a="1"/>
  <c r="C233" i="7" s="1"/>
  <c r="C234" i="7" a="1"/>
  <c r="C234" i="7" s="1"/>
  <c r="C235" i="7" a="1"/>
  <c r="C235" i="7" s="1"/>
  <c r="C236" i="7" a="1"/>
  <c r="C236" i="7" s="1"/>
  <c r="C239" i="7" a="1"/>
  <c r="C239" i="7" s="1"/>
  <c r="C240" i="7" a="1"/>
  <c r="C240" i="7" s="1"/>
  <c r="C247" i="7" a="1"/>
  <c r="C247" i="7" s="1"/>
  <c r="C272" i="7" a="1"/>
  <c r="C272" i="7" s="1"/>
  <c r="C273" i="7" a="1"/>
  <c r="C273" i="7" s="1"/>
  <c r="C274" i="7" a="1"/>
  <c r="C274" i="7" s="1"/>
  <c r="C276" i="7" a="1"/>
  <c r="C276" i="7" s="1"/>
  <c r="C277" i="7" a="1"/>
  <c r="C277" i="7" s="1"/>
  <c r="C278" i="7" a="1"/>
  <c r="C278" i="7" s="1"/>
  <c r="C282" i="7" a="1"/>
  <c r="C282" i="7" s="1"/>
  <c r="C283" i="7" a="1"/>
  <c r="C283" i="7" s="1"/>
  <c r="C295" i="7" a="1"/>
  <c r="C295" i="7" s="1"/>
  <c r="C48" i="7" a="1"/>
  <c r="C48" i="7" s="1"/>
  <c r="E48" i="7"/>
  <c r="D48" i="7" s="1"/>
  <c r="C475" i="7" a="1"/>
  <c r="C475" i="7" s="1"/>
  <c r="C476" i="7" a="1"/>
  <c r="C476" i="7" s="1"/>
  <c r="E3" i="7"/>
  <c r="E4" i="7"/>
  <c r="E5" i="7"/>
  <c r="E6" i="7"/>
  <c r="E7" i="7"/>
  <c r="E8" i="7"/>
  <c r="D8" i="7" s="1"/>
  <c r="E9" i="7"/>
  <c r="E10" i="7"/>
  <c r="E11" i="7"/>
  <c r="E12" i="7"/>
  <c r="E13" i="7"/>
  <c r="E14" i="7"/>
  <c r="E15" i="7"/>
  <c r="E16" i="7"/>
  <c r="E17" i="7"/>
  <c r="E18" i="7"/>
  <c r="E19" i="7"/>
  <c r="E20" i="7"/>
  <c r="E21" i="7"/>
  <c r="E22" i="7"/>
  <c r="E23" i="7"/>
  <c r="E24" i="7"/>
  <c r="E25" i="7"/>
  <c r="E26" i="7"/>
  <c r="E27" i="7"/>
  <c r="E28" i="7"/>
  <c r="E29" i="7"/>
  <c r="E30" i="7"/>
  <c r="E31" i="7"/>
  <c r="E32" i="7"/>
  <c r="E33" i="7"/>
  <c r="E34" i="7"/>
  <c r="E35" i="7"/>
  <c r="E36" i="7"/>
  <c r="E37" i="7"/>
  <c r="E38" i="7"/>
  <c r="E39" i="7"/>
  <c r="E40" i="7"/>
  <c r="E41" i="7"/>
  <c r="E42" i="7"/>
  <c r="E43" i="7"/>
  <c r="E44" i="7"/>
  <c r="E45" i="7"/>
  <c r="E46" i="7"/>
  <c r="E47" i="7"/>
  <c r="E49" i="7"/>
  <c r="E50" i="7"/>
  <c r="E51" i="7"/>
  <c r="D51" i="7" s="1"/>
  <c r="E52" i="7"/>
  <c r="E53" i="7"/>
  <c r="E54" i="7"/>
  <c r="E55" i="7"/>
  <c r="E56" i="7"/>
  <c r="E57" i="7"/>
  <c r="E58" i="7"/>
  <c r="E59" i="7"/>
  <c r="D59" i="7" s="1"/>
  <c r="E60" i="7"/>
  <c r="E61" i="7"/>
  <c r="E62" i="7"/>
  <c r="D62" i="7" s="1"/>
  <c r="E63" i="7"/>
  <c r="E64" i="7"/>
  <c r="E65" i="7"/>
  <c r="E66" i="7"/>
  <c r="E67" i="7"/>
  <c r="E68" i="7"/>
  <c r="E69" i="7"/>
  <c r="E70" i="7"/>
  <c r="E71" i="7"/>
  <c r="D71" i="7" s="1"/>
  <c r="E72" i="7"/>
  <c r="E73" i="7"/>
  <c r="E74" i="7"/>
  <c r="E75" i="7"/>
  <c r="E76" i="7"/>
  <c r="E77" i="7"/>
  <c r="D77" i="7" s="1"/>
  <c r="E78" i="7"/>
  <c r="E79" i="7"/>
  <c r="E80" i="7"/>
  <c r="E81" i="7"/>
  <c r="E82" i="7"/>
  <c r="E83" i="7"/>
  <c r="E84" i="7"/>
  <c r="E85" i="7"/>
  <c r="E86" i="7"/>
  <c r="E87" i="7"/>
  <c r="E88" i="7"/>
  <c r="E89" i="7"/>
  <c r="E90" i="7"/>
  <c r="E91" i="7"/>
  <c r="E92" i="7"/>
  <c r="D92" i="7" s="1"/>
  <c r="E93" i="7"/>
  <c r="E94" i="7"/>
  <c r="E95" i="7"/>
  <c r="E96" i="7"/>
  <c r="E97" i="7"/>
  <c r="E98" i="7"/>
  <c r="E99" i="7"/>
  <c r="E100" i="7"/>
  <c r="D100" i="7" s="1"/>
  <c r="E101" i="7"/>
  <c r="E102" i="7"/>
  <c r="E103" i="7"/>
  <c r="E104" i="7"/>
  <c r="E105" i="7"/>
  <c r="D105" i="7" s="1"/>
  <c r="E106" i="7"/>
  <c r="E107" i="7"/>
  <c r="E108" i="7"/>
  <c r="E109" i="7"/>
  <c r="E110" i="7"/>
  <c r="E111" i="7"/>
  <c r="E112" i="7"/>
  <c r="E113" i="7"/>
  <c r="E114" i="7"/>
  <c r="E115" i="7"/>
  <c r="E116" i="7"/>
  <c r="E117" i="7"/>
  <c r="E118" i="7"/>
  <c r="E119" i="7"/>
  <c r="E120" i="7"/>
  <c r="E121" i="7"/>
  <c r="D121" i="7" s="1"/>
  <c r="E122" i="7"/>
  <c r="E123" i="7"/>
  <c r="E124" i="7"/>
  <c r="E125" i="7"/>
  <c r="E126" i="7"/>
  <c r="E127" i="7"/>
  <c r="E128" i="7"/>
  <c r="E129" i="7"/>
  <c r="E130" i="7"/>
  <c r="E131" i="7"/>
  <c r="D131" i="7" s="1"/>
  <c r="E132" i="7"/>
  <c r="E133" i="7"/>
  <c r="E134" i="7"/>
  <c r="D134" i="7" s="1"/>
  <c r="E135" i="7"/>
  <c r="E136" i="7"/>
  <c r="E137" i="7"/>
  <c r="E138" i="7"/>
  <c r="D138" i="7" s="1"/>
  <c r="E139" i="7"/>
  <c r="E140" i="7"/>
  <c r="E141" i="7"/>
  <c r="E142" i="7"/>
  <c r="D142" i="7" s="1"/>
  <c r="E143" i="7"/>
  <c r="E144" i="7"/>
  <c r="E145" i="7"/>
  <c r="E146" i="7"/>
  <c r="E147" i="7"/>
  <c r="E148" i="7"/>
  <c r="E149" i="7"/>
  <c r="E150" i="7"/>
  <c r="E151" i="7"/>
  <c r="E152" i="7"/>
  <c r="E153" i="7"/>
  <c r="E154" i="7"/>
  <c r="E155" i="7"/>
  <c r="D155" i="7" s="1"/>
  <c r="E156" i="7"/>
  <c r="E157" i="7"/>
  <c r="E158" i="7"/>
  <c r="E159" i="7"/>
  <c r="E160" i="7"/>
  <c r="D160" i="7" s="1"/>
  <c r="E161" i="7"/>
  <c r="E162" i="7"/>
  <c r="E163" i="7"/>
  <c r="E164" i="7"/>
  <c r="E165" i="7"/>
  <c r="E166" i="7"/>
  <c r="E167" i="7"/>
  <c r="E168" i="7"/>
  <c r="E169" i="7"/>
  <c r="E170" i="7"/>
  <c r="D170" i="7" s="1"/>
  <c r="E171" i="7"/>
  <c r="E172" i="7"/>
  <c r="E173" i="7"/>
  <c r="E174" i="7"/>
  <c r="E175" i="7"/>
  <c r="E176" i="7"/>
  <c r="E177" i="7"/>
  <c r="E178" i="7"/>
  <c r="E179" i="7"/>
  <c r="D179" i="7" s="1"/>
  <c r="E180" i="7"/>
  <c r="E181" i="7"/>
  <c r="E182" i="7"/>
  <c r="E183" i="7"/>
  <c r="E184" i="7"/>
  <c r="E185" i="7"/>
  <c r="E186" i="7"/>
  <c r="E187" i="7"/>
  <c r="E188" i="7"/>
  <c r="E189" i="7"/>
  <c r="E190" i="7"/>
  <c r="E191" i="7"/>
  <c r="E192" i="7"/>
  <c r="E193" i="7"/>
  <c r="E194" i="7"/>
  <c r="E195" i="7"/>
  <c r="E196" i="7"/>
  <c r="E197" i="7"/>
  <c r="E198" i="7"/>
  <c r="E199" i="7"/>
  <c r="D199" i="7" s="1"/>
  <c r="E200" i="7"/>
  <c r="E201" i="7"/>
  <c r="E202" i="7"/>
  <c r="E203" i="7"/>
  <c r="D203" i="7" s="1"/>
  <c r="E204" i="7"/>
  <c r="E205" i="7"/>
  <c r="E206" i="7"/>
  <c r="E207" i="7"/>
  <c r="E208" i="7"/>
  <c r="E209" i="7"/>
  <c r="E210" i="7"/>
  <c r="E211" i="7"/>
  <c r="E212" i="7"/>
  <c r="E213" i="7"/>
  <c r="E214" i="7"/>
  <c r="E215" i="7"/>
  <c r="E216" i="7"/>
  <c r="E217" i="7"/>
  <c r="E218" i="7"/>
  <c r="E219" i="7"/>
  <c r="E220" i="7"/>
  <c r="E221" i="7"/>
  <c r="E222" i="7"/>
  <c r="E223" i="7"/>
  <c r="E224" i="7"/>
  <c r="E225" i="7"/>
  <c r="E226" i="7"/>
  <c r="E227" i="7"/>
  <c r="E228" i="7"/>
  <c r="E229" i="7"/>
  <c r="E230" i="7"/>
  <c r="E231" i="7"/>
  <c r="D231" i="7" s="1"/>
  <c r="E232" i="7"/>
  <c r="E233" i="7"/>
  <c r="E234" i="7"/>
  <c r="E235" i="7"/>
  <c r="E236" i="7"/>
  <c r="E237" i="7"/>
  <c r="E238" i="7"/>
  <c r="E239" i="7"/>
  <c r="E240" i="7"/>
  <c r="E241" i="7"/>
  <c r="E242" i="7"/>
  <c r="E243" i="7"/>
  <c r="E244" i="7"/>
  <c r="E245" i="7"/>
  <c r="D245" i="7" s="1"/>
  <c r="E246" i="7"/>
  <c r="E247" i="7"/>
  <c r="E248" i="7"/>
  <c r="E249" i="7"/>
  <c r="E250" i="7"/>
  <c r="E251" i="7"/>
  <c r="E252" i="7"/>
  <c r="E253" i="7"/>
  <c r="E254" i="7"/>
  <c r="E255" i="7"/>
  <c r="E256" i="7"/>
  <c r="E257" i="7"/>
  <c r="E258" i="7"/>
  <c r="E259" i="7"/>
  <c r="E260" i="7"/>
  <c r="E261" i="7"/>
  <c r="E262" i="7"/>
  <c r="E263" i="7"/>
  <c r="E264" i="7"/>
  <c r="E265" i="7"/>
  <c r="D265" i="7" s="1"/>
  <c r="E266" i="7"/>
  <c r="D266" i="7" s="1"/>
  <c r="E267" i="7"/>
  <c r="E268" i="7"/>
  <c r="E269" i="7"/>
  <c r="E270" i="7"/>
  <c r="E271" i="7"/>
  <c r="E272" i="7"/>
  <c r="E273" i="7"/>
  <c r="E274" i="7"/>
  <c r="E275" i="7"/>
  <c r="E276" i="7"/>
  <c r="E277" i="7"/>
  <c r="E278" i="7"/>
  <c r="D278" i="7" s="1"/>
  <c r="E279" i="7"/>
  <c r="E280" i="7"/>
  <c r="E281" i="7"/>
  <c r="E282" i="7"/>
  <c r="E283" i="7"/>
  <c r="E284" i="7"/>
  <c r="E285" i="7"/>
  <c r="E286" i="7"/>
  <c r="E287" i="7"/>
  <c r="E288" i="7"/>
  <c r="E289" i="7"/>
  <c r="E290" i="7"/>
  <c r="E291" i="7"/>
  <c r="E292" i="7"/>
  <c r="D292" i="7" s="1"/>
  <c r="E293" i="7"/>
  <c r="E294" i="7"/>
  <c r="E295" i="7"/>
  <c r="E296" i="7"/>
  <c r="E297" i="7"/>
  <c r="E298" i="7"/>
  <c r="E299" i="7"/>
  <c r="E300" i="7"/>
  <c r="D300" i="7" s="1"/>
  <c r="E301" i="7"/>
  <c r="D301" i="7" s="1"/>
  <c r="E302" i="7"/>
  <c r="E303" i="7"/>
  <c r="E304" i="7"/>
  <c r="D304" i="7" s="1"/>
  <c r="E305" i="7"/>
  <c r="E306" i="7"/>
  <c r="E307" i="7"/>
  <c r="E308" i="7"/>
  <c r="E309" i="7"/>
  <c r="E310" i="7"/>
  <c r="D310" i="7" s="1"/>
  <c r="E311" i="7"/>
  <c r="E312" i="7"/>
  <c r="E313" i="7"/>
  <c r="E314" i="7"/>
  <c r="E315" i="7"/>
  <c r="E316" i="7"/>
  <c r="E317" i="7"/>
  <c r="E318" i="7"/>
  <c r="D318" i="7" s="1"/>
  <c r="E319" i="7"/>
  <c r="E320" i="7"/>
  <c r="E321" i="7"/>
  <c r="E322" i="7"/>
  <c r="E323" i="7"/>
  <c r="E324" i="7"/>
  <c r="E325" i="7"/>
  <c r="E326" i="7"/>
  <c r="D326" i="7" s="1"/>
  <c r="E327" i="7"/>
  <c r="E328" i="7"/>
  <c r="E329" i="7"/>
  <c r="E330" i="7"/>
  <c r="E331" i="7"/>
  <c r="E332" i="7"/>
  <c r="D332" i="7" s="1"/>
  <c r="E333" i="7"/>
  <c r="E334" i="7"/>
  <c r="E335" i="7"/>
  <c r="E336" i="7"/>
  <c r="D336" i="7" s="1"/>
  <c r="E337" i="7"/>
  <c r="D337" i="7" s="1"/>
  <c r="E338" i="7"/>
  <c r="E339" i="7"/>
  <c r="E340" i="7"/>
  <c r="D340" i="7" s="1"/>
  <c r="E341" i="7"/>
  <c r="E342" i="7"/>
  <c r="D342" i="7" s="1"/>
  <c r="E343" i="7"/>
  <c r="E344" i="7"/>
  <c r="E345" i="7"/>
  <c r="D345" i="7" s="1"/>
  <c r="E346" i="7"/>
  <c r="D346" i="7" s="1"/>
  <c r="E347" i="7"/>
  <c r="E348" i="7"/>
  <c r="E349" i="7"/>
  <c r="E350" i="7"/>
  <c r="D350" i="7" s="1"/>
  <c r="E351" i="7"/>
  <c r="E352" i="7"/>
  <c r="E353" i="7"/>
  <c r="D353" i="7" s="1"/>
  <c r="E354" i="7"/>
  <c r="E355" i="7"/>
  <c r="E356" i="7"/>
  <c r="E357" i="7"/>
  <c r="E358" i="7"/>
  <c r="D358" i="7" s="1"/>
  <c r="E359" i="7"/>
  <c r="E360" i="7"/>
  <c r="E361" i="7"/>
  <c r="D361" i="7" s="1"/>
  <c r="E362" i="7"/>
  <c r="D362" i="7" s="1"/>
  <c r="E363" i="7"/>
  <c r="E364" i="7"/>
  <c r="E365" i="7"/>
  <c r="D365" i="7" s="1"/>
  <c r="E366" i="7"/>
  <c r="E367" i="7"/>
  <c r="E368" i="7"/>
  <c r="E369" i="7"/>
  <c r="E370" i="7"/>
  <c r="E371" i="7"/>
  <c r="D371" i="7" s="1"/>
  <c r="E372" i="7"/>
  <c r="E373" i="7"/>
  <c r="D373" i="7" s="1"/>
  <c r="E374" i="7"/>
  <c r="D374" i="7" s="1"/>
  <c r="E375" i="7"/>
  <c r="E376" i="7"/>
  <c r="E377" i="7"/>
  <c r="D377" i="7" s="1"/>
  <c r="E378" i="7"/>
  <c r="D378" i="7" s="1"/>
  <c r="E379" i="7"/>
  <c r="E380" i="7"/>
  <c r="E381" i="7"/>
  <c r="D381" i="7" s="1"/>
  <c r="E382" i="7"/>
  <c r="D382" i="7" s="1"/>
  <c r="E383" i="7"/>
  <c r="E384" i="7"/>
  <c r="E385" i="7"/>
  <c r="D385" i="7" s="1"/>
  <c r="E386" i="7"/>
  <c r="D386" i="7" s="1"/>
  <c r="E387" i="7"/>
  <c r="E388" i="7"/>
  <c r="E389" i="7"/>
  <c r="D389" i="7" s="1"/>
  <c r="E390" i="7"/>
  <c r="E391" i="7"/>
  <c r="E392" i="7"/>
  <c r="E393" i="7"/>
  <c r="D393" i="7" s="1"/>
  <c r="E394" i="7"/>
  <c r="D394" i="7" s="1"/>
  <c r="E395" i="7"/>
  <c r="E396" i="7"/>
  <c r="E397" i="7"/>
  <c r="D397" i="7" s="1"/>
  <c r="E398" i="7"/>
  <c r="E399" i="7"/>
  <c r="E400" i="7"/>
  <c r="E401" i="7"/>
  <c r="D401" i="7" s="1"/>
  <c r="E402" i="7"/>
  <c r="E403" i="7"/>
  <c r="E404" i="7"/>
  <c r="E405" i="7"/>
  <c r="E406" i="7"/>
  <c r="D406" i="7" s="1"/>
  <c r="E407" i="7"/>
  <c r="E408" i="7"/>
  <c r="E409" i="7"/>
  <c r="D409" i="7" s="1"/>
  <c r="E410" i="7"/>
  <c r="E411" i="7"/>
  <c r="E412" i="7"/>
  <c r="E413" i="7"/>
  <c r="D413" i="7" s="1"/>
  <c r="E414" i="7"/>
  <c r="E415" i="7"/>
  <c r="E416" i="7"/>
  <c r="E417" i="7"/>
  <c r="D417" i="7" s="1"/>
  <c r="E418" i="7"/>
  <c r="D418" i="7" s="1"/>
  <c r="E419" i="7"/>
  <c r="E420" i="7"/>
  <c r="E421" i="7"/>
  <c r="D421" i="7" s="1"/>
  <c r="E422" i="7"/>
  <c r="D422" i="7" s="1"/>
  <c r="E423" i="7"/>
  <c r="E424" i="7"/>
  <c r="E425" i="7"/>
  <c r="E426" i="7"/>
  <c r="D426" i="7" s="1"/>
  <c r="E427" i="7"/>
  <c r="E428" i="7"/>
  <c r="E429" i="7"/>
  <c r="D429" i="7" s="1"/>
  <c r="E430" i="7"/>
  <c r="E431" i="7"/>
  <c r="E432" i="7"/>
  <c r="E433" i="7"/>
  <c r="D433" i="7" s="1"/>
  <c r="E434" i="7"/>
  <c r="E435" i="7"/>
  <c r="E436" i="7"/>
  <c r="E437" i="7"/>
  <c r="D437" i="7" s="1"/>
  <c r="E438" i="7"/>
  <c r="D438" i="7" s="1"/>
  <c r="E439" i="7"/>
  <c r="E440" i="7"/>
  <c r="E441" i="7"/>
  <c r="D441" i="7" s="1"/>
  <c r="E442" i="7"/>
  <c r="D442" i="7" s="1"/>
  <c r="E443" i="7"/>
  <c r="E444" i="7"/>
  <c r="D444" i="7" s="1"/>
  <c r="E445" i="7"/>
  <c r="D445" i="7" s="1"/>
  <c r="E446" i="7"/>
  <c r="D446" i="7" s="1"/>
  <c r="E447" i="7"/>
  <c r="D447" i="7" s="1"/>
  <c r="E448" i="7"/>
  <c r="E449" i="7"/>
  <c r="D449" i="7" s="1"/>
  <c r="E450" i="7"/>
  <c r="E451" i="7"/>
  <c r="E452" i="7"/>
  <c r="E453" i="7"/>
  <c r="E454" i="7"/>
  <c r="D454" i="7" s="1"/>
  <c r="E455" i="7"/>
  <c r="E456" i="7"/>
  <c r="E457" i="7"/>
  <c r="D457" i="7" s="1"/>
  <c r="E458" i="7"/>
  <c r="D458" i="7" s="1"/>
  <c r="E459" i="7"/>
  <c r="E460" i="7"/>
  <c r="E461" i="7"/>
  <c r="D461" i="7" s="1"/>
  <c r="E462" i="7"/>
  <c r="D462" i="7" s="1"/>
  <c r="E463" i="7"/>
  <c r="E464" i="7"/>
  <c r="E465" i="7"/>
  <c r="D465" i="7" s="1"/>
  <c r="E466" i="7"/>
  <c r="D466" i="7" s="1"/>
  <c r="E467" i="7"/>
  <c r="E468" i="7"/>
  <c r="D468" i="7" s="1"/>
  <c r="E469" i="7"/>
  <c r="D469" i="7" s="1"/>
  <c r="E470" i="7"/>
  <c r="D470" i="7" s="1"/>
  <c r="E471" i="7"/>
  <c r="E472" i="7"/>
  <c r="E473" i="7"/>
  <c r="D473" i="7" s="1"/>
  <c r="E474" i="7"/>
  <c r="D474" i="7" s="1"/>
  <c r="E475" i="7"/>
  <c r="D475" i="7" s="1"/>
  <c r="E476" i="7"/>
  <c r="D476" i="7" s="1"/>
  <c r="E2" i="7"/>
  <c r="AA24" i="8"/>
  <c r="AA25" i="8"/>
  <c r="AA26" i="8"/>
  <c r="AA27" i="8"/>
  <c r="AA28" i="8"/>
  <c r="AA29" i="8"/>
  <c r="AA23" i="8"/>
  <c r="C3" i="7" a="1"/>
  <c r="C3" i="7" s="1"/>
  <c r="C13" i="7" a="1"/>
  <c r="C13" i="7" s="1"/>
  <c r="C14" i="7" a="1"/>
  <c r="C14" i="7" s="1"/>
  <c r="C15" i="7" a="1"/>
  <c r="C15" i="7" s="1"/>
  <c r="C16" i="7" a="1"/>
  <c r="C16" i="7" s="1"/>
  <c r="C20" i="7" a="1"/>
  <c r="C20" i="7" s="1"/>
  <c r="C21" i="7" a="1"/>
  <c r="C21" i="7" s="1"/>
  <c r="C22" i="7" a="1"/>
  <c r="C22" i="7" s="1"/>
  <c r="C23" i="7" a="1"/>
  <c r="C23" i="7" s="1"/>
  <c r="C24" i="7" a="1"/>
  <c r="C24" i="7" s="1"/>
  <c r="C26" i="7" a="1"/>
  <c r="C26" i="7" s="1"/>
  <c r="C29" i="7" a="1"/>
  <c r="C29" i="7" s="1"/>
  <c r="C30" i="7" a="1"/>
  <c r="C30" i="7" s="1"/>
  <c r="C33" i="7" a="1"/>
  <c r="C33" i="7" s="1"/>
  <c r="C34" i="7" a="1"/>
  <c r="C34" i="7" s="1"/>
  <c r="C35" i="7" a="1"/>
  <c r="C35" i="7" s="1"/>
  <c r="C37" i="7" a="1"/>
  <c r="C37" i="7" s="1"/>
  <c r="C40" i="7" a="1"/>
  <c r="C40" i="7" s="1"/>
  <c r="C41" i="7" a="1"/>
  <c r="C41" i="7" s="1"/>
  <c r="C42" i="7" a="1"/>
  <c r="C42" i="7"/>
  <c r="C43" i="7" a="1"/>
  <c r="C43" i="7" s="1"/>
  <c r="C45" i="7" a="1"/>
  <c r="C45" i="7" s="1"/>
  <c r="C47" i="7" a="1"/>
  <c r="C47" i="7" s="1"/>
  <c r="C2" i="7" a="1"/>
  <c r="C2" i="7" s="1"/>
  <c r="X2" i="8"/>
  <c r="X3" i="8"/>
  <c r="X4" i="8"/>
  <c r="X5" i="8"/>
  <c r="X6" i="8"/>
  <c r="X7" i="8"/>
  <c r="X8" i="8"/>
  <c r="X9" i="8"/>
  <c r="X10" i="8"/>
  <c r="X11" i="8"/>
  <c r="X12" i="8"/>
  <c r="X13" i="8"/>
  <c r="X14" i="8"/>
  <c r="X15" i="8"/>
  <c r="Q2" i="8"/>
  <c r="Q3" i="8"/>
  <c r="X1" i="8"/>
  <c r="Q1" i="8"/>
  <c r="J21" i="8"/>
  <c r="J2" i="8"/>
  <c r="J4" i="8"/>
  <c r="J6" i="8"/>
  <c r="J7" i="8"/>
  <c r="J9" i="8"/>
  <c r="J10" i="8"/>
  <c r="J11" i="8"/>
  <c r="J12" i="8"/>
  <c r="J13" i="8"/>
  <c r="J14" i="8"/>
  <c r="J15" i="8"/>
  <c r="J16" i="8"/>
  <c r="J17" i="8"/>
  <c r="J19" i="8"/>
  <c r="J20" i="8"/>
  <c r="J1" i="8"/>
  <c r="C2" i="8"/>
  <c r="C3" i="8"/>
  <c r="C4" i="8"/>
  <c r="C5" i="8"/>
  <c r="C6" i="8"/>
  <c r="C8" i="8"/>
  <c r="C9" i="8"/>
  <c r="C11" i="8"/>
  <c r="C12" i="8"/>
  <c r="C14" i="8"/>
  <c r="C15" i="8"/>
  <c r="C31" i="7" s="1" a="1"/>
  <c r="C31" i="7" s="1"/>
  <c r="C16" i="8"/>
  <c r="C17" i="8"/>
  <c r="C5" i="7" s="1" a="1"/>
  <c r="C5" i="7" s="1"/>
  <c r="C18" i="8"/>
  <c r="C1" i="8"/>
  <c r="C468" i="7" l="1" a="1"/>
  <c r="C468" i="7" s="1"/>
  <c r="C472" i="7" a="1"/>
  <c r="C472" i="7" s="1"/>
  <c r="C473" i="7" a="1"/>
  <c r="C473" i="7" s="1"/>
  <c r="C474" i="7" a="1"/>
  <c r="C474" i="7" s="1"/>
  <c r="C322" i="7" a="1"/>
  <c r="C322" i="7" s="1"/>
  <c r="C315" i="7" a="1"/>
  <c r="C315" i="7" s="1"/>
  <c r="C323" i="7" a="1"/>
  <c r="C323" i="7" s="1"/>
  <c r="C325" i="7" a="1"/>
  <c r="C325" i="7" s="1"/>
  <c r="C333" i="7" a="1"/>
  <c r="C333" i="7" s="1"/>
  <c r="C328" i="7" a="1"/>
  <c r="C328" i="7" s="1"/>
  <c r="C329" i="7" a="1"/>
  <c r="C329" i="7" s="1"/>
  <c r="C316" i="7" a="1"/>
  <c r="C316" i="7" s="1"/>
  <c r="C324" i="7" a="1"/>
  <c r="C324" i="7" s="1"/>
  <c r="C332" i="7" a="1"/>
  <c r="C332" i="7" s="1"/>
  <c r="C8" i="7" a="1"/>
  <c r="C8" i="7" s="1"/>
  <c r="D2" i="7"/>
  <c r="D405" i="7"/>
  <c r="D369" i="7"/>
  <c r="C471" i="7" a="1"/>
  <c r="C471" i="7" s="1"/>
  <c r="C466" i="7" a="1"/>
  <c r="C466" i="7" s="1"/>
  <c r="C470" i="7" a="1"/>
  <c r="C470" i="7" s="1"/>
  <c r="D453" i="7"/>
  <c r="D425" i="7"/>
  <c r="D357" i="7"/>
  <c r="D349" i="7"/>
  <c r="D341" i="7"/>
  <c r="C216" i="7" a="1"/>
  <c r="C216" i="7" s="1"/>
  <c r="C220" i="7" a="1"/>
  <c r="C220" i="7" s="1"/>
  <c r="C228" i="7" a="1"/>
  <c r="C228" i="7" s="1"/>
  <c r="C169" i="7" a="1"/>
  <c r="C169" i="7" s="1"/>
  <c r="C213" i="7" a="1"/>
  <c r="C213" i="7" s="1"/>
  <c r="C217" i="7" a="1"/>
  <c r="C217" i="7" s="1"/>
  <c r="C214" i="7" a="1"/>
  <c r="C214" i="7" s="1"/>
  <c r="C218" i="7" a="1"/>
  <c r="C218" i="7" s="1"/>
  <c r="C222" i="7" a="1"/>
  <c r="C222" i="7" s="1"/>
  <c r="C226" i="7" a="1"/>
  <c r="C226" i="7" s="1"/>
  <c r="C270" i="7" a="1"/>
  <c r="C270" i="7" s="1"/>
  <c r="C310" i="7" a="1"/>
  <c r="C310" i="7" s="1"/>
  <c r="C314" i="7" a="1"/>
  <c r="C314" i="7" s="1"/>
  <c r="C318" i="7" a="1"/>
  <c r="C318" i="7" s="1"/>
  <c r="C334" i="7" a="1"/>
  <c r="C334" i="7" s="1"/>
  <c r="C55" i="7" a="1"/>
  <c r="C55" i="7" s="1"/>
  <c r="C215" i="7" a="1"/>
  <c r="C215" i="7" s="1"/>
  <c r="C219" i="7" a="1"/>
  <c r="C219" i="7" s="1"/>
  <c r="C223" i="7" a="1"/>
  <c r="C223" i="7" s="1"/>
  <c r="C227" i="7" a="1"/>
  <c r="C227" i="7" s="1"/>
  <c r="C311" i="7" a="1"/>
  <c r="C311" i="7" s="1"/>
  <c r="C225" i="7" a="1"/>
  <c r="C225" i="7" s="1"/>
  <c r="C312" i="7" a="1"/>
  <c r="C312" i="7" s="1"/>
  <c r="C305" i="7" a="1"/>
  <c r="C305" i="7" s="1"/>
  <c r="C313" i="7" a="1"/>
  <c r="C313" i="7" s="1"/>
  <c r="C132" i="7" a="1"/>
  <c r="C132" i="7" s="1"/>
  <c r="C136" i="7" a="1"/>
  <c r="C136" i="7" s="1"/>
  <c r="C140" i="7" a="1"/>
  <c r="C140" i="7" s="1"/>
  <c r="C144" i="7" a="1"/>
  <c r="C144" i="7" s="1"/>
  <c r="C148" i="7" a="1"/>
  <c r="C148" i="7" s="1"/>
  <c r="C152" i="7" a="1"/>
  <c r="C152" i="7" s="1"/>
  <c r="C156" i="7" a="1"/>
  <c r="C156" i="7" s="1"/>
  <c r="C160" i="7" a="1"/>
  <c r="C160" i="7" s="1"/>
  <c r="C172" i="7" a="1"/>
  <c r="C172" i="7" s="1"/>
  <c r="C208" i="7" a="1"/>
  <c r="C208" i="7" s="1"/>
  <c r="C288" i="7" a="1"/>
  <c r="C288" i="7" s="1"/>
  <c r="C133" i="7" a="1"/>
  <c r="C133" i="7" s="1"/>
  <c r="C137" i="7" a="1"/>
  <c r="C137" i="7" s="1"/>
  <c r="C141" i="7" a="1"/>
  <c r="C141" i="7" s="1"/>
  <c r="C145" i="7" a="1"/>
  <c r="C145" i="7" s="1"/>
  <c r="C149" i="7" a="1"/>
  <c r="C149" i="7" s="1"/>
  <c r="C153" i="7" a="1"/>
  <c r="C153" i="7" s="1"/>
  <c r="C157" i="7" a="1"/>
  <c r="C157" i="7" s="1"/>
  <c r="C161" i="7" a="1"/>
  <c r="C161" i="7" s="1"/>
  <c r="C134" i="7" a="1"/>
  <c r="C134" i="7" s="1"/>
  <c r="C138" i="7" a="1"/>
  <c r="C138" i="7" s="1"/>
  <c r="C142" i="7" a="1"/>
  <c r="C142" i="7" s="1"/>
  <c r="C146" i="7" a="1"/>
  <c r="C146" i="7" s="1"/>
  <c r="C150" i="7" a="1"/>
  <c r="C150" i="7" s="1"/>
  <c r="C154" i="7" a="1"/>
  <c r="C154" i="7" s="1"/>
  <c r="C158" i="7" a="1"/>
  <c r="C158" i="7" s="1"/>
  <c r="C162" i="7" a="1"/>
  <c r="C162" i="7" s="1"/>
  <c r="C170" i="7" a="1"/>
  <c r="C170" i="7" s="1"/>
  <c r="C230" i="7" a="1"/>
  <c r="C230" i="7" s="1"/>
  <c r="C286" i="7" a="1"/>
  <c r="C286" i="7" s="1"/>
  <c r="C290" i="7" a="1"/>
  <c r="C290" i="7" s="1"/>
  <c r="C294" i="7" a="1"/>
  <c r="C294" i="7" s="1"/>
  <c r="C302" i="7" a="1"/>
  <c r="C302" i="7" s="1"/>
  <c r="C135" i="7" a="1"/>
  <c r="C135" i="7" s="1"/>
  <c r="C139" i="7" a="1"/>
  <c r="C139" i="7" s="1"/>
  <c r="C143" i="7" a="1"/>
  <c r="C143" i="7" s="1"/>
  <c r="C147" i="7" a="1"/>
  <c r="C147" i="7" s="1"/>
  <c r="C151" i="7" a="1"/>
  <c r="C151" i="7" s="1"/>
  <c r="C155" i="7" a="1"/>
  <c r="C155" i="7" s="1"/>
  <c r="C159" i="7" a="1"/>
  <c r="C159" i="7" s="1"/>
  <c r="C163" i="7" a="1"/>
  <c r="C163" i="7" s="1"/>
  <c r="C171" i="7" a="1"/>
  <c r="C171" i="7" s="1"/>
  <c r="C207" i="7" a="1"/>
  <c r="C207" i="7" s="1"/>
  <c r="C211" i="7" a="1"/>
  <c r="C211" i="7" s="1"/>
  <c r="C231" i="7" a="1"/>
  <c r="C231" i="7" s="1"/>
  <c r="C275" i="7" a="1"/>
  <c r="C275" i="7" s="1"/>
  <c r="C279" i="7" a="1"/>
  <c r="C279" i="7" s="1"/>
  <c r="C291" i="7" a="1"/>
  <c r="C291" i="7" s="1"/>
  <c r="C303" i="7" a="1"/>
  <c r="C303" i="7" s="1"/>
  <c r="C307" i="7" a="1"/>
  <c r="C307" i="7" s="1"/>
  <c r="C285" i="7" a="1"/>
  <c r="C285" i="7" s="1"/>
  <c r="C289" i="7" a="1"/>
  <c r="C289" i="7" s="1"/>
  <c r="C292" i="7" a="1"/>
  <c r="C292" i="7" s="1"/>
  <c r="C237" i="7" a="1"/>
  <c r="C237" i="7" s="1"/>
  <c r="C363" i="7" a="1"/>
  <c r="C363" i="7" s="1"/>
  <c r="C367" i="7" a="1"/>
  <c r="C367" i="7" s="1"/>
  <c r="C370" i="7" a="1"/>
  <c r="C370" i="7" s="1"/>
  <c r="C384" i="7" a="1"/>
  <c r="C384" i="7" s="1"/>
  <c r="C402" i="7" a="1"/>
  <c r="C402" i="7" s="1"/>
  <c r="C415" i="7" a="1"/>
  <c r="C415" i="7" s="1"/>
  <c r="C424" i="7" a="1"/>
  <c r="C424" i="7" s="1"/>
  <c r="C431" i="7" a="1"/>
  <c r="C431" i="7" s="1"/>
  <c r="C360" i="7" a="1"/>
  <c r="C360" i="7" s="1"/>
  <c r="C364" i="7" a="1"/>
  <c r="C364" i="7" s="1"/>
  <c r="C371" i="7" a="1"/>
  <c r="C371" i="7" s="1"/>
  <c r="C385" i="7" a="1"/>
  <c r="C385" i="7" s="1"/>
  <c r="C403" i="7" a="1"/>
  <c r="C403" i="7" s="1"/>
  <c r="C428" i="7" a="1"/>
  <c r="C428" i="7" s="1"/>
  <c r="C358" i="7" a="1"/>
  <c r="C358" i="7" s="1"/>
  <c r="C361" i="7" a="1"/>
  <c r="C361" i="7" s="1"/>
  <c r="C365" i="7" a="1"/>
  <c r="C365" i="7" s="1"/>
  <c r="C368" i="7" a="1"/>
  <c r="C368" i="7" s="1"/>
  <c r="C416" i="7" a="1"/>
  <c r="C416" i="7" s="1"/>
  <c r="C423" i="7" a="1"/>
  <c r="C423" i="7" s="1"/>
  <c r="C426" i="7" a="1"/>
  <c r="C426" i="7" s="1"/>
  <c r="C429" i="7" a="1"/>
  <c r="C429" i="7" s="1"/>
  <c r="C432" i="7" a="1"/>
  <c r="C432" i="7" s="1"/>
  <c r="C464" i="7" a="1"/>
  <c r="C464" i="7" s="1"/>
  <c r="C359" i="7" a="1"/>
  <c r="C359" i="7" s="1"/>
  <c r="C362" i="7" a="1"/>
  <c r="C362" i="7" s="1"/>
  <c r="C366" i="7" a="1"/>
  <c r="C366" i="7" s="1"/>
  <c r="C369" i="7" a="1"/>
  <c r="C369" i="7" s="1"/>
  <c r="C417" i="7" a="1"/>
  <c r="C417" i="7" s="1"/>
  <c r="C427" i="7" a="1"/>
  <c r="C427" i="7" s="1"/>
  <c r="C430" i="7" a="1"/>
  <c r="C430" i="7" s="1"/>
  <c r="C443" i="7" a="1"/>
  <c r="C443" i="7" s="1"/>
  <c r="C446" i="7" a="1"/>
  <c r="C446" i="7" s="1"/>
  <c r="C342" i="7" a="1"/>
  <c r="C342" i="7" s="1"/>
  <c r="C345" i="7" a="1"/>
  <c r="C345" i="7" s="1"/>
  <c r="C349" i="7" a="1"/>
  <c r="C349" i="7" s="1"/>
  <c r="C388" i="7" a="1"/>
  <c r="C388" i="7" s="1"/>
  <c r="C343" i="7" a="1"/>
  <c r="C343" i="7" s="1"/>
  <c r="C346" i="7" a="1"/>
  <c r="C346" i="7" s="1"/>
  <c r="C350" i="7" a="1"/>
  <c r="C350" i="7" s="1"/>
  <c r="C389" i="7" a="1"/>
  <c r="C389" i="7" s="1"/>
  <c r="C392" i="7" a="1"/>
  <c r="C392" i="7" s="1"/>
  <c r="C444" i="7" a="1"/>
  <c r="C444" i="7" s="1"/>
  <c r="C351" i="7" a="1"/>
  <c r="C351" i="7" s="1"/>
  <c r="C386" i="7" a="1"/>
  <c r="C386" i="7" s="1"/>
  <c r="C390" i="7" a="1"/>
  <c r="C390" i="7" s="1"/>
  <c r="C344" i="7" a="1"/>
  <c r="C344" i="7" s="1"/>
  <c r="C387" i="7" a="1"/>
  <c r="C387" i="7" s="1"/>
  <c r="C391" i="7" a="1"/>
  <c r="C391" i="7" s="1"/>
  <c r="C414" i="7" a="1"/>
  <c r="C414" i="7" s="1"/>
  <c r="C465" i="7" a="1"/>
  <c r="C465" i="7" s="1"/>
  <c r="C46" i="7" a="1"/>
  <c r="C46" i="7" s="1"/>
  <c r="C36" i="7" a="1"/>
  <c r="C36" i="7" s="1"/>
  <c r="C32" i="7" a="1"/>
  <c r="C32" i="7" s="1"/>
  <c r="C7" i="7" a="1"/>
  <c r="C7" i="7" s="1"/>
  <c r="D472" i="7"/>
  <c r="D464" i="7"/>
  <c r="D460" i="7"/>
  <c r="D456" i="7"/>
  <c r="D452" i="7"/>
  <c r="D448" i="7"/>
  <c r="D440" i="7"/>
  <c r="D436" i="7"/>
  <c r="D432" i="7"/>
  <c r="D428" i="7"/>
  <c r="D424" i="7"/>
  <c r="D420" i="7"/>
  <c r="D416" i="7"/>
  <c r="D412" i="7"/>
  <c r="D408" i="7"/>
  <c r="D404" i="7"/>
  <c r="D400" i="7"/>
  <c r="D396" i="7"/>
  <c r="D392" i="7"/>
  <c r="D388" i="7"/>
  <c r="D384" i="7"/>
  <c r="D380" i="7"/>
  <c r="D376" i="7"/>
  <c r="D372" i="7"/>
  <c r="D368" i="7"/>
  <c r="D364" i="7"/>
  <c r="D360" i="7"/>
  <c r="D356" i="7"/>
  <c r="D352" i="7"/>
  <c r="D348" i="7"/>
  <c r="D344" i="7"/>
  <c r="C56" i="7" a="1"/>
  <c r="C56" i="7" s="1"/>
  <c r="C57" i="7" a="1"/>
  <c r="C57" i="7" s="1"/>
  <c r="C167" i="7" a="1"/>
  <c r="C167" i="7" s="1"/>
  <c r="C352" i="7" a="1"/>
  <c r="C352" i="7" s="1"/>
  <c r="C405" i="7" a="1"/>
  <c r="C405" i="7" s="1"/>
  <c r="C408" i="7" a="1"/>
  <c r="C408" i="7" s="1"/>
  <c r="C434" i="7" a="1"/>
  <c r="C434" i="7" s="1"/>
  <c r="C353" i="7" a="1"/>
  <c r="C353" i="7" s="1"/>
  <c r="C406" i="7" a="1"/>
  <c r="C406" i="7" s="1"/>
  <c r="C409" i="7" a="1"/>
  <c r="C409" i="7" s="1"/>
  <c r="C354" i="7" a="1"/>
  <c r="C354" i="7" s="1"/>
  <c r="C407" i="7" a="1"/>
  <c r="C407" i="7" s="1"/>
  <c r="C410" i="7" a="1"/>
  <c r="C410" i="7" s="1"/>
  <c r="C404" i="7" a="1"/>
  <c r="C404" i="7" s="1"/>
  <c r="C411" i="7" a="1"/>
  <c r="C411" i="7" s="1"/>
  <c r="C436" i="7" a="1"/>
  <c r="C436" i="7" s="1"/>
  <c r="C244" i="7" a="1"/>
  <c r="C244" i="7" s="1"/>
  <c r="C248" i="7" a="1"/>
  <c r="C248" i="7" s="1"/>
  <c r="C252" i="7" a="1"/>
  <c r="C252" i="7" s="1"/>
  <c r="C256" i="7" a="1"/>
  <c r="C256" i="7" s="1"/>
  <c r="C260" i="7" a="1"/>
  <c r="C260" i="7" s="1"/>
  <c r="C264" i="7" a="1"/>
  <c r="C264" i="7" s="1"/>
  <c r="C268" i="7" a="1"/>
  <c r="C268" i="7" s="1"/>
  <c r="C280" i="7" a="1"/>
  <c r="C280" i="7" s="1"/>
  <c r="C284" i="7" a="1"/>
  <c r="C284" i="7" s="1"/>
  <c r="C201" i="7" a="1"/>
  <c r="C201" i="7" s="1"/>
  <c r="C238" i="7" a="1"/>
  <c r="C238" i="7" s="1"/>
  <c r="C242" i="7" a="1"/>
  <c r="C242" i="7" s="1"/>
  <c r="C246" i="7" a="1"/>
  <c r="C246" i="7" s="1"/>
  <c r="C250" i="7" a="1"/>
  <c r="C250" i="7" s="1"/>
  <c r="C254" i="7" a="1"/>
  <c r="C254" i="7" s="1"/>
  <c r="C258" i="7" a="1"/>
  <c r="C258" i="7" s="1"/>
  <c r="C262" i="7" a="1"/>
  <c r="C262" i="7" s="1"/>
  <c r="C266" i="7" a="1"/>
  <c r="C266" i="7" s="1"/>
  <c r="C298" i="7" a="1"/>
  <c r="C298" i="7" s="1"/>
  <c r="C326" i="7" a="1"/>
  <c r="C326" i="7" s="1"/>
  <c r="C330" i="7" a="1"/>
  <c r="C330" i="7" s="1"/>
  <c r="C243" i="7" a="1"/>
  <c r="C243" i="7" s="1"/>
  <c r="C251" i="7" a="1"/>
  <c r="C251" i="7" s="1"/>
  <c r="C255" i="7" a="1"/>
  <c r="C255" i="7" s="1"/>
  <c r="C259" i="7" a="1"/>
  <c r="C259" i="7" s="1"/>
  <c r="C263" i="7" a="1"/>
  <c r="C263" i="7" s="1"/>
  <c r="C267" i="7" a="1"/>
  <c r="C267" i="7" s="1"/>
  <c r="C271" i="7" a="1"/>
  <c r="C271" i="7" s="1"/>
  <c r="C299" i="7" a="1"/>
  <c r="C299" i="7" s="1"/>
  <c r="C319" i="7" a="1"/>
  <c r="C319" i="7" s="1"/>
  <c r="C327" i="7" a="1"/>
  <c r="C327" i="7" s="1"/>
  <c r="C331" i="7" a="1"/>
  <c r="C331" i="7" s="1"/>
  <c r="C261" i="7" a="1"/>
  <c r="C261" i="7" s="1"/>
  <c r="C301" i="7" a="1"/>
  <c r="C301" i="7" s="1"/>
  <c r="C309" i="7" a="1"/>
  <c r="C309" i="7" s="1"/>
  <c r="C317" i="7" a="1"/>
  <c r="C317" i="7" s="1"/>
  <c r="C249" i="7" a="1"/>
  <c r="C249" i="7" s="1"/>
  <c r="C265" i="7" a="1"/>
  <c r="C265" i="7" s="1"/>
  <c r="C281" i="7" a="1"/>
  <c r="C281" i="7" s="1"/>
  <c r="C296" i="7" a="1"/>
  <c r="C296" i="7" s="1"/>
  <c r="C320" i="7" a="1"/>
  <c r="C320" i="7" s="1"/>
  <c r="C241" i="7" a="1"/>
  <c r="C241" i="7" s="1"/>
  <c r="C253" i="7" a="1"/>
  <c r="C253" i="7" s="1"/>
  <c r="C269" i="7" a="1"/>
  <c r="C269" i="7" s="1"/>
  <c r="C297" i="7" a="1"/>
  <c r="C297" i="7" s="1"/>
  <c r="C321" i="7" a="1"/>
  <c r="C321" i="7" s="1"/>
  <c r="C245" i="7" a="1"/>
  <c r="C245" i="7" s="1"/>
  <c r="C257" i="7" a="1"/>
  <c r="C257" i="7" s="1"/>
  <c r="C293" i="7" a="1"/>
  <c r="C293" i="7" s="1"/>
  <c r="C300" i="7" a="1"/>
  <c r="C300" i="7" s="1"/>
  <c r="C308" i="7" a="1"/>
  <c r="C308" i="7" s="1"/>
  <c r="C374" i="7" a="1"/>
  <c r="C374" i="7" s="1"/>
  <c r="C395" i="7" a="1"/>
  <c r="C395" i="7" s="1"/>
  <c r="C399" i="7" a="1"/>
  <c r="C399" i="7" s="1"/>
  <c r="C418" i="7" a="1"/>
  <c r="C418" i="7" s="1"/>
  <c r="C421" i="7" a="1"/>
  <c r="C421" i="7" s="1"/>
  <c r="C447" i="7" a="1"/>
  <c r="C447" i="7" s="1"/>
  <c r="C450" i="7" a="1"/>
  <c r="C450" i="7" s="1"/>
  <c r="C453" i="7" a="1"/>
  <c r="C453" i="7" s="1"/>
  <c r="C463" i="7" a="1"/>
  <c r="C463" i="7" s="1"/>
  <c r="C396" i="7" a="1"/>
  <c r="C396" i="7" s="1"/>
  <c r="C412" i="7" a="1"/>
  <c r="C412" i="7" s="1"/>
  <c r="C419" i="7" a="1"/>
  <c r="C419" i="7" s="1"/>
  <c r="C422" i="7" a="1"/>
  <c r="C422" i="7" s="1"/>
  <c r="C425" i="7" a="1"/>
  <c r="C425" i="7" s="1"/>
  <c r="C441" i="7" a="1"/>
  <c r="C441" i="7" s="1"/>
  <c r="C451" i="7" a="1"/>
  <c r="C451" i="7" s="1"/>
  <c r="C454" i="7" a="1"/>
  <c r="C454" i="7" s="1"/>
  <c r="C457" i="7" a="1"/>
  <c r="C457" i="7" s="1"/>
  <c r="C460" i="7" a="1"/>
  <c r="C460" i="7" s="1"/>
  <c r="C393" i="7" a="1"/>
  <c r="C393" i="7" s="1"/>
  <c r="C397" i="7" a="1"/>
  <c r="C397" i="7" s="1"/>
  <c r="C400" i="7" a="1"/>
  <c r="C400" i="7" s="1"/>
  <c r="C445" i="7" a="1"/>
  <c r="C445" i="7" s="1"/>
  <c r="C448" i="7" a="1"/>
  <c r="C448" i="7" s="1"/>
  <c r="C455" i="7" a="1"/>
  <c r="C455" i="7" s="1"/>
  <c r="C461" i="7" a="1"/>
  <c r="C461" i="7" s="1"/>
  <c r="C394" i="7" a="1"/>
  <c r="C394" i="7" s="1"/>
  <c r="C398" i="7" a="1"/>
  <c r="C398" i="7" s="1"/>
  <c r="C401" i="7" a="1"/>
  <c r="C401" i="7" s="1"/>
  <c r="C420" i="7" a="1"/>
  <c r="C420" i="7" s="1"/>
  <c r="C449" i="7" a="1"/>
  <c r="C449" i="7" s="1"/>
  <c r="C452" i="7" a="1"/>
  <c r="C452" i="7" s="1"/>
  <c r="C459" i="7" a="1"/>
  <c r="C459" i="7" s="1"/>
  <c r="C462" i="7" a="1"/>
  <c r="C462" i="7" s="1"/>
  <c r="C180" i="7" a="1"/>
  <c r="C180" i="7" s="1"/>
  <c r="C184" i="7" a="1"/>
  <c r="C184" i="7" s="1"/>
  <c r="C188" i="7" a="1"/>
  <c r="C188" i="7" s="1"/>
  <c r="C192" i="7" a="1"/>
  <c r="C192" i="7" s="1"/>
  <c r="C196" i="7" a="1"/>
  <c r="C196" i="7" s="1"/>
  <c r="C212" i="7" a="1"/>
  <c r="C212" i="7" s="1"/>
  <c r="C177" i="7" a="1"/>
  <c r="C177" i="7" s="1"/>
  <c r="C181" i="7" a="1"/>
  <c r="C181" i="7" s="1"/>
  <c r="C185" i="7" a="1"/>
  <c r="C185" i="7" s="1"/>
  <c r="C189" i="7" a="1"/>
  <c r="C189" i="7" s="1"/>
  <c r="C193" i="7" a="1"/>
  <c r="C193" i="7" s="1"/>
  <c r="C197" i="7" a="1"/>
  <c r="C197" i="7" s="1"/>
  <c r="C209" i="7" a="1"/>
  <c r="C209" i="7" s="1"/>
  <c r="C178" i="7" a="1"/>
  <c r="C178" i="7" s="1"/>
  <c r="C182" i="7" a="1"/>
  <c r="C182" i="7" s="1"/>
  <c r="C186" i="7" a="1"/>
  <c r="C186" i="7" s="1"/>
  <c r="C190" i="7" a="1"/>
  <c r="C190" i="7" s="1"/>
  <c r="C194" i="7" a="1"/>
  <c r="C194" i="7" s="1"/>
  <c r="C198" i="7" a="1"/>
  <c r="C198" i="7" s="1"/>
  <c r="C306" i="7" a="1"/>
  <c r="C306" i="7" s="1"/>
  <c r="C175" i="7" a="1"/>
  <c r="C175" i="7" s="1"/>
  <c r="C179" i="7" a="1"/>
  <c r="C179" i="7" s="1"/>
  <c r="C183" i="7" a="1"/>
  <c r="C183" i="7" s="1"/>
  <c r="C187" i="7" a="1"/>
  <c r="C187" i="7" s="1"/>
  <c r="C191" i="7" a="1"/>
  <c r="C191" i="7" s="1"/>
  <c r="C195" i="7" a="1"/>
  <c r="C195" i="7" s="1"/>
  <c r="C199" i="7" a="1"/>
  <c r="C199" i="7" s="1"/>
  <c r="C287" i="7" a="1"/>
  <c r="C287" i="7" s="1"/>
  <c r="C304" i="7" a="1"/>
  <c r="C304" i="7" s="1"/>
  <c r="C377" i="7" a="1"/>
  <c r="C377" i="7" s="1"/>
  <c r="C381" i="7" a="1"/>
  <c r="C381" i="7" s="1"/>
  <c r="C437" i="7" a="1"/>
  <c r="C437" i="7" s="1"/>
  <c r="C440" i="7" a="1"/>
  <c r="C440" i="7" s="1"/>
  <c r="C456" i="7" a="1"/>
  <c r="C456" i="7" s="1"/>
  <c r="C375" i="7" a="1"/>
  <c r="C375" i="7" s="1"/>
  <c r="C378" i="7" a="1"/>
  <c r="C378" i="7" s="1"/>
  <c r="C382" i="7" a="1"/>
  <c r="C382" i="7" s="1"/>
  <c r="C435" i="7" a="1"/>
  <c r="C435" i="7" s="1"/>
  <c r="C438" i="7" a="1"/>
  <c r="C438" i="7" s="1"/>
  <c r="C379" i="7" a="1"/>
  <c r="C379" i="7" s="1"/>
  <c r="C383" i="7" a="1"/>
  <c r="C383" i="7" s="1"/>
  <c r="C413" i="7" a="1"/>
  <c r="C413" i="7" s="1"/>
  <c r="C439" i="7" a="1"/>
  <c r="C439" i="7" s="1"/>
  <c r="C442" i="7" a="1"/>
  <c r="C442" i="7" s="1"/>
  <c r="C458" i="7" a="1"/>
  <c r="C458" i="7" s="1"/>
  <c r="C376" i="7" a="1"/>
  <c r="C376" i="7" s="1"/>
  <c r="C380" i="7" a="1"/>
  <c r="C380" i="7" s="1"/>
  <c r="C433" i="7" a="1"/>
  <c r="C433" i="7" s="1"/>
  <c r="C6" i="7" a="1"/>
  <c r="C6" i="7" s="1"/>
  <c r="D471" i="7"/>
  <c r="D467" i="7"/>
  <c r="D463" i="7"/>
  <c r="D459" i="7"/>
  <c r="D455" i="7"/>
  <c r="D451" i="7"/>
  <c r="D443" i="7"/>
  <c r="D439" i="7"/>
  <c r="D435" i="7"/>
  <c r="D431" i="7"/>
  <c r="D427" i="7"/>
  <c r="D423" i="7"/>
  <c r="D419" i="7"/>
  <c r="D415" i="7"/>
  <c r="D411" i="7"/>
  <c r="D407" i="7"/>
  <c r="D403" i="7"/>
  <c r="D399" i="7"/>
  <c r="D395" i="7"/>
  <c r="D391" i="7"/>
  <c r="D387" i="7"/>
  <c r="D383" i="7"/>
  <c r="D379" i="7"/>
  <c r="D375" i="7"/>
  <c r="D367" i="7"/>
  <c r="D363" i="7"/>
  <c r="D359" i="7"/>
  <c r="D355" i="7"/>
  <c r="D351" i="7"/>
  <c r="D347" i="7"/>
  <c r="D343" i="7"/>
  <c r="D339" i="7"/>
  <c r="D335" i="7"/>
  <c r="D331" i="7"/>
  <c r="D327" i="7"/>
  <c r="D323" i="7"/>
  <c r="D319" i="7"/>
  <c r="D315" i="7"/>
  <c r="D311" i="7"/>
  <c r="D307" i="7"/>
  <c r="D303" i="7"/>
  <c r="D299" i="7"/>
  <c r="D295" i="7"/>
  <c r="D291" i="7"/>
  <c r="D287" i="7"/>
  <c r="D283" i="7"/>
  <c r="D279" i="7"/>
  <c r="D275" i="7"/>
  <c r="D450" i="7"/>
  <c r="D434" i="7"/>
  <c r="D430" i="7"/>
  <c r="D414" i="7"/>
  <c r="D410" i="7"/>
  <c r="D402" i="7"/>
  <c r="D398" i="7"/>
  <c r="D390" i="7"/>
  <c r="D370" i="7"/>
  <c r="D366" i="7"/>
  <c r="D354" i="7"/>
  <c r="D338" i="7"/>
  <c r="D334" i="7"/>
  <c r="D330" i="7"/>
  <c r="D322" i="7"/>
  <c r="D314" i="7"/>
  <c r="D306" i="7"/>
  <c r="D302" i="7"/>
  <c r="D298" i="7"/>
  <c r="D294" i="7"/>
  <c r="D290" i="7"/>
  <c r="D286" i="7"/>
  <c r="D282" i="7"/>
  <c r="D274" i="7"/>
  <c r="D270" i="7"/>
  <c r="D262" i="7"/>
  <c r="D258" i="7"/>
  <c r="D254" i="7"/>
  <c r="D250" i="7"/>
  <c r="D246" i="7"/>
  <c r="D242" i="7"/>
  <c r="D238" i="7"/>
  <c r="D234" i="7"/>
  <c r="D230" i="7"/>
  <c r="D226" i="7"/>
  <c r="D222" i="7"/>
  <c r="D218" i="7"/>
  <c r="D214" i="7"/>
  <c r="D210" i="7"/>
  <c r="D206" i="7"/>
  <c r="D202" i="7"/>
  <c r="D198" i="7"/>
  <c r="D194" i="7"/>
  <c r="D190" i="7"/>
  <c r="D186" i="7"/>
  <c r="D182" i="7"/>
  <c r="D178" i="7"/>
  <c r="D174" i="7"/>
  <c r="D166" i="7"/>
  <c r="D162" i="7"/>
  <c r="D158" i="7"/>
  <c r="D154" i="7"/>
  <c r="D150" i="7"/>
  <c r="D146" i="7"/>
  <c r="D130" i="7"/>
  <c r="D126" i="7"/>
  <c r="D122" i="7"/>
  <c r="D118" i="7"/>
  <c r="D114" i="7"/>
  <c r="D110" i="7"/>
  <c r="D106" i="7"/>
  <c r="D102" i="7"/>
  <c r="D98" i="7"/>
  <c r="D94" i="7"/>
  <c r="D90" i="7"/>
  <c r="D86" i="7"/>
  <c r="D82" i="7"/>
  <c r="D78" i="7"/>
  <c r="D74" i="7"/>
  <c r="D70" i="7"/>
  <c r="D66" i="7"/>
  <c r="D58" i="7"/>
  <c r="D54" i="7"/>
  <c r="D50" i="7"/>
  <c r="D45" i="7"/>
  <c r="D41" i="7"/>
  <c r="D37" i="7"/>
  <c r="D33" i="7"/>
  <c r="D29" i="7"/>
  <c r="D25" i="7"/>
  <c r="D21" i="7"/>
  <c r="D17" i="7"/>
  <c r="D13" i="7"/>
  <c r="D9" i="7"/>
  <c r="D5" i="7"/>
  <c r="D333" i="7"/>
  <c r="D329" i="7"/>
  <c r="D325" i="7"/>
  <c r="D321" i="7"/>
  <c r="D317" i="7"/>
  <c r="D313" i="7"/>
  <c r="D309" i="7"/>
  <c r="D305" i="7"/>
  <c r="D297" i="7"/>
  <c r="D293" i="7"/>
  <c r="D289" i="7"/>
  <c r="D285" i="7"/>
  <c r="D281" i="7"/>
  <c r="D277" i="7"/>
  <c r="D273" i="7"/>
  <c r="D269" i="7"/>
  <c r="D261" i="7"/>
  <c r="D257" i="7"/>
  <c r="D253" i="7"/>
  <c r="D249" i="7"/>
  <c r="D241" i="7"/>
  <c r="D237" i="7"/>
  <c r="D233" i="7"/>
  <c r="D229" i="7"/>
  <c r="D225" i="7"/>
  <c r="D221" i="7"/>
  <c r="D217" i="7"/>
  <c r="D213" i="7"/>
  <c r="D209" i="7"/>
  <c r="D205" i="7"/>
  <c r="D201" i="7"/>
  <c r="D197" i="7"/>
  <c r="D193" i="7"/>
  <c r="D189" i="7"/>
  <c r="D185" i="7"/>
  <c r="D181" i="7"/>
  <c r="D177" i="7"/>
  <c r="D173" i="7"/>
  <c r="D169" i="7"/>
  <c r="D165" i="7"/>
  <c r="D161" i="7"/>
  <c r="D157" i="7"/>
  <c r="D153" i="7"/>
  <c r="D149" i="7"/>
  <c r="D145" i="7"/>
  <c r="D141" i="7"/>
  <c r="D137" i="7"/>
  <c r="D133" i="7"/>
  <c r="D129" i="7"/>
  <c r="D125" i="7"/>
  <c r="D117" i="7"/>
  <c r="D113" i="7"/>
  <c r="D109" i="7"/>
  <c r="D101" i="7"/>
  <c r="D97" i="7"/>
  <c r="D93" i="7"/>
  <c r="D89" i="7"/>
  <c r="D85" i="7"/>
  <c r="D81" i="7"/>
  <c r="D73" i="7"/>
  <c r="D69" i="7"/>
  <c r="D65" i="7"/>
  <c r="D61" i="7"/>
  <c r="D57" i="7"/>
  <c r="D53" i="7"/>
  <c r="D49" i="7"/>
  <c r="D44" i="7"/>
  <c r="D40" i="7"/>
  <c r="D36" i="7"/>
  <c r="D32" i="7"/>
  <c r="D28" i="7"/>
  <c r="D24" i="7"/>
  <c r="D20" i="7"/>
  <c r="D16" i="7"/>
  <c r="D12" i="7"/>
  <c r="D4" i="7"/>
  <c r="D328" i="7"/>
  <c r="D324" i="7"/>
  <c r="D320" i="7"/>
  <c r="D316" i="7"/>
  <c r="D312" i="7"/>
  <c r="D308" i="7"/>
  <c r="D296" i="7"/>
  <c r="D288" i="7"/>
  <c r="D284" i="7"/>
  <c r="D280" i="7"/>
  <c r="D276" i="7"/>
  <c r="D272" i="7"/>
  <c r="D268" i="7"/>
  <c r="D264" i="7"/>
  <c r="D260" i="7"/>
  <c r="D256" i="7"/>
  <c r="D252" i="7"/>
  <c r="D248" i="7"/>
  <c r="D244" i="7"/>
  <c r="D240" i="7"/>
  <c r="D236" i="7"/>
  <c r="D232" i="7"/>
  <c r="D228" i="7"/>
  <c r="D224" i="7"/>
  <c r="D220" i="7"/>
  <c r="D216" i="7"/>
  <c r="D212" i="7"/>
  <c r="D208" i="7"/>
  <c r="D204" i="7"/>
  <c r="D200" i="7"/>
  <c r="D196" i="7"/>
  <c r="D192" i="7"/>
  <c r="D188" i="7"/>
  <c r="D184" i="7"/>
  <c r="D180" i="7"/>
  <c r="D176" i="7"/>
  <c r="D172" i="7"/>
  <c r="D168" i="7"/>
  <c r="D164" i="7"/>
  <c r="D156" i="7"/>
  <c r="D152" i="7"/>
  <c r="D148" i="7"/>
  <c r="D144" i="7"/>
  <c r="D140" i="7"/>
  <c r="D136" i="7"/>
  <c r="D132" i="7"/>
  <c r="D128" i="7"/>
  <c r="D124" i="7"/>
  <c r="D120" i="7"/>
  <c r="D116" i="7"/>
  <c r="D112" i="7"/>
  <c r="D108" i="7"/>
  <c r="D104" i="7"/>
  <c r="D96" i="7"/>
  <c r="D88" i="7"/>
  <c r="D84" i="7"/>
  <c r="D80" i="7"/>
  <c r="D76" i="7"/>
  <c r="D72" i="7"/>
  <c r="D68" i="7"/>
  <c r="D64" i="7"/>
  <c r="D60" i="7"/>
  <c r="D56" i="7"/>
  <c r="D52" i="7"/>
  <c r="D47" i="7"/>
  <c r="D43" i="7"/>
  <c r="D39" i="7"/>
  <c r="D35" i="7"/>
  <c r="D31" i="7"/>
  <c r="D27" i="7"/>
  <c r="D23" i="7"/>
  <c r="D19" i="7"/>
  <c r="D15" i="7"/>
  <c r="D271" i="7"/>
  <c r="D267" i="7"/>
  <c r="D263" i="7"/>
  <c r="D259" i="7"/>
  <c r="D255" i="7"/>
  <c r="D251" i="7"/>
  <c r="D247" i="7"/>
  <c r="D243" i="7"/>
  <c r="D239" i="7"/>
  <c r="D235" i="7"/>
  <c r="D227" i="7"/>
  <c r="D223" i="7"/>
  <c r="D219" i="7"/>
  <c r="D215" i="7"/>
  <c r="D211" i="7"/>
  <c r="D207" i="7"/>
  <c r="D195" i="7"/>
  <c r="D191" i="7"/>
  <c r="D187" i="7"/>
  <c r="D183" i="7"/>
  <c r="D175" i="7"/>
  <c r="D171" i="7"/>
  <c r="D167" i="7"/>
  <c r="D163" i="7"/>
  <c r="D159" i="7"/>
  <c r="D151" i="7"/>
  <c r="D147" i="7"/>
  <c r="D143" i="7"/>
  <c r="D139" i="7"/>
  <c r="D135" i="7"/>
  <c r="D127" i="7"/>
  <c r="D123" i="7"/>
  <c r="D119" i="7"/>
  <c r="D115" i="7"/>
  <c r="D111" i="7"/>
  <c r="D107" i="7"/>
  <c r="D103" i="7"/>
  <c r="D99" i="7"/>
  <c r="D95" i="7"/>
  <c r="D91" i="7"/>
  <c r="D87" i="7"/>
  <c r="D83" i="7"/>
  <c r="D79" i="7"/>
  <c r="D75" i="7"/>
  <c r="D67" i="7"/>
  <c r="D63" i="7"/>
  <c r="D55" i="7"/>
  <c r="D46" i="7"/>
  <c r="D42" i="7"/>
  <c r="D38" i="7"/>
  <c r="D34" i="7"/>
  <c r="D30" i="7"/>
  <c r="D26" i="7"/>
  <c r="D22" i="7"/>
  <c r="D18" i="7"/>
  <c r="D14" i="7"/>
  <c r="D10" i="7"/>
  <c r="D6" i="7"/>
  <c r="D11" i="7"/>
  <c r="D7" i="7"/>
  <c r="D3" i="7"/>
  <c r="C145" i="3" a="1"/>
  <c r="C145" i="3" s="1"/>
  <c r="C137" i="3" a="1"/>
  <c r="C137" i="3" s="1"/>
  <c r="C97" i="3" a="1"/>
  <c r="C97" i="3" s="1"/>
  <c r="B97" i="3" s="1"/>
  <c r="C81" i="3" a="1"/>
  <c r="C81" i="3" s="1"/>
  <c r="C146" i="3" a="1"/>
  <c r="C146" i="3" s="1"/>
  <c r="C98" i="3" a="1"/>
  <c r="C98" i="3" s="1"/>
  <c r="C82" i="3" a="1"/>
  <c r="C82" i="3" s="1"/>
  <c r="C144" i="3" a="1"/>
  <c r="C144" i="3" s="1"/>
  <c r="C124" i="3" a="1"/>
  <c r="C124" i="3" s="1"/>
  <c r="C100" i="3" a="1"/>
  <c r="C100" i="3" s="1"/>
  <c r="C88" i="3" a="1"/>
  <c r="C88" i="3" s="1"/>
  <c r="C70" i="3" a="1"/>
  <c r="C70" i="3" s="1"/>
  <c r="B70" i="3" s="1"/>
  <c r="C99" i="3" a="1"/>
  <c r="C99" i="3" s="1"/>
  <c r="C71" i="3" a="1"/>
  <c r="C71" i="3" s="1"/>
  <c r="B71" i="3" s="1"/>
  <c r="F13" i="11"/>
  <c r="E13" i="11"/>
  <c r="C44" i="7" a="1"/>
  <c r="C44" i="7" s="1"/>
  <c r="C28" i="7" a="1"/>
  <c r="C28" i="7" s="1"/>
  <c r="C25" i="7" a="1"/>
  <c r="C25" i="7" s="1"/>
  <c r="C38" i="7" a="1"/>
  <c r="C38" i="7" s="1"/>
  <c r="C19" i="7" a="1"/>
  <c r="C19" i="7" s="1"/>
  <c r="C11" i="7" a="1"/>
  <c r="C11" i="7" s="1"/>
  <c r="C39" i="7" a="1"/>
  <c r="C39" i="7" s="1"/>
  <c r="C18" i="7" a="1"/>
  <c r="C18" i="7" s="1"/>
  <c r="C10" i="7" a="1"/>
  <c r="C10" i="7" s="1"/>
  <c r="C17" i="7" a="1"/>
  <c r="C17" i="7" s="1"/>
  <c r="C12" i="7" a="1"/>
  <c r="C12" i="7" s="1"/>
  <c r="C9" i="7" a="1"/>
  <c r="C9" i="7" s="1"/>
  <c r="L2" i="8"/>
  <c r="L4" i="8"/>
  <c r="L6" i="8"/>
  <c r="L7" i="8"/>
  <c r="L9" i="8"/>
  <c r="L10" i="8"/>
  <c r="L11" i="8"/>
  <c r="L12" i="8"/>
  <c r="L13" i="8"/>
  <c r="L14" i="8"/>
  <c r="L15" i="8"/>
  <c r="L16" i="8"/>
  <c r="L17" i="8"/>
  <c r="L19" i="8"/>
  <c r="L20" i="8"/>
  <c r="L21" i="8"/>
  <c r="L1" i="8"/>
  <c r="M2" i="8"/>
  <c r="M4" i="8"/>
  <c r="M6" i="8"/>
  <c r="M7" i="8"/>
  <c r="M9" i="8"/>
  <c r="M10" i="8"/>
  <c r="M11" i="8"/>
  <c r="M12" i="8"/>
  <c r="M13" i="8"/>
  <c r="M14" i="8"/>
  <c r="M15" i="8"/>
  <c r="M16" i="8"/>
  <c r="M17" i="8"/>
  <c r="M19" i="8"/>
  <c r="M20" i="8"/>
  <c r="M21" i="8"/>
  <c r="M1" i="8"/>
  <c r="E1" i="8"/>
  <c r="F1" i="8"/>
  <c r="E2" i="8"/>
  <c r="F2" i="8"/>
  <c r="E3" i="8"/>
  <c r="F3" i="8"/>
  <c r="E4" i="8"/>
  <c r="F4" i="8"/>
  <c r="E5" i="8"/>
  <c r="F5" i="8"/>
  <c r="F18" i="8"/>
  <c r="E18" i="8"/>
  <c r="F17" i="8"/>
  <c r="E17" i="8"/>
  <c r="F16" i="8"/>
  <c r="E16" i="8"/>
  <c r="F15" i="8"/>
  <c r="E15" i="8"/>
  <c r="F14" i="8"/>
  <c r="E14" i="8"/>
  <c r="F12" i="8"/>
  <c r="E12" i="8"/>
  <c r="F11" i="8"/>
  <c r="E11" i="8"/>
  <c r="F9" i="8"/>
  <c r="E9" i="8"/>
  <c r="F8" i="8"/>
  <c r="E8" i="8"/>
  <c r="F6" i="8"/>
  <c r="E6" i="8"/>
  <c r="T2" i="8"/>
  <c r="T3" i="8"/>
  <c r="S2" i="8"/>
  <c r="S3" i="8"/>
  <c r="T1" i="8"/>
  <c r="S1" i="8"/>
  <c r="AA2" i="8"/>
  <c r="AA3" i="8"/>
  <c r="AA4" i="8"/>
  <c r="AA5" i="8"/>
  <c r="AA6" i="8"/>
  <c r="AA7" i="8"/>
  <c r="AA8" i="8"/>
  <c r="AA9" i="8"/>
  <c r="AA10" i="8"/>
  <c r="AA11" i="8"/>
  <c r="AA12" i="8"/>
  <c r="AA13" i="8"/>
  <c r="AA14" i="8"/>
  <c r="AA15" i="8"/>
  <c r="AA1" i="8"/>
  <c r="Z2" i="8"/>
  <c r="Z3" i="8"/>
  <c r="Z4" i="8"/>
  <c r="Z5" i="8"/>
  <c r="Z6" i="8"/>
  <c r="Z7" i="8"/>
  <c r="Z8" i="8"/>
  <c r="Z9" i="8"/>
  <c r="Z10" i="8"/>
  <c r="Z11" i="8"/>
  <c r="Z12" i="8"/>
  <c r="Z13" i="8"/>
  <c r="Z14" i="8"/>
  <c r="Z15" i="8"/>
  <c r="Z1" i="8"/>
  <c r="DQ3" i="6"/>
  <c r="DQ4" i="6"/>
  <c r="DQ5" i="6"/>
  <c r="DQ6" i="6"/>
  <c r="DQ7" i="6"/>
  <c r="DQ8" i="6"/>
  <c r="DQ9" i="6"/>
  <c r="DQ10" i="6"/>
  <c r="DQ11" i="6"/>
  <c r="DQ12" i="6"/>
  <c r="DQ13" i="6"/>
  <c r="DQ14" i="6"/>
  <c r="DQ15" i="6"/>
  <c r="DQ16" i="6"/>
  <c r="DQ17" i="6"/>
  <c r="DQ18" i="6"/>
  <c r="DQ19" i="6"/>
  <c r="DQ20" i="6"/>
  <c r="DQ21" i="6"/>
  <c r="DQ22" i="6"/>
  <c r="DQ23" i="6"/>
  <c r="DQ24" i="6"/>
  <c r="DQ25" i="6"/>
  <c r="DQ26" i="6"/>
  <c r="DQ27" i="6"/>
  <c r="DQ28" i="6"/>
  <c r="DQ29" i="6"/>
  <c r="DQ30" i="6"/>
  <c r="DQ31" i="6"/>
  <c r="DQ32" i="6"/>
  <c r="DQ33" i="6"/>
  <c r="DQ34" i="6"/>
  <c r="DQ35" i="6"/>
  <c r="DQ36" i="6"/>
  <c r="DQ37" i="6"/>
  <c r="DQ38" i="6"/>
  <c r="DQ39" i="6"/>
  <c r="DQ40" i="6"/>
  <c r="DQ41" i="6"/>
  <c r="DQ42" i="6"/>
  <c r="DQ43" i="6"/>
  <c r="DQ44" i="6"/>
  <c r="DQ45" i="6"/>
  <c r="DQ46" i="6"/>
  <c r="DQ47" i="6"/>
  <c r="DQ48" i="6"/>
  <c r="DQ49" i="6"/>
  <c r="DQ50" i="6"/>
  <c r="DQ51" i="6"/>
  <c r="DQ52" i="6"/>
  <c r="DQ53" i="6"/>
  <c r="DQ54" i="6"/>
  <c r="DQ55" i="6"/>
  <c r="DQ56" i="6"/>
  <c r="DQ57" i="6"/>
  <c r="DQ58" i="6"/>
  <c r="DQ59" i="6"/>
  <c r="DQ60" i="6"/>
  <c r="DQ61" i="6"/>
  <c r="DQ62" i="6"/>
  <c r="DQ63" i="6"/>
  <c r="DQ64" i="6"/>
  <c r="DQ65" i="6"/>
  <c r="DQ66" i="6"/>
  <c r="DQ67" i="6"/>
  <c r="DQ68" i="6"/>
  <c r="DQ69" i="6"/>
  <c r="DQ70" i="6"/>
  <c r="DQ71" i="6"/>
  <c r="DQ72" i="6"/>
  <c r="DQ73" i="6"/>
  <c r="DQ74" i="6"/>
  <c r="DQ75" i="6"/>
  <c r="DQ76" i="6"/>
  <c r="DQ77" i="6"/>
  <c r="DQ78" i="6"/>
  <c r="DQ79" i="6"/>
  <c r="DQ80" i="6"/>
  <c r="DQ81" i="6"/>
  <c r="DQ82" i="6"/>
  <c r="DQ83" i="6"/>
  <c r="DQ84" i="6"/>
  <c r="DQ85" i="6"/>
  <c r="DQ86" i="6"/>
  <c r="DQ87" i="6"/>
  <c r="DQ88" i="6"/>
  <c r="DQ89" i="6"/>
  <c r="DQ90" i="6"/>
  <c r="DQ91" i="6"/>
  <c r="DQ92" i="6"/>
  <c r="DQ93" i="6"/>
  <c r="DQ94" i="6"/>
  <c r="DQ95" i="6"/>
  <c r="DQ96" i="6"/>
  <c r="DQ97" i="6"/>
  <c r="DQ98" i="6"/>
  <c r="DQ99" i="6"/>
  <c r="DQ100" i="6"/>
  <c r="DQ101" i="6"/>
  <c r="DQ102" i="6"/>
  <c r="DQ103" i="6"/>
  <c r="DQ104" i="6"/>
  <c r="DQ105" i="6"/>
  <c r="DQ106" i="6"/>
  <c r="DQ107" i="6"/>
  <c r="DQ108" i="6"/>
  <c r="DQ109" i="6"/>
  <c r="DQ110" i="6"/>
  <c r="DQ111" i="6"/>
  <c r="DQ112" i="6"/>
  <c r="DQ113" i="6"/>
  <c r="DQ114" i="6"/>
  <c r="DQ115" i="6"/>
  <c r="DQ116" i="6"/>
  <c r="DQ117" i="6"/>
  <c r="DQ118" i="6"/>
  <c r="DQ119" i="6"/>
  <c r="DQ120" i="6"/>
  <c r="DQ121" i="6"/>
  <c r="DQ122" i="6"/>
  <c r="DQ123" i="6"/>
  <c r="DQ124" i="6"/>
  <c r="DQ125" i="6"/>
  <c r="DQ126" i="6"/>
  <c r="DQ127" i="6"/>
  <c r="DQ128" i="6"/>
  <c r="DQ129" i="6"/>
  <c r="DQ130" i="6"/>
  <c r="DQ131" i="6"/>
  <c r="DQ132" i="6"/>
  <c r="DQ133" i="6"/>
  <c r="DQ134" i="6"/>
  <c r="DQ135" i="6"/>
  <c r="DQ136" i="6"/>
  <c r="DQ137" i="6"/>
  <c r="DQ138" i="6"/>
  <c r="DQ139" i="6"/>
  <c r="DQ140" i="6"/>
  <c r="DQ141" i="6"/>
  <c r="DQ142" i="6"/>
  <c r="DQ143" i="6"/>
  <c r="DQ144" i="6"/>
  <c r="DQ145" i="6"/>
  <c r="DQ146" i="6"/>
  <c r="DQ147" i="6"/>
  <c r="DQ148" i="6"/>
  <c r="DQ149" i="6"/>
  <c r="DQ150" i="6"/>
  <c r="DQ151" i="6"/>
  <c r="DQ152" i="6"/>
  <c r="DQ153" i="6"/>
  <c r="DQ154" i="6"/>
  <c r="DQ155" i="6"/>
  <c r="DQ156" i="6"/>
  <c r="DQ157" i="6"/>
  <c r="DQ158" i="6"/>
  <c r="DQ159" i="6"/>
  <c r="DQ160" i="6"/>
  <c r="DQ161" i="6"/>
  <c r="DQ162" i="6"/>
  <c r="DQ163" i="6"/>
  <c r="DQ164" i="6"/>
  <c r="DQ165" i="6"/>
  <c r="DQ166" i="6"/>
  <c r="DQ167" i="6"/>
  <c r="DQ168" i="6"/>
  <c r="DQ169" i="6"/>
  <c r="DQ170" i="6"/>
  <c r="DQ171" i="6"/>
  <c r="DQ172" i="6"/>
  <c r="DQ173" i="6"/>
  <c r="DQ174" i="6"/>
  <c r="DQ175" i="6"/>
  <c r="DQ176" i="6"/>
  <c r="DQ177" i="6"/>
  <c r="DQ178" i="6"/>
  <c r="DQ179" i="6"/>
  <c r="DQ180" i="6"/>
  <c r="DQ181" i="6"/>
  <c r="DQ182" i="6"/>
  <c r="DQ183" i="6"/>
  <c r="DQ184" i="6"/>
  <c r="DQ185" i="6"/>
  <c r="DQ186" i="6"/>
  <c r="DQ187" i="6"/>
  <c r="DQ188" i="6"/>
  <c r="DQ189" i="6"/>
  <c r="DQ190" i="6"/>
  <c r="DQ191" i="6"/>
  <c r="DQ192" i="6"/>
  <c r="DQ193" i="6"/>
  <c r="DQ194" i="6"/>
  <c r="DQ195" i="6"/>
  <c r="DQ196" i="6"/>
  <c r="DQ197" i="6"/>
  <c r="DQ198" i="6"/>
  <c r="DQ199" i="6"/>
  <c r="DQ200" i="6"/>
  <c r="DQ201" i="6"/>
  <c r="DQ202" i="6"/>
  <c r="DQ203" i="6"/>
  <c r="DQ204" i="6"/>
  <c r="DQ205" i="6"/>
  <c r="DQ206" i="6"/>
  <c r="DQ207" i="6"/>
  <c r="DQ208" i="6"/>
  <c r="DQ209" i="6"/>
  <c r="DQ210" i="6"/>
  <c r="DQ211" i="6"/>
  <c r="DQ212" i="6"/>
  <c r="DQ213" i="6"/>
  <c r="DQ214" i="6"/>
  <c r="DQ215" i="6"/>
  <c r="DQ216" i="6"/>
  <c r="DQ217" i="6"/>
  <c r="DQ218" i="6"/>
  <c r="DQ219" i="6"/>
  <c r="DQ220" i="6"/>
  <c r="DQ221" i="6"/>
  <c r="DQ222" i="6"/>
  <c r="DQ223" i="6"/>
  <c r="DQ224" i="6"/>
  <c r="DQ225" i="6"/>
  <c r="DQ226" i="6"/>
  <c r="DQ227" i="6"/>
  <c r="DQ228" i="6"/>
  <c r="DQ229" i="6"/>
  <c r="DQ230" i="6"/>
  <c r="DQ231" i="6"/>
  <c r="DQ232" i="6"/>
  <c r="DQ233" i="6"/>
  <c r="DQ234" i="6"/>
  <c r="DQ235" i="6"/>
  <c r="DQ236" i="6"/>
  <c r="DQ237" i="6"/>
  <c r="DQ238" i="6"/>
  <c r="DQ239" i="6"/>
  <c r="DQ240" i="6"/>
  <c r="DQ241" i="6"/>
  <c r="DQ242" i="6"/>
  <c r="DQ243" i="6"/>
  <c r="DQ244" i="6"/>
  <c r="DQ245" i="6"/>
  <c r="DQ246" i="6"/>
  <c r="DQ247" i="6"/>
  <c r="DQ248" i="6"/>
  <c r="DQ249" i="6"/>
  <c r="DQ250" i="6"/>
  <c r="DQ251" i="6"/>
  <c r="DQ252" i="6"/>
  <c r="DQ253" i="6"/>
  <c r="DQ254" i="6"/>
  <c r="DQ255" i="6"/>
  <c r="DQ256" i="6"/>
  <c r="DQ257" i="6"/>
  <c r="DQ258" i="6"/>
  <c r="DQ259" i="6"/>
  <c r="DQ260" i="6"/>
  <c r="DQ261" i="6"/>
  <c r="DQ262" i="6"/>
  <c r="DQ263" i="6"/>
  <c r="DQ264" i="6"/>
  <c r="DQ265" i="6"/>
  <c r="DQ266" i="6"/>
  <c r="DQ267" i="6"/>
  <c r="DQ268" i="6"/>
  <c r="DQ269" i="6"/>
  <c r="DQ270" i="6"/>
  <c r="DQ271" i="6"/>
  <c r="DQ272" i="6"/>
  <c r="DQ273" i="6"/>
  <c r="DQ274" i="6"/>
  <c r="DQ275" i="6"/>
  <c r="DQ276" i="6"/>
  <c r="DQ277" i="6"/>
  <c r="DQ278" i="6"/>
  <c r="DQ279" i="6"/>
  <c r="DQ280" i="6"/>
  <c r="DQ281" i="6"/>
  <c r="DQ282" i="6"/>
  <c r="DQ283" i="6"/>
  <c r="DQ284" i="6"/>
  <c r="DQ285" i="6"/>
  <c r="DQ286" i="6"/>
  <c r="DQ287" i="6"/>
  <c r="DQ288" i="6"/>
  <c r="DQ289" i="6"/>
  <c r="DQ290" i="6"/>
  <c r="DQ291" i="6"/>
  <c r="DQ292" i="6"/>
  <c r="DQ293" i="6"/>
  <c r="DQ294" i="6"/>
  <c r="DQ295" i="6"/>
  <c r="DQ296" i="6"/>
  <c r="DQ297" i="6"/>
  <c r="DQ298" i="6"/>
  <c r="DQ299" i="6"/>
  <c r="DQ300" i="6"/>
  <c r="DQ301" i="6"/>
  <c r="DQ302" i="6"/>
  <c r="DQ303" i="6"/>
  <c r="DQ304" i="6"/>
  <c r="DQ305" i="6"/>
  <c r="DQ306" i="6"/>
  <c r="DQ307" i="6"/>
  <c r="DQ308" i="6"/>
  <c r="DQ309" i="6"/>
  <c r="DQ310" i="6"/>
  <c r="DQ311" i="6"/>
  <c r="DQ312" i="6"/>
  <c r="DQ313" i="6"/>
  <c r="DQ314" i="6"/>
  <c r="DQ315" i="6"/>
  <c r="DQ316" i="6"/>
  <c r="DQ317" i="6"/>
  <c r="DQ318" i="6"/>
  <c r="DQ319" i="6"/>
  <c r="DQ320" i="6"/>
  <c r="DQ321" i="6"/>
  <c r="DQ322" i="6"/>
  <c r="DQ323" i="6"/>
  <c r="DQ324" i="6"/>
  <c r="DQ325" i="6"/>
  <c r="DQ326" i="6"/>
  <c r="DQ327" i="6"/>
  <c r="DQ328" i="6"/>
  <c r="DQ329" i="6"/>
  <c r="DQ330" i="6"/>
  <c r="DQ331" i="6"/>
  <c r="DQ332" i="6"/>
  <c r="DQ333" i="6"/>
  <c r="DQ334" i="6"/>
  <c r="DQ335" i="6"/>
  <c r="DQ336" i="6"/>
  <c r="DQ337" i="6"/>
  <c r="DQ338" i="6"/>
  <c r="DQ339" i="6"/>
  <c r="DQ340" i="6"/>
  <c r="DQ341" i="6"/>
  <c r="DQ342" i="6"/>
  <c r="DQ343" i="6"/>
  <c r="DQ344" i="6"/>
  <c r="DQ345" i="6"/>
  <c r="DQ346" i="6"/>
  <c r="DQ347" i="6"/>
  <c r="DQ348" i="6"/>
  <c r="DQ349" i="6"/>
  <c r="DQ350" i="6"/>
  <c r="DQ351" i="6"/>
  <c r="DQ352" i="6"/>
  <c r="DQ353" i="6"/>
  <c r="DQ354" i="6"/>
  <c r="DQ355" i="6"/>
  <c r="DQ356" i="6"/>
  <c r="DQ357" i="6"/>
  <c r="DQ358" i="6"/>
  <c r="DQ359" i="6"/>
  <c r="DQ360" i="6"/>
  <c r="DQ361" i="6"/>
  <c r="DQ362" i="6"/>
  <c r="DQ363" i="6"/>
  <c r="DQ364" i="6"/>
  <c r="DQ365" i="6"/>
  <c r="DQ366" i="6"/>
  <c r="DQ367" i="6"/>
  <c r="DQ368" i="6"/>
  <c r="DQ369" i="6"/>
  <c r="DQ370" i="6"/>
  <c r="DQ371" i="6"/>
  <c r="DQ372" i="6"/>
  <c r="DQ373" i="6"/>
  <c r="DQ374" i="6"/>
  <c r="DQ375" i="6"/>
  <c r="DQ376" i="6"/>
  <c r="DQ377" i="6"/>
  <c r="DQ378" i="6"/>
  <c r="DQ379" i="6"/>
  <c r="DQ380" i="6"/>
  <c r="DQ381" i="6"/>
  <c r="DQ382" i="6"/>
  <c r="DQ383" i="6"/>
  <c r="DQ384" i="6"/>
  <c r="DQ385" i="6"/>
  <c r="DQ386" i="6"/>
  <c r="DQ387" i="6"/>
  <c r="DQ388" i="6"/>
  <c r="DQ389" i="6"/>
  <c r="DQ390" i="6"/>
  <c r="DQ391" i="6"/>
  <c r="DQ392" i="6"/>
  <c r="DQ393" i="6"/>
  <c r="DQ394" i="6"/>
  <c r="DQ395" i="6"/>
  <c r="DQ396" i="6"/>
  <c r="DQ397" i="6"/>
  <c r="DQ398" i="6"/>
  <c r="DQ399" i="6"/>
  <c r="DQ400" i="6"/>
  <c r="DQ401" i="6"/>
  <c r="DQ402" i="6"/>
  <c r="DQ403" i="6"/>
  <c r="DQ404" i="6"/>
  <c r="DQ405" i="6"/>
  <c r="DQ406" i="6"/>
  <c r="DQ407" i="6"/>
  <c r="DQ408" i="6"/>
  <c r="DQ409" i="6"/>
  <c r="DQ410" i="6"/>
  <c r="DQ411" i="6"/>
  <c r="DQ412" i="6"/>
  <c r="DQ413" i="6"/>
  <c r="DQ414" i="6"/>
  <c r="DQ415" i="6"/>
  <c r="DQ416" i="6"/>
  <c r="DQ417" i="6"/>
  <c r="DQ418" i="6"/>
  <c r="DQ419" i="6"/>
  <c r="DQ420" i="6"/>
  <c r="DQ421" i="6"/>
  <c r="DQ422" i="6"/>
  <c r="DQ423" i="6"/>
  <c r="DQ424" i="6"/>
  <c r="DQ425" i="6"/>
  <c r="DQ426" i="6"/>
  <c r="DQ427" i="6"/>
  <c r="DQ428" i="6"/>
  <c r="DQ429" i="6"/>
  <c r="DQ430" i="6"/>
  <c r="DQ431" i="6"/>
  <c r="DQ432" i="6"/>
  <c r="DQ433" i="6"/>
  <c r="DQ434" i="6"/>
  <c r="DQ435" i="6"/>
  <c r="DQ436" i="6"/>
  <c r="DQ437" i="6"/>
  <c r="DQ438" i="6"/>
  <c r="DQ439" i="6"/>
  <c r="DQ440" i="6"/>
  <c r="DQ441" i="6"/>
  <c r="DQ442" i="6"/>
  <c r="DQ443" i="6"/>
  <c r="DQ444" i="6"/>
  <c r="DQ445" i="6"/>
  <c r="DQ446" i="6"/>
  <c r="DQ447" i="6"/>
  <c r="DQ448" i="6"/>
  <c r="DQ449" i="6"/>
  <c r="DQ450" i="6"/>
  <c r="DQ451" i="6"/>
  <c r="DQ452" i="6"/>
  <c r="DQ453" i="6"/>
  <c r="DQ454" i="6"/>
  <c r="DQ455" i="6"/>
  <c r="DQ456" i="6"/>
  <c r="DQ457" i="6"/>
  <c r="DQ458" i="6"/>
  <c r="DQ459" i="6"/>
  <c r="DQ460" i="6"/>
  <c r="DQ461" i="6"/>
  <c r="DQ462" i="6"/>
  <c r="DQ463" i="6"/>
  <c r="DQ464" i="6"/>
  <c r="DQ465" i="6"/>
  <c r="DQ466" i="6"/>
  <c r="DQ467" i="6"/>
  <c r="DQ468" i="6"/>
  <c r="DQ469" i="6"/>
  <c r="DQ470" i="6"/>
  <c r="DQ471" i="6"/>
  <c r="DQ472" i="6"/>
  <c r="DQ473" i="6"/>
  <c r="DQ474" i="6"/>
  <c r="DQ2" i="6"/>
  <c r="J6" i="10" l="1"/>
  <c r="C14" i="11"/>
  <c r="E1" i="4"/>
  <c r="AF1" i="4" s="1"/>
  <c r="K7" i="4"/>
  <c r="AF57" i="4" s="1"/>
  <c r="K8" i="4"/>
  <c r="AF58" i="4" s="1"/>
  <c r="K5" i="4"/>
  <c r="AF55" i="4" s="1"/>
  <c r="K4" i="4"/>
  <c r="AF54" i="4" s="1"/>
  <c r="K2" i="4"/>
  <c r="AF52" i="4" s="1"/>
  <c r="K6" i="4"/>
  <c r="AF56" i="4" s="1"/>
  <c r="K3" i="4"/>
  <c r="AF53" i="4" s="1"/>
  <c r="K1" i="4"/>
  <c r="AF51" i="4" s="1"/>
  <c r="Q5" i="4"/>
  <c r="AF105" i="4" s="1"/>
  <c r="Q4" i="4"/>
  <c r="AF104" i="4" s="1"/>
  <c r="W54" i="4"/>
  <c r="E7" i="4"/>
  <c r="AF7" i="4" s="1"/>
  <c r="E6" i="4"/>
  <c r="AF6" i="4" s="1"/>
  <c r="W53" i="4"/>
  <c r="E5" i="4"/>
  <c r="AF5" i="4" s="1"/>
  <c r="AC4" i="4"/>
  <c r="AC3" i="4"/>
  <c r="E4" i="4"/>
  <c r="AF4" i="4" s="1"/>
  <c r="AF103" i="4"/>
  <c r="W11" i="4"/>
  <c r="AF161" i="4" s="1"/>
  <c r="W10" i="4"/>
  <c r="AF160" i="4" s="1"/>
  <c r="W9" i="4"/>
  <c r="AF159" i="4" s="1"/>
  <c r="E3" i="4"/>
  <c r="AF3" i="4" s="1"/>
  <c r="AC2" i="4"/>
  <c r="AC1" i="4"/>
  <c r="E2" i="4"/>
  <c r="AF2" i="4" s="1"/>
  <c r="Q2" i="4"/>
  <c r="AF102" i="4" s="1"/>
  <c r="AF101" i="4"/>
  <c r="AF158" i="4"/>
  <c r="W7" i="4"/>
  <c r="AF157" i="4" s="1"/>
  <c r="W6" i="4"/>
  <c r="AF156" i="4" s="1"/>
  <c r="AF155" i="4"/>
  <c r="W4" i="4"/>
  <c r="AF154" i="4" s="1"/>
  <c r="W3" i="4"/>
  <c r="AF153" i="4" s="1"/>
  <c r="W2" i="4"/>
  <c r="AF152" i="4" s="1"/>
  <c r="W1" i="4"/>
  <c r="AF151" i="4" s="1"/>
  <c r="DE151" i="1"/>
  <c r="DE152" i="1"/>
  <c r="DE154" i="1"/>
  <c r="DE155" i="1"/>
  <c r="DE156" i="1"/>
  <c r="DE157" i="1"/>
  <c r="DE158" i="1"/>
  <c r="DE159" i="1"/>
  <c r="DE160" i="1"/>
  <c r="DE161" i="1"/>
  <c r="DE162" i="1"/>
  <c r="DE163" i="1"/>
  <c r="DE164" i="1"/>
  <c r="DE165" i="1"/>
  <c r="DE166" i="1"/>
  <c r="DE167" i="1"/>
  <c r="DE168" i="1"/>
  <c r="DE169" i="1"/>
  <c r="DE170" i="1"/>
  <c r="DE171" i="1"/>
  <c r="DE172" i="1"/>
  <c r="DE173" i="1"/>
  <c r="DE174" i="1"/>
  <c r="DE175" i="1"/>
  <c r="DE176" i="1"/>
  <c r="DE177" i="1"/>
  <c r="DE178" i="1"/>
  <c r="DE179" i="1"/>
  <c r="DE180" i="1"/>
  <c r="DE181" i="1"/>
  <c r="DE182" i="1"/>
  <c r="DE183" i="1"/>
  <c r="DE184" i="1"/>
  <c r="DE185" i="1"/>
  <c r="DE186" i="1"/>
  <c r="DE187" i="1"/>
  <c r="DE188" i="1"/>
  <c r="DE189" i="1"/>
  <c r="DE190" i="1"/>
  <c r="DE191" i="1"/>
  <c r="DE192" i="1"/>
  <c r="DE193" i="1"/>
  <c r="DE194" i="1"/>
  <c r="DE195" i="1"/>
  <c r="DE144" i="1"/>
  <c r="DE145" i="1"/>
  <c r="DE146" i="1"/>
  <c r="DE147" i="1"/>
  <c r="DE148" i="1"/>
  <c r="DE149" i="1"/>
  <c r="DE150" i="1"/>
  <c r="DE139" i="1"/>
  <c r="DE140" i="1"/>
  <c r="DE141" i="1"/>
  <c r="DE142" i="1"/>
  <c r="DE143" i="1"/>
  <c r="DE2" i="1"/>
  <c r="DE3" i="1"/>
  <c r="DE4" i="1"/>
  <c r="DE5" i="1"/>
  <c r="DE6" i="1"/>
  <c r="DE7" i="1"/>
  <c r="DE8" i="1"/>
  <c r="DE9" i="1"/>
  <c r="DE10" i="1"/>
  <c r="DE11" i="1"/>
  <c r="DE12" i="1"/>
  <c r="DE13" i="1"/>
  <c r="DE14" i="1"/>
  <c r="DE15" i="1"/>
  <c r="DE16" i="1"/>
  <c r="DE17" i="1"/>
  <c r="DE18" i="1"/>
  <c r="DE19" i="1"/>
  <c r="DE20" i="1"/>
  <c r="DE21" i="1"/>
  <c r="DE22" i="1"/>
  <c r="DE23" i="1"/>
  <c r="DE24" i="1"/>
  <c r="DE25" i="1"/>
  <c r="DE26" i="1"/>
  <c r="DE27" i="1"/>
  <c r="DE28" i="1"/>
  <c r="DE29" i="1"/>
  <c r="DE30" i="1"/>
  <c r="DE31" i="1"/>
  <c r="DE32" i="1"/>
  <c r="DE33" i="1"/>
  <c r="DE34" i="1"/>
  <c r="DE35" i="1"/>
  <c r="DE36" i="1"/>
  <c r="DE37" i="1"/>
  <c r="DE38" i="1"/>
  <c r="DE39" i="1"/>
  <c r="DE40" i="1"/>
  <c r="DE41" i="1"/>
  <c r="DE42" i="1"/>
  <c r="DE43" i="1"/>
  <c r="DE44" i="1"/>
  <c r="DE45" i="1"/>
  <c r="DE46" i="1"/>
  <c r="DE47" i="1"/>
  <c r="DE48" i="1"/>
  <c r="DE49" i="1"/>
  <c r="DE50" i="1"/>
  <c r="DE51" i="1"/>
  <c r="DE52" i="1"/>
  <c r="DE53" i="1"/>
  <c r="DE54" i="1"/>
  <c r="DE55" i="1"/>
  <c r="DE56" i="1"/>
  <c r="DE57" i="1"/>
  <c r="DE58" i="1"/>
  <c r="DE59" i="1"/>
  <c r="DE60" i="1"/>
  <c r="DE61" i="1"/>
  <c r="DE62" i="1"/>
  <c r="DE63" i="1"/>
  <c r="DE64" i="1"/>
  <c r="DE65" i="1"/>
  <c r="DE66" i="1"/>
  <c r="DE67" i="1"/>
  <c r="DE68" i="1"/>
  <c r="DE69" i="1"/>
  <c r="DE70" i="1"/>
  <c r="DE71" i="1"/>
  <c r="DE72" i="1"/>
  <c r="DE73" i="1"/>
  <c r="DE74" i="1"/>
  <c r="DE75" i="1"/>
  <c r="DE76" i="1"/>
  <c r="DE77" i="1"/>
  <c r="DE78" i="1"/>
  <c r="DE79" i="1"/>
  <c r="DE80" i="1"/>
  <c r="DE81" i="1"/>
  <c r="DE82" i="1"/>
  <c r="DE83" i="1"/>
  <c r="DE84" i="1"/>
  <c r="DE85" i="1"/>
  <c r="DE86" i="1"/>
  <c r="DE87" i="1"/>
  <c r="DE88" i="1"/>
  <c r="DE89" i="1"/>
  <c r="DE90" i="1"/>
  <c r="DE91" i="1"/>
  <c r="DE92" i="1"/>
  <c r="DE93" i="1"/>
  <c r="DE94" i="1"/>
  <c r="DE95" i="1"/>
  <c r="DE96" i="1"/>
  <c r="DE97" i="1"/>
  <c r="DE98" i="1"/>
  <c r="DE99" i="1"/>
  <c r="DE100" i="1"/>
  <c r="DE101" i="1"/>
  <c r="DE102" i="1"/>
  <c r="DE103" i="1"/>
  <c r="DE104" i="1"/>
  <c r="DE105" i="1"/>
  <c r="DE106" i="1"/>
  <c r="DE107" i="1"/>
  <c r="DE108" i="1"/>
  <c r="DE109" i="1"/>
  <c r="DE110" i="1"/>
  <c r="DE111" i="1"/>
  <c r="DE112" i="1"/>
  <c r="DE113" i="1"/>
  <c r="DE114" i="1"/>
  <c r="DE115" i="1"/>
  <c r="DE116" i="1"/>
  <c r="DE117" i="1"/>
  <c r="DE118" i="1"/>
  <c r="DE119" i="1"/>
  <c r="DE120" i="1"/>
  <c r="DE121" i="1"/>
  <c r="DE122" i="1"/>
  <c r="DE123" i="1"/>
  <c r="DE124" i="1"/>
  <c r="DE125" i="1"/>
  <c r="DE126" i="1"/>
  <c r="DE127" i="1"/>
  <c r="DE128" i="1"/>
  <c r="DE129" i="1"/>
  <c r="DE130" i="1"/>
  <c r="DE131" i="1"/>
  <c r="DE132" i="1"/>
  <c r="DE133" i="1"/>
  <c r="DE134" i="1"/>
  <c r="DE135" i="1"/>
  <c r="DE136" i="1"/>
  <c r="DE137" i="1"/>
  <c r="DE138" i="1"/>
  <c r="DE153" i="1"/>
  <c r="B160" i="3" l="1"/>
  <c r="B166" i="3"/>
  <c r="B165" i="3"/>
  <c r="B161" i="3"/>
  <c r="B155" i="3"/>
  <c r="B54" i="3"/>
  <c r="B81" i="3"/>
  <c r="B124" i="3"/>
  <c r="B99" i="3"/>
  <c r="B137" i="3"/>
  <c r="B82" i="3"/>
  <c r="B154" i="3"/>
  <c r="B159" i="3"/>
  <c r="B150" i="3"/>
  <c r="B151" i="3"/>
  <c r="B149" i="3"/>
  <c r="B75" i="3"/>
  <c r="B49" i="3"/>
  <c r="B47" i="3"/>
  <c r="B48" i="3"/>
  <c r="B98" i="3"/>
  <c r="B88" i="3"/>
  <c r="B144" i="3"/>
  <c r="B100" i="3"/>
  <c r="B145" i="3"/>
  <c r="B146" i="3"/>
  <c r="G14" i="11"/>
  <c r="F14" i="11"/>
  <c r="E14" i="11"/>
  <c r="B169" i="3"/>
  <c r="B167" i="3"/>
  <c r="B172" i="3"/>
  <c r="B171" i="3"/>
  <c r="B168" i="3"/>
  <c r="B173" i="3"/>
  <c r="B170" i="3"/>
  <c r="B142" i="3"/>
  <c r="B122" i="3"/>
  <c r="B106" i="3"/>
  <c r="B86" i="3"/>
  <c r="B46" i="3"/>
  <c r="B30" i="3"/>
  <c r="B14" i="3"/>
  <c r="B2" i="3"/>
  <c r="B125" i="3"/>
  <c r="B109" i="3"/>
  <c r="B89" i="3"/>
  <c r="B69" i="3"/>
  <c r="B41" i="3"/>
  <c r="B25" i="3"/>
  <c r="B9" i="3"/>
  <c r="B140" i="3"/>
  <c r="B120" i="3"/>
  <c r="B104" i="3"/>
  <c r="B80" i="3"/>
  <c r="B64" i="3"/>
  <c r="B32" i="3"/>
  <c r="B16" i="3"/>
  <c r="B147" i="3"/>
  <c r="B131" i="3"/>
  <c r="B115" i="3"/>
  <c r="B95" i="3"/>
  <c r="B79" i="3"/>
  <c r="B39" i="3"/>
  <c r="B23" i="3"/>
  <c r="B7" i="3"/>
  <c r="B110" i="3"/>
  <c r="B93" i="3"/>
  <c r="B29" i="3"/>
  <c r="B128" i="3"/>
  <c r="B84" i="3"/>
  <c r="B4" i="3"/>
  <c r="B103" i="3"/>
  <c r="B27" i="3"/>
  <c r="B134" i="3"/>
  <c r="B118" i="3"/>
  <c r="B102" i="3"/>
  <c r="B78" i="3"/>
  <c r="B42" i="3"/>
  <c r="B26" i="3"/>
  <c r="B10" i="3"/>
  <c r="B141" i="3"/>
  <c r="B121" i="3"/>
  <c r="B105" i="3"/>
  <c r="B85" i="3"/>
  <c r="B65" i="3"/>
  <c r="B37" i="3"/>
  <c r="B21" i="3"/>
  <c r="B5" i="3"/>
  <c r="B136" i="3"/>
  <c r="B116" i="3"/>
  <c r="B96" i="3"/>
  <c r="B76" i="3"/>
  <c r="B44" i="3"/>
  <c r="B28" i="3"/>
  <c r="B12" i="3"/>
  <c r="B143" i="3"/>
  <c r="C20" i="11" s="1"/>
  <c r="B127" i="3"/>
  <c r="B111" i="3"/>
  <c r="B91" i="3"/>
  <c r="B67" i="3"/>
  <c r="B35" i="3"/>
  <c r="B19" i="3"/>
  <c r="B3" i="3"/>
  <c r="B90" i="3"/>
  <c r="B66" i="3"/>
  <c r="B138" i="3"/>
  <c r="B113" i="3"/>
  <c r="B45" i="3"/>
  <c r="B148" i="3"/>
  <c r="B68" i="3"/>
  <c r="B135" i="3"/>
  <c r="B83" i="3"/>
  <c r="B11" i="3"/>
  <c r="B130" i="3"/>
  <c r="B114" i="3"/>
  <c r="B94" i="3"/>
  <c r="B74" i="3"/>
  <c r="B38" i="3"/>
  <c r="B22" i="3"/>
  <c r="B6" i="3"/>
  <c r="B133" i="3"/>
  <c r="B117" i="3"/>
  <c r="B101" i="3"/>
  <c r="B77" i="3"/>
  <c r="B61" i="3"/>
  <c r="B33" i="3"/>
  <c r="B17" i="3"/>
  <c r="B153" i="3"/>
  <c r="B132" i="3"/>
  <c r="B112" i="3"/>
  <c r="B92" i="3"/>
  <c r="B72" i="3"/>
  <c r="B40" i="3"/>
  <c r="B24" i="3"/>
  <c r="B8" i="3"/>
  <c r="B139" i="3"/>
  <c r="B123" i="3"/>
  <c r="B107" i="3"/>
  <c r="B87" i="3"/>
  <c r="B51" i="3"/>
  <c r="B31" i="3"/>
  <c r="B15" i="3"/>
  <c r="B126" i="3"/>
  <c r="C6" i="11" s="1"/>
  <c r="B34" i="3"/>
  <c r="B18" i="3"/>
  <c r="B129" i="3"/>
  <c r="B73" i="3"/>
  <c r="B13" i="3"/>
  <c r="B108" i="3"/>
  <c r="B36" i="3"/>
  <c r="B20" i="3"/>
  <c r="B119" i="3"/>
  <c r="B43" i="3"/>
  <c r="C8" i="11" l="1"/>
  <c r="C7" i="11"/>
  <c r="G20" i="11"/>
  <c r="E20" i="11"/>
  <c r="F20" i="11"/>
  <c r="G6" i="11"/>
  <c r="E6" i="11"/>
  <c r="F6" i="11"/>
  <c r="G8" i="11" l="1"/>
  <c r="F8" i="11"/>
  <c r="E8" i="11"/>
  <c r="G7" i="11"/>
  <c r="E7" i="11"/>
  <c r="F7" i="11"/>
  <c r="B152" i="3" l="1"/>
</calcChain>
</file>

<file path=xl/sharedStrings.xml><?xml version="1.0" encoding="utf-8"?>
<sst xmlns="http://schemas.openxmlformats.org/spreadsheetml/2006/main" count="31308" uniqueCount="9033">
  <si>
    <t>Qty</t>
  </si>
  <si>
    <t>Line Item</t>
  </si>
  <si>
    <t>Manufacturer</t>
  </si>
  <si>
    <t>MPN</t>
  </si>
  <si>
    <t>Octopart URL</t>
  </si>
  <si>
    <t>Schematic Reference</t>
  </si>
  <si>
    <t>Internal Part Number</t>
  </si>
  <si>
    <t>Description</t>
  </si>
  <si>
    <t>Total Qty (@ Batch Size: 1)</t>
  </si>
  <si>
    <t>SKU</t>
  </si>
  <si>
    <t>Packaging</t>
  </si>
  <si>
    <t>In Stock</t>
  </si>
  <si>
    <t>MOQ</t>
  </si>
  <si>
    <t>URL</t>
  </si>
  <si>
    <t>Distributor [Lowest Price (Overall)]</t>
  </si>
  <si>
    <t>SKU [Lowest Price (Overall)]</t>
  </si>
  <si>
    <t>Packaging [Lowest Price (Overall)]</t>
  </si>
  <si>
    <t>Unit Price (@ Batch Size: 1) [Lowest Price (Overall)]</t>
  </si>
  <si>
    <t>Line Total [Lowest Price (Overall)]</t>
  </si>
  <si>
    <t>Batch Total [Lowest Price (Overall)]</t>
  </si>
  <si>
    <t>In Stock [Lowest Price (Overall)]</t>
  </si>
  <si>
    <t>MOQ [Lowest Price (Overall)]</t>
  </si>
  <si>
    <t>URL [Lowest Price (Overall)]</t>
  </si>
  <si>
    <t>Digi-Key</t>
  </si>
  <si>
    <t>Arrow Electronics, Inc.</t>
  </si>
  <si>
    <t>Avnet</t>
  </si>
  <si>
    <t>Avnet Europe</t>
  </si>
  <si>
    <t>Chip One Stop Japan</t>
  </si>
  <si>
    <t>Future Electronics</t>
  </si>
  <si>
    <t>Mouser</t>
  </si>
  <si>
    <t>Newark</t>
  </si>
  <si>
    <t>Richardson RFPD</t>
  </si>
  <si>
    <t>RS Components</t>
  </si>
  <si>
    <t>Rutronik</t>
  </si>
  <si>
    <t>TME</t>
  </si>
  <si>
    <t>TTI</t>
  </si>
  <si>
    <t>Verical</t>
  </si>
  <si>
    <t>SCTW90N65G2V</t>
  </si>
  <si>
    <t>STMicroelectronics</t>
  </si>
  <si>
    <t>https://octopart.com/sctw90n65g2v-stmicroelectronics-77080928</t>
  </si>
  <si>
    <t>650V 25mOhm @ 50A, 18V TO-247-3</t>
  </si>
  <si>
    <t>Id=90A (Tc) Vgsmax=18V Vth=5V @ 250ÂµA</t>
  </si>
  <si>
    <t>Qg=157nC @ 18V Ciss=3300pF @ 400V</t>
  </si>
  <si>
    <t>497-18351-ND</t>
  </si>
  <si>
    <t>C1S730201173648</t>
  </si>
  <si>
    <t>SCTW90N65G2V-TUBE</t>
  </si>
  <si>
    <t>511-SCTW90N65G2V</t>
  </si>
  <si>
    <t>02AH6930</t>
  </si>
  <si>
    <t>Tube</t>
  </si>
  <si>
    <t>https://octopart.com/click/track?ai=8237&amp;sig=01472d2&amp;sid=459&amp;ppid=77080928&amp;vpid=511590724&amp;ct=offers</t>
  </si>
  <si>
    <t>https://octopart.com/click/track?ai=8237&amp;sig=0879432&amp;sid=1106&amp;ppid=77080928&amp;vpid=486008277&amp;ct=offers</t>
  </si>
  <si>
    <t>https://octopart.com/click/track?ai=8237&amp;sig=0b0b319&amp;sid=5822&amp;ppid=77080928&amp;vpid=391118520&amp;ct=offers</t>
  </si>
  <si>
    <t>https://octopart.com/click/track?ai=8237&amp;sig=0161eca&amp;sid=13512&amp;ppid=77080928&amp;vpid=591441326&amp;ct=offers</t>
  </si>
  <si>
    <t>https://octopart.com/click/track?ai=8237&amp;sig=0044753&amp;sid=2454&amp;ppid=77080928&amp;vpid=577820630&amp;ct=offers</t>
  </si>
  <si>
    <t>https://octopart.com/click/track?ai=8237&amp;sig=01ac451&amp;sid=2401&amp;ppid=77080928&amp;vpid=511660320&amp;ct=offers</t>
  </si>
  <si>
    <t>https://octopart.com/click/track?c=1&amp;ai=8237&amp;sig=0a83c7a&amp;sid=2402&amp;ppid=77080928&amp;vpid=547463108&amp;ct=offers</t>
  </si>
  <si>
    <t>https://octopart.com/click/track?ai=8237&amp;sig=0c8df0c&amp;sid=5489&amp;ppid=77080928&amp;vpid=611121432&amp;ct=offers</t>
  </si>
  <si>
    <t>SCT30N120</t>
  </si>
  <si>
    <t>https://octopart.com/sct30n120-stmicroelectronics-30038277</t>
  </si>
  <si>
    <t>1200V 100mOhm @ 20A, 20V TO-247-3</t>
  </si>
  <si>
    <t>Id=40A (Tc) Vgsmax=20V Vth=2.6V @ 1mA (Typ)</t>
  </si>
  <si>
    <t>Qg=105nC @ 20V Ciss=1700pF @ 400V</t>
  </si>
  <si>
    <t>497-14960-ND</t>
  </si>
  <si>
    <t>SCT30N120-TUBE</t>
  </si>
  <si>
    <t>511-SCT30N120</t>
  </si>
  <si>
    <t>94X2608</t>
  </si>
  <si>
    <t>https://octopart.com/click/track?ai=8237&amp;sig=081c80e&amp;sid=459&amp;ppid=30038277&amp;vpid=167629336&amp;ct=offers</t>
  </si>
  <si>
    <t>https://octopart.com/click/track?ai=8237&amp;sig=057ba3a&amp;sid=1106&amp;ppid=30038277&amp;vpid=486008271&amp;ct=offers</t>
  </si>
  <si>
    <t>https://octopart.com/click/track?ai=8237&amp;sig=03011b2&amp;sid=2454&amp;ppid=30038277&amp;vpid=415555941&amp;ct=offers</t>
  </si>
  <si>
    <t>https://octopart.com/click/track?ai=8237&amp;sig=0bfd1c7&amp;sid=2401&amp;ppid=30038277&amp;vpid=194199003&amp;ct=offers</t>
  </si>
  <si>
    <t>https://octopart.com/click/track?ai=8237&amp;sig=0c2a201&amp;sid=2402&amp;ppid=30038277&amp;vpid=175870754&amp;ct=offers</t>
  </si>
  <si>
    <t>https://octopart.com/click/track?ai=8237&amp;sig=007981f&amp;sid=10022&amp;ppid=30038277&amp;vpid=575766477&amp;ct=offers</t>
  </si>
  <si>
    <t>https://octopart.com/click/track?ai=8237&amp;sig=0884d44&amp;sid=1532&amp;ppid=30038277&amp;vpid=426050044&amp;ct=offers</t>
  </si>
  <si>
    <t>https://octopart.com/click/track?ai=8237&amp;sig=08a2b44&amp;sid=5489&amp;ppid=30038277&amp;vpid=586420797&amp;ct=offers</t>
  </si>
  <si>
    <t>SCT50N120</t>
  </si>
  <si>
    <t>https://octopart.com/sct50n120-stmicroelectronics-74677488</t>
  </si>
  <si>
    <t>1200V 69mOhm @ 40A, 20V TO-247-3</t>
  </si>
  <si>
    <t>Id=65A (Tc) Vgsmax=20V Vth=3V @ 1mA</t>
  </si>
  <si>
    <t>Qg=122nC @ 20V Ciss=1900pF @ 400V</t>
  </si>
  <si>
    <t>497-16598-5-ND</t>
  </si>
  <si>
    <t>511-SCT50N120</t>
  </si>
  <si>
    <t>97Y9495</t>
  </si>
  <si>
    <t>https://octopart.com/click/track?ai=8237&amp;sig=0a570ef&amp;sid=459&amp;ppid=74677488&amp;vpid=265960069&amp;ct=offers</t>
  </si>
  <si>
    <t>https://octopart.com/click/track?ai=8237&amp;sig=064c642&amp;sid=1106&amp;ppid=74677488&amp;vpid=486008273&amp;ct=offers</t>
  </si>
  <si>
    <t>https://octopart.com/click/track?ai=8237&amp;sig=0f94c00&amp;sid=15544&amp;ppid=74677488&amp;vpid=322232910&amp;ct=offers</t>
  </si>
  <si>
    <t>https://octopart.com/click/track?ai=8237&amp;sig=0c3cffa&amp;sid=2401&amp;ppid=74677488&amp;vpid=268897390&amp;ct=offers</t>
  </si>
  <si>
    <t>https://octopart.com/click/track?c=1&amp;ai=8237&amp;sig=0412d7f&amp;sid=2402&amp;ppid=74677488&amp;vpid=272360292&amp;ct=offers</t>
  </si>
  <si>
    <t>https://octopart.com/click/track?ai=8237&amp;sig=0631d74&amp;sid=1532&amp;ppid=74677488&amp;vpid=456199882&amp;ct=offers</t>
  </si>
  <si>
    <t>https://octopart.com/click/track?ai=8237&amp;sig=00be92d&amp;sid=5489&amp;ppid=74677488&amp;vpid=579782830&amp;ct=offers</t>
  </si>
  <si>
    <t>SCTWA50N120</t>
  </si>
  <si>
    <t>https://octopart.com/sctwa50n120-stmicroelectronics-75541864</t>
  </si>
  <si>
    <t>497-18637-ND</t>
  </si>
  <si>
    <t>511-SCTWA50N120</t>
  </si>
  <si>
    <t>20AC3771</t>
  </si>
  <si>
    <t>https://octopart.com/click/track?ai=8237&amp;sig=02c1625&amp;sid=459&amp;ppid=75541864&amp;vpid=533112231&amp;ct=offers</t>
  </si>
  <si>
    <t>https://octopart.com/click/track?ai=8237&amp;sig=043b74b&amp;sid=1106&amp;ppid=75541864&amp;vpid=566161815&amp;ct=offers</t>
  </si>
  <si>
    <t>https://octopart.com/click/track?c=1&amp;ai=8237&amp;sig=0680263&amp;sid=5822&amp;ppid=75541864&amp;vpid=422896160&amp;ct=offers</t>
  </si>
  <si>
    <t>https://octopart.com/click/track?c=1&amp;ai=8237&amp;sig=03055a9&amp;sid=15544&amp;ppid=75541864&amp;vpid=448142113&amp;ct=offers</t>
  </si>
  <si>
    <t>https://octopart.com/click/track?ai=8237&amp;sig=0e8b360&amp;sid=2401&amp;ppid=75541864&amp;vpid=422806814&amp;ct=offers</t>
  </si>
  <si>
    <t>https://octopart.com/click/track?c=1&amp;ai=8237&amp;sig=0d88b9d&amp;sid=2402&amp;ppid=75541864&amp;vpid=433066860&amp;ct=offers</t>
  </si>
  <si>
    <t>https://octopart.com/click/track?ai=8237&amp;sig=0e83a33&amp;sid=5489&amp;ppid=75541864&amp;vpid=572745110&amp;ct=offers</t>
  </si>
  <si>
    <t>SCT20N120</t>
  </si>
  <si>
    <t>https://octopart.com/sct20n120-stmicroelectronics-53717748</t>
  </si>
  <si>
    <t>1200V 290mOhm @ 10A, 20V TO-247-3</t>
  </si>
  <si>
    <t>Id=20A (Tc) Vgsmax=20V Vth=3.5V @ 1mA</t>
  </si>
  <si>
    <t>Qg=45nC @ 20V Ciss=650pF @ 400V</t>
  </si>
  <si>
    <t>497-15170-ND</t>
  </si>
  <si>
    <t>C1S730200990774</t>
  </si>
  <si>
    <t>SCT20N120-TUBE</t>
  </si>
  <si>
    <t>511-SCT20N120</t>
  </si>
  <si>
    <t>41Y5720</t>
  </si>
  <si>
    <t>https://octopart.com/click/track?ai=8237&amp;sig=0793439&amp;sid=459&amp;ppid=53717748&amp;vpid=181163976&amp;ct=offers</t>
  </si>
  <si>
    <t>https://octopart.com/click/track?ai=8237&amp;sig=015159c&amp;sid=1106&amp;ppid=53717748&amp;vpid=592453807&amp;ct=offers</t>
  </si>
  <si>
    <t>https://octopart.com/click/track?c=1&amp;ai=8237&amp;sig=064ec36&amp;sid=5822&amp;ppid=53717748&amp;vpid=189171440&amp;ct=offers</t>
  </si>
  <si>
    <t>https://octopart.com/click/track?c=1&amp;ai=8237&amp;sig=0b87951&amp;sid=15544&amp;ppid=53717748&amp;vpid=198878233&amp;ct=offers</t>
  </si>
  <si>
    <t>https://octopart.com/click/track?ai=8237&amp;sig=0a1319b&amp;sid=13512&amp;ppid=53717748&amp;vpid=279924166&amp;ct=offers</t>
  </si>
  <si>
    <t>https://octopart.com/click/track?ai=8237&amp;sig=0fce8ea&amp;sid=2454&amp;ppid=53717748&amp;vpid=415555938&amp;ct=offers</t>
  </si>
  <si>
    <t>https://octopart.com/click/track?ai=8237&amp;sig=0035b96&amp;sid=2401&amp;ppid=53717748&amp;vpid=182744859&amp;ct=offers</t>
  </si>
  <si>
    <t>https://octopart.com/click/track?c=1&amp;ai=8237&amp;sig=050414b&amp;sid=2402&amp;ppid=53717748&amp;vpid=217106010&amp;ct=offers</t>
  </si>
  <si>
    <t>https://octopart.com/click/track?ai=8237&amp;sig=08965d6&amp;sid=1532&amp;ppid=53717748&amp;vpid=423252582&amp;ct=offers</t>
  </si>
  <si>
    <t>https://octopart.com/click/track?ai=8237&amp;sig=08161f8&amp;sid=5489&amp;ppid=53717748&amp;vpid=592578658&amp;ct=offers</t>
  </si>
  <si>
    <t>SCTH90N65G2V-7</t>
  </si>
  <si>
    <t>https://octopart.com/scth90n65g2v-7-stmicroelectronics-88970714</t>
  </si>
  <si>
    <t>650V 26mOhm @ 50A, 18V TO-263-8, DÂ²Pak (7 Leads + Tab), TO-263CA</t>
  </si>
  <si>
    <t>Id=90A (Tc) Vgsmax=18V Vth=5V @ 1mA</t>
  </si>
  <si>
    <t>497-18352-2-ND</t>
  </si>
  <si>
    <t>C1S730201173657</t>
  </si>
  <si>
    <t>511-SCTH90N65G2V-7</t>
  </si>
  <si>
    <t>02AH6929</t>
  </si>
  <si>
    <t>Tape &amp; Reel</t>
  </si>
  <si>
    <t>https://octopart.com/click/track?c=1&amp;ai=8237&amp;sig=0bf1f5f&amp;sid=459&amp;ppid=88970714&amp;vpid=511590722&amp;ct=offers</t>
  </si>
  <si>
    <t>https://octopart.com/click/track?c=1&amp;ai=8237&amp;sig=0b0b90b&amp;sid=5822&amp;ppid=88970714&amp;vpid=463030349&amp;ct=offers</t>
  </si>
  <si>
    <t>https://octopart.com/click/track?ai=8237&amp;sig=0e6ece7&amp;sid=13512&amp;ppid=88970714&amp;vpid=591441325&amp;ct=offers</t>
  </si>
  <si>
    <t>https://octopart.com/click/track?ai=8237&amp;sig=0f88bbd&amp;sid=2401&amp;ppid=88970714&amp;vpid=511660319&amp;ct=offers</t>
  </si>
  <si>
    <t>https://octopart.com/click/track?c=1&amp;ai=8237&amp;sig=097b4f5&amp;sid=2402&amp;ppid=88970714&amp;vpid=547463107&amp;ct=offers</t>
  </si>
  <si>
    <t>https://octopart.com/click/track?ai=8237&amp;sig=05ab63d&amp;sid=5489&amp;ppid=88970714&amp;vpid=591620387&amp;ct=offers</t>
  </si>
  <si>
    <t>C3M0120090D</t>
  </si>
  <si>
    <t>Wolfspeed</t>
  </si>
  <si>
    <t>https://octopart.com/c3m0120090d-wolfspeed-67260401</t>
  </si>
  <si>
    <t>900V 155mOhm @ 15A, 15V TO-247-3</t>
  </si>
  <si>
    <t>Id=23A (Tc) Vgsmax=15V Vth=3.5V @ 3mA</t>
  </si>
  <si>
    <t>Qg=17.3nC @ 15V Ciss=350pF @ 600V</t>
  </si>
  <si>
    <t>C3M0120090D-ND</t>
  </si>
  <si>
    <t>98Y6018</t>
  </si>
  <si>
    <t>https://octopart.com/click/track?ai=8237&amp;sig=023f1cb&amp;sid=459&amp;ppid=67260401&amp;vpid=271338717&amp;ct=offers</t>
  </si>
  <si>
    <t>https://octopart.com/click/track?ai=8237&amp;sig=027c3bf&amp;sid=2402&amp;ppid=67260401&amp;vpid=273920061&amp;ct=offers</t>
  </si>
  <si>
    <t>https://octopart.com/click/track?ai=8237&amp;sig=0de7517&amp;sid=18460&amp;ppid=67260401&amp;vpid=241718918&amp;ct=offers</t>
  </si>
  <si>
    <t>https://octopart.com/click/track?ai=8237&amp;sig=0b55de1&amp;sid=10022&amp;ppid=67260401&amp;vpid=575927354&amp;ct=offers</t>
  </si>
  <si>
    <t>https://octopart.com/click/track?ai=8237&amp;sig=0860237&amp;sid=1532&amp;ppid=67260401&amp;vpid=547829220&amp;ct=offers</t>
  </si>
  <si>
    <t>https://octopart.com/click/track?ai=8237&amp;sig=0313730&amp;sid=5489&amp;ppid=67260401&amp;vpid=609708148&amp;ct=offers</t>
  </si>
  <si>
    <t>C2M0160120D</t>
  </si>
  <si>
    <t>https://octopart.com/c2m0160120d-wolfspeed-66992561</t>
  </si>
  <si>
    <t>1200V 196mOhm @ 10A, 20V TO-247-3</t>
  </si>
  <si>
    <t>Id=19A (Tc) Vgsmax=20V Vth=2.5V @ 500ÂµA</t>
  </si>
  <si>
    <t>Qg=32.6nC @ 20V Ciss=527pF @ 800V</t>
  </si>
  <si>
    <t>C2M0160120D-ND</t>
  </si>
  <si>
    <t>08X3830</t>
  </si>
  <si>
    <t>https://octopart.com/click/track?ai=8237&amp;sig=0c638d3&amp;sid=459&amp;ppid=66992561&amp;vpid=271338658&amp;ct=offers</t>
  </si>
  <si>
    <t>https://octopart.com/click/track?ai=8237&amp;sig=04e3bb2&amp;sid=2402&amp;ppid=66992561&amp;vpid=240506523&amp;ct=offers</t>
  </si>
  <si>
    <t>https://octopart.com/click/track?ai=8237&amp;sig=0310fd9&amp;sid=18460&amp;ppid=66992561&amp;vpid=240504910&amp;ct=offers</t>
  </si>
  <si>
    <t>https://octopart.com/click/track?ai=8237&amp;sig=06b13e6&amp;sid=10022&amp;ppid=66992561&amp;vpid=575927236&amp;ct=offers</t>
  </si>
  <si>
    <t>https://octopart.com/click/track?ai=8237&amp;sig=0349aae&amp;sid=1532&amp;ppid=66992561&amp;vpid=547829169&amp;ct=offers</t>
  </si>
  <si>
    <t>https://octopart.com/click/track?ai=8237&amp;sig=05f5f9e&amp;sid=5489&amp;ppid=66992561&amp;vpid=609708131&amp;ct=offers</t>
  </si>
  <si>
    <t>C3M0065090D</t>
  </si>
  <si>
    <t>https://octopart.com/c3m0065090d-wolfspeed-66992602</t>
  </si>
  <si>
    <t>900V 78mOhm @ 20A, 15V TO-247-3</t>
  </si>
  <si>
    <t>Id=36A (Tc) Vgsmax=15V Vth=2.1V @ 5mA</t>
  </si>
  <si>
    <t>Qg=30.4nC @ 15V Ciss=660pF @ 600V</t>
  </si>
  <si>
    <t>C3M0065090D-ND</t>
  </si>
  <si>
    <t>98Y6016</t>
  </si>
  <si>
    <t>https://octopart.com/click/track?ai=8237&amp;sig=09c07fd&amp;sid=459&amp;ppid=66992602&amp;vpid=271338713&amp;ct=offers</t>
  </si>
  <si>
    <t>https://octopart.com/click/track?c=1&amp;ai=8237&amp;sig=0321c04&amp;sid=2402&amp;ppid=66992602&amp;vpid=273920059&amp;ct=offers</t>
  </si>
  <si>
    <t>https://octopart.com/click/track?ai=8237&amp;sig=07766f8&amp;sid=18460&amp;ppid=66992602&amp;vpid=240504951&amp;ct=offers</t>
  </si>
  <si>
    <t>https://octopart.com/click/track?ai=8237&amp;sig=0516fc9&amp;sid=10022&amp;ppid=66992602&amp;vpid=575927342&amp;ct=offers</t>
  </si>
  <si>
    <t>https://octopart.com/click/track?ai=8237&amp;sig=0269474&amp;sid=1532&amp;ppid=66992602&amp;vpid=547829213&amp;ct=offers</t>
  </si>
  <si>
    <t>https://octopart.com/click/track?ai=8237&amp;sig=096d768&amp;sid=5489&amp;ppid=66992602&amp;vpid=609708141&amp;ct=offers</t>
  </si>
  <si>
    <t>GA08JT17-247</t>
  </si>
  <si>
    <t>GeneSiC Semiconductor</t>
  </si>
  <si>
    <t>https://octopart.com/ga08jt17-247-genesic+semiconductor-24874688</t>
  </si>
  <si>
    <t>1700V 250mOhm @ 8A TO-247-3</t>
  </si>
  <si>
    <t>Id=8A (Tc) (90Â°C) Vgsmax=- Vth=-</t>
  </si>
  <si>
    <t>Qg=- Ciss=-</t>
  </si>
  <si>
    <t>1242-1135-ND</t>
  </si>
  <si>
    <t>46W2773</t>
  </si>
  <si>
    <t>https://octopart.com/click/track?ai=8237&amp;sig=0b98534&amp;sid=459&amp;ppid=24874688&amp;vpid=67450421&amp;ct=offers</t>
  </si>
  <si>
    <t>https://octopart.com/click/track?c=1&amp;ai=8237&amp;sig=00e42b5&amp;sid=2402&amp;ppid=24874688&amp;vpid=57576977&amp;ct=offers</t>
  </si>
  <si>
    <t>SCT2H12NYTB</t>
  </si>
  <si>
    <t>Rohm</t>
  </si>
  <si>
    <t>https://octopart.com/sct2h12nytb-rohm-75554723</t>
  </si>
  <si>
    <t>1700V 1.5Ohm @ 1.1A, 18V TO-268-3, DÂ³Pak (2 Leads + Tab), TO-268AA</t>
  </si>
  <si>
    <t>Id=4A (Tc) Vgsmax=18V Vth=4V @ 410ÂµA</t>
  </si>
  <si>
    <t>Qg=14nC @ 18V Ciss=184pF @ 800V</t>
  </si>
  <si>
    <t>SCT2H12NYTBTR-ND</t>
  </si>
  <si>
    <t>C1S625901697085</t>
  </si>
  <si>
    <t>755-SCT2H12NYTB</t>
  </si>
  <si>
    <t>30AC0012</t>
  </si>
  <si>
    <t>Bulk</t>
  </si>
  <si>
    <t>https://octopart.com/click/track?ai=8237&amp;sig=055238e&amp;sid=459&amp;ppid=75554723&amp;vpid=409771071&amp;ct=offers</t>
  </si>
  <si>
    <t>https://octopart.com/click/track?c=1&amp;ai=8237&amp;sig=0037950&amp;sid=5822&amp;ppid=75554723&amp;vpid=410294351&amp;ct=offers</t>
  </si>
  <si>
    <t>https://octopart.com/click/track?c=1&amp;ai=8237&amp;sig=08c9db2&amp;sid=15544&amp;ppid=75554723&amp;vpid=273151048&amp;ct=offers</t>
  </si>
  <si>
    <t>https://octopart.com/click/track?ai=8237&amp;sig=06e0c82&amp;sid=13512&amp;ppid=75554723&amp;vpid=576994519&amp;ct=offers</t>
  </si>
  <si>
    <t>https://octopart.com/click/track?ai=8237&amp;sig=0d20f90&amp;sid=2401&amp;ppid=75554723&amp;vpid=410758515&amp;ct=offers</t>
  </si>
  <si>
    <t>https://octopart.com/click/track?c=1&amp;ai=8237&amp;sig=07d35de&amp;sid=2402&amp;ppid=75554723&amp;vpid=477480213&amp;ct=offers</t>
  </si>
  <si>
    <t>https://octopart.com/click/track?ai=8237&amp;sig=0412025&amp;sid=10022&amp;ppid=75554723&amp;vpid=575725288&amp;ct=offers</t>
  </si>
  <si>
    <t>https://octopart.com/click/track?ai=8237&amp;sig=0e44193&amp;sid=950&amp;ppid=75554723&amp;vpid=409672849&amp;ct=offers</t>
  </si>
  <si>
    <t>https://octopart.com/click/track?ai=8237&amp;sig=045966b&amp;sid=5489&amp;ppid=75554723&amp;vpid=577844148&amp;ct=offers</t>
  </si>
  <si>
    <t>SCT2H12NZGC11</t>
  </si>
  <si>
    <t>https://octopart.com/sct2h12nzgc11-rohm-70519372</t>
  </si>
  <si>
    <t>1700V 1.5Ohm @ 1.1A, 18V TO-3PFM, SC-93-3</t>
  </si>
  <si>
    <t>Id=3.7A (Tc) Vgsmax=18V Vth=4V @ 900ÂµA</t>
  </si>
  <si>
    <t>SCT2H12NZGC11-ND</t>
  </si>
  <si>
    <t>C1S625901603314</t>
  </si>
  <si>
    <t>755-SCT2H12NZGC11</t>
  </si>
  <si>
    <t>79Y4716</t>
  </si>
  <si>
    <t>https://octopart.com/click/track?ai=8237&amp;sig=0608202&amp;sid=459&amp;ppid=70519372&amp;vpid=248165885&amp;ct=offers</t>
  </si>
  <si>
    <t>https://octopart.com/click/track?c=1&amp;ai=8237&amp;sig=06eb161&amp;sid=5822&amp;ppid=70519372&amp;vpid=248778541&amp;ct=offers</t>
  </si>
  <si>
    <t>https://octopart.com/click/track?ai=8237&amp;sig=0eb192b&amp;sid=15544&amp;ppid=70519372&amp;vpid=265726885&amp;ct=offers</t>
  </si>
  <si>
    <t>https://octopart.com/click/track?ai=8237&amp;sig=0f804a0&amp;sid=13512&amp;ppid=70519372&amp;vpid=279849933&amp;ct=offers</t>
  </si>
  <si>
    <t>https://octopart.com/click/track?ai=8237&amp;sig=0f9b62b&amp;sid=2401&amp;ppid=70519372&amp;vpid=253747751&amp;ct=offers</t>
  </si>
  <si>
    <t>https://octopart.com/click/track?ai=8237&amp;sig=0fb2ef1&amp;sid=2402&amp;ppid=70519372&amp;vpid=254704148&amp;ct=offers</t>
  </si>
  <si>
    <t>https://octopart.com/click/track?ai=8237&amp;sig=0b11e86&amp;sid=10022&amp;ppid=70519372&amp;vpid=575725289&amp;ct=offers</t>
  </si>
  <si>
    <t>https://octopart.com/click/track?ai=8237&amp;sig=08f949f&amp;sid=950&amp;ppid=70519372&amp;vpid=259663985&amp;ct=offers</t>
  </si>
  <si>
    <t>https://octopart.com/click/track?ai=8237&amp;sig=078d88f&amp;sid=5489&amp;ppid=70519372&amp;vpid=506598139&amp;ct=offers</t>
  </si>
  <si>
    <t>SCT3120ALGC11</t>
  </si>
  <si>
    <t>https://octopart.com/sct3120algc11-rohm-75583399</t>
  </si>
  <si>
    <t>650V 156mOhm @ 6.7A, 18V TO-247-3</t>
  </si>
  <si>
    <t>Id=21A (Tc) Vgsmax=18V Vth=5.6V @ 3.33mA</t>
  </si>
  <si>
    <t>Qg=38nC @ 18V Ciss=460pF @ 500V</t>
  </si>
  <si>
    <t>SCT3120ALGC11-ND</t>
  </si>
  <si>
    <t>C1S625901680669</t>
  </si>
  <si>
    <t>SCT3120ALGC11-TUBE</t>
  </si>
  <si>
    <t>755-SCT3120ALGC11</t>
  </si>
  <si>
    <t>32AC3229</t>
  </si>
  <si>
    <t>https://octopart.com/click/track?ai=8237&amp;sig=0ab3845&amp;sid=459&amp;ppid=75583399&amp;vpid=273434406&amp;ct=offers</t>
  </si>
  <si>
    <t>https://octopart.com/click/track?ai=8237&amp;sig=0295bf5&amp;sid=1106&amp;ppid=75583399&amp;vpid=473415587&amp;ct=offers</t>
  </si>
  <si>
    <t>https://octopart.com/click/track?ai=8237&amp;sig=0586b40&amp;sid=5822&amp;ppid=75583399&amp;vpid=410037758&amp;ct=offers</t>
  </si>
  <si>
    <t>https://octopart.com/click/track?c=1&amp;ai=8237&amp;sig=05b670e&amp;sid=15544&amp;ppid=75583399&amp;vpid=440811146&amp;ct=offers</t>
  </si>
  <si>
    <t>https://octopart.com/click/track?ai=8237&amp;sig=0157a54&amp;sid=13512&amp;ppid=75583399&amp;vpid=579186270&amp;ct=offers</t>
  </si>
  <si>
    <t>https://octopart.com/click/track?ai=8237&amp;sig=01790c3&amp;sid=2454&amp;ppid=75583399&amp;vpid=415519842&amp;ct=offers</t>
  </si>
  <si>
    <t>https://octopart.com/click/track?ai=8237&amp;sig=007a2c6&amp;sid=2401&amp;ppid=75583399&amp;vpid=273428966&amp;ct=offers</t>
  </si>
  <si>
    <t>https://octopart.com/click/track?ai=8237&amp;sig=075b6d5&amp;sid=2402&amp;ppid=75583399&amp;vpid=477480214&amp;ct=offers</t>
  </si>
  <si>
    <t>https://octopart.com/click/track?c=1&amp;ai=8237&amp;sig=0c429c3&amp;sid=10022&amp;ppid=75583399&amp;vpid=575725297&amp;ct=offers</t>
  </si>
  <si>
    <t>https://octopart.com/click/track?ai=8237&amp;sig=0113e41&amp;sid=950&amp;ppid=75583399&amp;vpid=413247593&amp;ct=offers</t>
  </si>
  <si>
    <t>https://octopart.com/click/track?ai=8237&amp;sig=0d9e420&amp;sid=5489&amp;ppid=75583399&amp;vpid=461578193&amp;ct=offers</t>
  </si>
  <si>
    <t>SCT2450KEC</t>
  </si>
  <si>
    <t>https://octopart.com/sct2450kec-rohm-28547668</t>
  </si>
  <si>
    <t>1200V 585mOhm @ 3A, 18V TO-247-3</t>
  </si>
  <si>
    <t>Id=10A (Tc) Vgsmax=18V Vth=4V @ 900ÂµA</t>
  </si>
  <si>
    <t>Qg=27nC @ 18V Ciss=463pF @ 800V</t>
  </si>
  <si>
    <t>SCT2450KEC-ND</t>
  </si>
  <si>
    <t>755-SCT2450KEC</t>
  </si>
  <si>
    <t>06X0713</t>
  </si>
  <si>
    <t>TMOSP11348</t>
  </si>
  <si>
    <t>https://octopart.com/click/track?ai=8237&amp;sig=001d038&amp;sid=459&amp;ppid=28547668&amp;vpid=80568349&amp;ct=offers</t>
  </si>
  <si>
    <t>https://octopart.com/click/track?c=1&amp;ai=8237&amp;sig=092c5f6&amp;sid=5822&amp;ppid=28547668&amp;vpid=74418014&amp;ct=offers</t>
  </si>
  <si>
    <t>https://octopart.com/click/track?ai=8237&amp;sig=0fcdc53&amp;sid=15544&amp;ppid=28547668&amp;vpid=84474370&amp;ct=offers</t>
  </si>
  <si>
    <t>https://octopart.com/click/track?ai=8237&amp;sig=0f7a5cf&amp;sid=2401&amp;ppid=28547668&amp;vpid=88016195&amp;ct=offers</t>
  </si>
  <si>
    <t>https://octopart.com/click/track?ai=8237&amp;sig=09d5601&amp;sid=2402&amp;ppid=28547668&amp;vpid=91015490&amp;ct=offers</t>
  </si>
  <si>
    <t>https://octopart.com/click/track?ai=8237&amp;sig=0d054d2&amp;sid=10022&amp;ppid=28547668&amp;vpid=575725286&amp;ct=offers</t>
  </si>
  <si>
    <t>https://octopart.com/click/track?ai=8237&amp;sig=096889d&amp;sid=18993&amp;ppid=28547668&amp;vpid=198310374&amp;ct=offers</t>
  </si>
  <si>
    <t>https://octopart.com/click/track?ai=8237&amp;sig=073899a&amp;sid=1532&amp;ppid=28547668&amp;vpid=572637121&amp;ct=offers</t>
  </si>
  <si>
    <t>https://octopart.com/click/track?ai=8237&amp;sig=0d5017e&amp;sid=950&amp;ppid=28547668&amp;vpid=259663984&amp;ct=offers</t>
  </si>
  <si>
    <t>https://octopart.com/click/track?ai=8237&amp;sig=0c6554e&amp;sid=5489&amp;ppid=28547668&amp;vpid=604812308&amp;ct=offers</t>
  </si>
  <si>
    <t>SCT3160KLGC11</t>
  </si>
  <si>
    <t>https://octopart.com/sct3160klgc11-rohm-75583400</t>
  </si>
  <si>
    <t>1200V 208mOhm @ 5A, 18V TO-247-3</t>
  </si>
  <si>
    <t>Id=17A (Tc) Vgsmax=18V Vth=5.6V @ 2.5mA</t>
  </si>
  <si>
    <t>Qg=42nC @ 18V Ciss=398pF @ 800V</t>
  </si>
  <si>
    <t>SCT3160KLGC11-ND</t>
  </si>
  <si>
    <t>C1S625901678178</t>
  </si>
  <si>
    <t>SCT3160KLGC11-TUBE</t>
  </si>
  <si>
    <t>755-SCT3160KLGC11</t>
  </si>
  <si>
    <t>05AC9467</t>
  </si>
  <si>
    <t>https://octopart.com/click/track?ai=8237&amp;sig=0bc4006&amp;sid=459&amp;ppid=75583400&amp;vpid=273434407&amp;ct=offers</t>
  </si>
  <si>
    <t>https://octopart.com/click/track?ai=8237&amp;sig=09ee199&amp;sid=5822&amp;ppid=75583400&amp;vpid=410037759&amp;ct=offers</t>
  </si>
  <si>
    <t>https://octopart.com/click/track?c=1&amp;ai=8237&amp;sig=0675904&amp;sid=15544&amp;ppid=75583400&amp;vpid=409879606&amp;ct=offers</t>
  </si>
  <si>
    <t>https://octopart.com/click/track?ai=8237&amp;sig=0c7c2fc&amp;sid=13512&amp;ppid=75583400&amp;vpid=575423760&amp;ct=offers</t>
  </si>
  <si>
    <t>https://octopart.com/click/track?ai=8237&amp;sig=0cc7f6d&amp;sid=2454&amp;ppid=75583400&amp;vpid=415519844&amp;ct=offers</t>
  </si>
  <si>
    <t>https://octopart.com/click/track?ai=8237&amp;sig=084a70f&amp;sid=2401&amp;ppid=75583400&amp;vpid=273428967&amp;ct=offers</t>
  </si>
  <si>
    <t>https://octopart.com/click/track?ai=8237&amp;sig=08962ac&amp;sid=2402&amp;ppid=75583400&amp;vpid=456089903&amp;ct=offers</t>
  </si>
  <si>
    <t>https://octopart.com/click/track?c=1&amp;ai=8237&amp;sig=091b6b6&amp;sid=10022&amp;ppid=75583400&amp;vpid=575725299&amp;ct=offers</t>
  </si>
  <si>
    <t>https://octopart.com/click/track?ai=8237&amp;sig=0f31e00&amp;sid=1532&amp;ppid=75583400&amp;vpid=551363161&amp;ct=offers</t>
  </si>
  <si>
    <t>https://octopart.com/click/track?c=1&amp;ai=8237&amp;sig=0bd5aeb&amp;sid=950&amp;ppid=75583400&amp;vpid=413247594&amp;ct=offers</t>
  </si>
  <si>
    <t>https://octopart.com/click/track?ai=8237&amp;sig=054cc4f&amp;sid=5489&amp;ppid=75583400&amp;vpid=576492803&amp;ct=offers</t>
  </si>
  <si>
    <t>LCSC</t>
  </si>
  <si>
    <t>C191060</t>
  </si>
  <si>
    <t>https://octopart.com/click/track?ai=8237&amp;sig=0439600&amp;sid=27971&amp;ppid=75583400&amp;vpid=511924779&amp;ct=offers</t>
  </si>
  <si>
    <t>NTHL080N120SC1</t>
  </si>
  <si>
    <t>ON Semiconductor</t>
  </si>
  <si>
    <t>https://octopart.com/nthl080n120sc1-on+semiconductor-99088920</t>
  </si>
  <si>
    <t>1200V 110mOhm @ 20A, 20V TO-247-3</t>
  </si>
  <si>
    <t>Id=44A (Tc) Vgsmax=20V Vth=4.3V @ 5mA</t>
  </si>
  <si>
    <t>Qg=56nC @ 20V Ciss=1670pF @ 800V</t>
  </si>
  <si>
    <t>NTHL080N120SC1OS-ND</t>
  </si>
  <si>
    <t>NTHL080N120SC1-TUBE</t>
  </si>
  <si>
    <t>863-NTHL080N120SC1</t>
  </si>
  <si>
    <t>99AC9408</t>
  </si>
  <si>
    <t>https://octopart.com/click/track?ai=8237&amp;sig=0637d6a&amp;sid=459&amp;ppid=99088920&amp;vpid=532122792&amp;ct=offers</t>
  </si>
  <si>
    <t>https://octopart.com/click/track?ai=8237&amp;sig=038105f&amp;sid=5822&amp;ppid=99088920&amp;vpid=530717648&amp;ct=offers</t>
  </si>
  <si>
    <t>https://octopart.com/click/track?ai=8237&amp;sig=05b547f&amp;sid=15544&amp;ppid=99088920&amp;vpid=531766210&amp;ct=offers</t>
  </si>
  <si>
    <t>https://octopart.com/click/track?ai=8237&amp;sig=02bcf93&amp;sid=2454&amp;ppid=99088920&amp;vpid=554235971&amp;ct=offers</t>
  </si>
  <si>
    <t>https://octopart.com/click/track?ai=8237&amp;sig=01b82ba&amp;sid=2401&amp;ppid=99088920&amp;vpid=530670871&amp;ct=offers</t>
  </si>
  <si>
    <t>https://octopart.com/click/track?ai=8237&amp;sig=024ad7e&amp;sid=2402&amp;ppid=99088920&amp;vpid=538364130&amp;ct=offers</t>
  </si>
  <si>
    <t>LSIC1MO120E0120</t>
  </si>
  <si>
    <t>Littelfuse</t>
  </si>
  <si>
    <t>https://octopart.com/lsic1mo120e0120-littelfuse-90583259</t>
  </si>
  <si>
    <t>1200V 150mOhm @ 14A, 20V TO-247-3</t>
  </si>
  <si>
    <t>Id=27A (Tc) Vgsmax=20V Vth=4V @ 7mA</t>
  </si>
  <si>
    <t>Qg=80nC @ 20V Ciss=1125pF @ 800V</t>
  </si>
  <si>
    <t>F11004-ND</t>
  </si>
  <si>
    <t>LSIC1MO120E0120-TUBE</t>
  </si>
  <si>
    <t>576-LSIC1MO120E0120</t>
  </si>
  <si>
    <t>60AC3729</t>
  </si>
  <si>
    <t>https://octopart.com/click/track?ai=8237&amp;sig=0c2f0d6&amp;sid=459&amp;ppid=90583259&amp;vpid=482530492&amp;ct=offers</t>
  </si>
  <si>
    <t>https://octopart.com/click/track?ai=8237&amp;sig=0f59010&amp;sid=1106&amp;ppid=90583259&amp;vpid=485724441&amp;ct=offers</t>
  </si>
  <si>
    <t>https://octopart.com/click/track?ai=8237&amp;sig=08e4cbb&amp;sid=2454&amp;ppid=90583259&amp;vpid=504211505&amp;ct=offers</t>
  </si>
  <si>
    <t>https://octopart.com/click/track?ai=8237&amp;sig=06594c8&amp;sid=2401&amp;ppid=90583259&amp;vpid=474629001&amp;ct=offers</t>
  </si>
  <si>
    <t>https://octopart.com/click/track?ai=8237&amp;sig=08a76c6&amp;sid=2402&amp;ppid=90583259&amp;vpid=547451209&amp;ct=offers</t>
  </si>
  <si>
    <t>https://octopart.com/click/track?ai=8237&amp;sig=0b3abef&amp;sid=1532&amp;ppid=90583259&amp;vpid=477152604&amp;ct=offers</t>
  </si>
  <si>
    <t>https://octopart.com/click/track?ai=8237&amp;sig=03fdac5&amp;sid=5489&amp;ppid=90583259&amp;vpid=534894547&amp;ct=offers</t>
  </si>
  <si>
    <t>SCT3060ALGC11</t>
  </si>
  <si>
    <t>https://octopart.com/sct3060algc11-rohm-75583397</t>
  </si>
  <si>
    <t>650V 78mOhm @ 13A, 18V TO-247-3</t>
  </si>
  <si>
    <t>Id=39A (Tc) Vgsmax=18V Vth=5.6V @ 6.67mA</t>
  </si>
  <si>
    <t>Qg=58nC @ 18V Ciss=852pF @ 500V</t>
  </si>
  <si>
    <t>SCT3060ALGC11-ND</t>
  </si>
  <si>
    <t>C1S625901678141</t>
  </si>
  <si>
    <t>SCT3060ALGC11-TUBE</t>
  </si>
  <si>
    <t>755-SCT3060ALGC11</t>
  </si>
  <si>
    <t>05AC9463</t>
  </si>
  <si>
    <t>https://octopart.com/click/track?ai=8237&amp;sig=0089419&amp;sid=459&amp;ppid=75583397&amp;vpid=273434404&amp;ct=offers</t>
  </si>
  <si>
    <t>https://octopart.com/click/track?c=1&amp;ai=8237&amp;sig=0261f68&amp;sid=5822&amp;ppid=75583397&amp;vpid=410037757&amp;ct=offers</t>
  </si>
  <si>
    <t>https://octopart.com/click/track?c=1&amp;ai=8237&amp;sig=0fae2e6&amp;sid=15544&amp;ppid=75583397&amp;vpid=420690373&amp;ct=offers</t>
  </si>
  <si>
    <t>https://octopart.com/click/track?ai=8237&amp;sig=0ea0d05&amp;sid=13512&amp;ppid=75583397&amp;vpid=585146213&amp;ct=offers</t>
  </si>
  <si>
    <t>https://octopart.com/click/track?ai=8237&amp;sig=0160c6d&amp;sid=2454&amp;ppid=75583397&amp;vpid=415519835&amp;ct=offers</t>
  </si>
  <si>
    <t>https://octopart.com/click/track?ai=8237&amp;sig=083e8ac&amp;sid=2401&amp;ppid=75583397&amp;vpid=273428964&amp;ct=offers</t>
  </si>
  <si>
    <t>https://octopart.com/click/track?ai=8237&amp;sig=05d5757&amp;sid=2402&amp;ppid=75583397&amp;vpid=551451497&amp;ct=offers</t>
  </si>
  <si>
    <t>https://octopart.com/click/track?ai=8237&amp;sig=059324a&amp;sid=10022&amp;ppid=75583397&amp;vpid=575725292&amp;ct=offers</t>
  </si>
  <si>
    <t>https://octopart.com/click/track?ai=8237&amp;sig=008b3c9&amp;sid=1532&amp;ppid=75583397&amp;vpid=572637123&amp;ct=offers</t>
  </si>
  <si>
    <t>https://octopart.com/click/track?ai=8237&amp;sig=0c1f5eb&amp;sid=950&amp;ppid=75583397&amp;vpid=413247590&amp;ct=offers</t>
  </si>
  <si>
    <t>https://octopart.com/click/track?ai=8237&amp;sig=01d7686&amp;sid=5489&amp;ppid=75583397&amp;vpid=611054313&amp;ct=offers</t>
  </si>
  <si>
    <t>SCT2120AFC</t>
  </si>
  <si>
    <t>https://octopart.com/sct2120afc-rohm-29670417</t>
  </si>
  <si>
    <t>650V 156mOhm @ 10A, 18V TO-220-3</t>
  </si>
  <si>
    <t>Id=29A (Tc) Vgsmax=18V Vth=4V @ 3.3mA</t>
  </si>
  <si>
    <t>Qg=61nC @ 18V Ciss=1200pF @ 500V</t>
  </si>
  <si>
    <t>SCT2120AFC-ND</t>
  </si>
  <si>
    <t>C1S625901175866</t>
  </si>
  <si>
    <t>755-SCT2120AFC</t>
  </si>
  <si>
    <t>30AC0013</t>
  </si>
  <si>
    <t>https://octopart.com/click/track?ai=8237&amp;sig=09e65b6&amp;sid=459&amp;ppid=29670417&amp;vpid=80568346&amp;ct=offers</t>
  </si>
  <si>
    <t>https://octopart.com/click/track?c=1&amp;ai=8237&amp;sig=00bfedc&amp;sid=5822&amp;ppid=29670417&amp;vpid=113503935&amp;ct=offers</t>
  </si>
  <si>
    <t>https://octopart.com/click/track?c=1&amp;ai=8237&amp;sig=0a9b89b&amp;sid=15544&amp;ppid=29670417&amp;vpid=82082231&amp;ct=offers</t>
  </si>
  <si>
    <t>https://octopart.com/click/track?ai=8237&amp;sig=081ea7c&amp;sid=13512&amp;ppid=29670417&amp;vpid=279849867&amp;ct=offers</t>
  </si>
  <si>
    <t>https://octopart.com/click/track?ai=8237&amp;sig=0d37f61&amp;sid=2401&amp;ppid=29670417&amp;vpid=173503725&amp;ct=offers</t>
  </si>
  <si>
    <t>https://octopart.com/click/track?c=1&amp;ai=8237&amp;sig=0de77b9&amp;sid=2402&amp;ppid=29670417&amp;vpid=537957504&amp;ct=offers</t>
  </si>
  <si>
    <t>https://octopart.com/click/track?ai=8237&amp;sig=09f63cb&amp;sid=10022&amp;ppid=29670417&amp;vpid=575725283&amp;ct=offers</t>
  </si>
  <si>
    <t>https://octopart.com/click/track?ai=8237&amp;sig=0bbd5f5&amp;sid=5489&amp;ppid=29670417&amp;vpid=611054293&amp;ct=offers</t>
  </si>
  <si>
    <t>SCT2160KEC</t>
  </si>
  <si>
    <t>https://octopart.com/sct2160kec-rohm-27691395</t>
  </si>
  <si>
    <t>1200V 208mOhm @ 7A, 18V TO-247-3</t>
  </si>
  <si>
    <t>Id=22A (Tc) Vgsmax=18V Vth=4V @ 2.5mA</t>
  </si>
  <si>
    <t>Qg=62nC @ 18V Ciss=1200pF @ 800V</t>
  </si>
  <si>
    <t>SCT2160KEC-ND</t>
  </si>
  <si>
    <t>C1S625901135062</t>
  </si>
  <si>
    <t>SCT2160KEC-TUBE</t>
  </si>
  <si>
    <t>755-SCT2160KEC</t>
  </si>
  <si>
    <t>06X0711</t>
  </si>
  <si>
    <t>https://octopart.com/click/track?ai=8237&amp;sig=02c977b&amp;sid=459&amp;ppid=27691395&amp;vpid=80568347&amp;ct=offers</t>
  </si>
  <si>
    <t>https://octopart.com/click/track?c=1&amp;ai=8237&amp;sig=0c4df0b&amp;sid=5822&amp;ppid=27691395&amp;vpid=70134474&amp;ct=offers</t>
  </si>
  <si>
    <t>https://octopart.com/click/track?c=1&amp;ai=8237&amp;sig=059e89f&amp;sid=15544&amp;ppid=27691395&amp;vpid=82082232&amp;ct=offers</t>
  </si>
  <si>
    <t>https://octopart.com/click/track?ai=8237&amp;sig=0902eca&amp;sid=13512&amp;ppid=27691395&amp;vpid=439524375&amp;ct=offers</t>
  </si>
  <si>
    <t>https://octopart.com/click/track?ai=8237&amp;sig=055dbc6&amp;sid=2454&amp;ppid=27691395&amp;vpid=415519816&amp;ct=offers</t>
  </si>
  <si>
    <t>https://octopart.com/click/track?ai=8237&amp;sig=035c080&amp;sid=2401&amp;ppid=27691395&amp;vpid=113878334&amp;ct=offers</t>
  </si>
  <si>
    <t>https://octopart.com/click/track?ai=8237&amp;sig=0baea55&amp;sid=2402&amp;ppid=27691395&amp;vpid=91015488&amp;ct=offers</t>
  </si>
  <si>
    <t>https://octopart.com/click/track?ai=8237&amp;sig=09c52cd&amp;sid=10022&amp;ppid=27691395&amp;vpid=575725284&amp;ct=offers</t>
  </si>
  <si>
    <t>https://octopart.com/click/track?ai=8237&amp;sig=06ad62b&amp;sid=950&amp;ppid=27691395&amp;vpid=259663982&amp;ct=offers</t>
  </si>
  <si>
    <t>https://octopart.com/click/track?ai=8237&amp;sig=07d5a4f&amp;sid=5489&amp;ppid=27691395&amp;vpid=611054294&amp;ct=offers</t>
  </si>
  <si>
    <t>NVHL080N120SC1</t>
  </si>
  <si>
    <t>https://octopart.com/nvhl080n120sc1-on+semiconductor-99088927</t>
  </si>
  <si>
    <t>NVHL080N120SC1OS-ND</t>
  </si>
  <si>
    <t>NVHL080N120SC1-TUBE</t>
  </si>
  <si>
    <t>863-NVHL080N120SC1</t>
  </si>
  <si>
    <t>99AC9420</t>
  </si>
  <si>
    <t>https://octopart.com/click/track?ai=8237&amp;sig=0cfddb2&amp;sid=459&amp;ppid=99088927&amp;vpid=532122840&amp;ct=offers</t>
  </si>
  <si>
    <t>https://octopart.com/click/track?c=1&amp;ai=8237&amp;sig=05ef18f&amp;sid=5822&amp;ppid=99088927&amp;vpid=532268079&amp;ct=offers</t>
  </si>
  <si>
    <t>https://octopart.com/click/track?ai=8237&amp;sig=02d266b&amp;sid=15544&amp;ppid=99088927&amp;vpid=535422916&amp;ct=offers</t>
  </si>
  <si>
    <t>https://octopart.com/click/track?ai=8237&amp;sig=0d51a43&amp;sid=2454&amp;ppid=99088927&amp;vpid=582332132&amp;ct=offers</t>
  </si>
  <si>
    <t>https://octopart.com/click/track?ai=8237&amp;sig=0a63488&amp;sid=2401&amp;ppid=99088927&amp;vpid=530670881&amp;ct=offers</t>
  </si>
  <si>
    <t>https://octopart.com/click/track?ai=8237&amp;sig=0736eef&amp;sid=2402&amp;ppid=99088927&amp;vpid=538364144&amp;ct=offers</t>
  </si>
  <si>
    <t>LSIC1MO120E0080</t>
  </si>
  <si>
    <t>https://octopart.com/lsic1mo120e0080-littelfuse-87300487</t>
  </si>
  <si>
    <t>Id=39A (Tc) Vgsmax=20V Vth=4V @ 10mA</t>
  </si>
  <si>
    <t>Qg=95nC @ 20V Ciss=1825pF @ 800V</t>
  </si>
  <si>
    <t>F10335-ND</t>
  </si>
  <si>
    <t>576-LSICMO120E0080</t>
  </si>
  <si>
    <t>46AC2654</t>
  </si>
  <si>
    <t>https://octopart.com/click/track?ai=8237&amp;sig=0d7facf&amp;sid=459&amp;ppid=87300487&amp;vpid=454953435&amp;ct=offers</t>
  </si>
  <si>
    <t>https://octopart.com/click/track?ai=8237&amp;sig=0e80c2b&amp;sid=1106&amp;ppid=87300487&amp;vpid=485724439&amp;ct=offers</t>
  </si>
  <si>
    <t>https://octopart.com/click/track?ai=8237&amp;sig=0484e6c&amp;sid=2401&amp;ppid=87300487&amp;vpid=449043472&amp;ct=offers</t>
  </si>
  <si>
    <t>https://octopart.com/click/track?c=1&amp;ai=8237&amp;sig=04ae80d&amp;sid=2402&amp;ppid=87300487&amp;vpid=462324843&amp;ct=offers</t>
  </si>
  <si>
    <t>https://octopart.com/click/track?ai=8237&amp;sig=010dfac&amp;sid=1532&amp;ppid=87300487&amp;vpid=477152603&amp;ct=offers</t>
  </si>
  <si>
    <t>https://octopart.com/click/track?ai=8237&amp;sig=060a776&amp;sid=950&amp;ppid=87300487&amp;vpid=452588944&amp;ct=offers</t>
  </si>
  <si>
    <t>https://octopart.com/click/track?ai=8237&amp;sig=0e05860&amp;sid=5489&amp;ppid=87300487&amp;vpid=606759396&amp;ct=offers</t>
  </si>
  <si>
    <t>Farnell</t>
  </si>
  <si>
    <t>https://octopart.com/click/track?c=1&amp;ai=8237&amp;sig=0d3b46b&amp;sid=819&amp;ppid=87300487&amp;vpid=610775972&amp;ct=offers</t>
  </si>
  <si>
    <t>SCT3080KLGC11</t>
  </si>
  <si>
    <t>https://octopart.com/sct3080klgc11-rohm-75583398</t>
  </si>
  <si>
    <t>1200V 104mOhm @ 10A, 18V TO-247-3</t>
  </si>
  <si>
    <t>Id=31A (Tc) Vgsmax=18V Vth=5.6V @ 5mA</t>
  </si>
  <si>
    <t>Qg=60nC @ 18V Ciss=785pF @ 800V</t>
  </si>
  <si>
    <t>SCT3080KLGC11-ND</t>
  </si>
  <si>
    <t>C1S625901668339</t>
  </si>
  <si>
    <t>755-SCT3080KLGC11</t>
  </si>
  <si>
    <t>05AC9465</t>
  </si>
  <si>
    <t>https://octopart.com/click/track?ai=8237&amp;sig=0006593&amp;sid=459&amp;ppid=75583398&amp;vpid=273434405&amp;ct=offers</t>
  </si>
  <si>
    <t>https://octopart.com/click/track?c=1&amp;ai=8237&amp;sig=0d9b1ea&amp;sid=5822&amp;ppid=75583398&amp;vpid=275862558&amp;ct=offers</t>
  </si>
  <si>
    <t>https://octopart.com/click/track?c=1&amp;ai=8237&amp;sig=01c228c&amp;sid=15544&amp;ppid=75583398&amp;vpid=275684817&amp;ct=offers</t>
  </si>
  <si>
    <t>https://octopart.com/click/track?ai=8237&amp;sig=029886c&amp;sid=13512&amp;ppid=75583398&amp;vpid=575423757&amp;ct=offers</t>
  </si>
  <si>
    <t>https://octopart.com/click/track?ai=8237&amp;sig=010b829&amp;sid=2401&amp;ppid=75583398&amp;vpid=273428965&amp;ct=offers</t>
  </si>
  <si>
    <t>https://octopart.com/click/track?ai=8237&amp;sig=0fbbda5&amp;sid=2402&amp;ppid=75583398&amp;vpid=547460380&amp;ct=offers</t>
  </si>
  <si>
    <t>https://octopart.com/click/track?ai=8237&amp;sig=0b972cb&amp;sid=10022&amp;ppid=75583398&amp;vpid=575725295&amp;ct=offers</t>
  </si>
  <si>
    <t>https://octopart.com/click/track?ai=8237&amp;sig=02cba42&amp;sid=1532&amp;ppid=75583398&amp;vpid=572637124&amp;ct=offers</t>
  </si>
  <si>
    <t>https://octopart.com/click/track?ai=8237&amp;sig=0b5e2fa&amp;sid=950&amp;ppid=75583398&amp;vpid=413247592&amp;ct=offers</t>
  </si>
  <si>
    <t>https://octopart.com/click/track?ai=8237&amp;sig=0d6a47d&amp;sid=5489&amp;ppid=75583398&amp;vpid=576492800&amp;ct=offers</t>
  </si>
  <si>
    <t>IMW120R045M1XKSA1</t>
  </si>
  <si>
    <t>Infineon</t>
  </si>
  <si>
    <t>https://octopart.com/imw120r045m1xksa1-infineon-100106595</t>
  </si>
  <si>
    <t>1.2kV 59mOhm @ 20A, 15V TO-247-3</t>
  </si>
  <si>
    <t>Id=52A (Tc) Vgsmax=15V Vth=5.7V @ 10mA</t>
  </si>
  <si>
    <t>Qg=52nC @ 15V Ciss=1.9nF @ 800V</t>
  </si>
  <si>
    <t>IMW120R045M1XKSA1-ND</t>
  </si>
  <si>
    <t>SP001346254</t>
  </si>
  <si>
    <t>IMW120R045M1XKSA1-TUBE</t>
  </si>
  <si>
    <t>726-IMW120R045M1XKS1</t>
  </si>
  <si>
    <t>39AH8888</t>
  </si>
  <si>
    <t>TMOS1473</t>
  </si>
  <si>
    <t>https://octopart.com/click/track?ai=8237&amp;sig=01212b4&amp;sid=459&amp;ppid=100106595&amp;vpid=576948914&amp;ct=offers</t>
  </si>
  <si>
    <t>https://octopart.com/click/track?ai=8237&amp;sig=04ae06d&amp;sid=1106&amp;ppid=100106595&amp;vpid=594818813&amp;ct=offers</t>
  </si>
  <si>
    <t>https://octopart.com/click/track?c=1&amp;ai=8237&amp;sig=056906b&amp;sid=5822&amp;ppid=100106595&amp;vpid=535413974&amp;ct=offers</t>
  </si>
  <si>
    <t>https://octopart.com/click/track?c=1&amp;ai=8237&amp;sig=0909d64&amp;sid=15544&amp;ppid=100106595&amp;vpid=507551754&amp;ct=offers</t>
  </si>
  <si>
    <t>https://octopart.com/click/track?ai=8237&amp;sig=043a224&amp;sid=2454&amp;ppid=100106595&amp;vpid=605175758&amp;ct=offers</t>
  </si>
  <si>
    <t>https://octopart.com/click/track?ai=8237&amp;sig=02cf565&amp;sid=2401&amp;ppid=100106595&amp;vpid=546621441&amp;ct=offers</t>
  </si>
  <si>
    <t>https://octopart.com/click/track?ai=8237&amp;sig=0631cb9&amp;sid=2402&amp;ppid=100106595&amp;vpid=592528197&amp;ct=offers</t>
  </si>
  <si>
    <t>https://octopart.com/click/track?ai=8237&amp;sig=0368e33&amp;sid=18993&amp;ppid=100106595&amp;vpid=504353219&amp;ct=offers</t>
  </si>
  <si>
    <t>SCT2080KEC</t>
  </si>
  <si>
    <t>https://octopart.com/sct2080kec-rohm-24395674</t>
  </si>
  <si>
    <t>1200V 117mOhm @ 10A, 18V TO-247-3</t>
  </si>
  <si>
    <t>Id=40A (Tc) Vgsmax=18V Vth=4V @ 4.4mA</t>
  </si>
  <si>
    <t>Qg=106nC @ 18V Ciss=2080pF @ 800V</t>
  </si>
  <si>
    <t>SCT2080KEC-ND</t>
  </si>
  <si>
    <t>C1S625901290305</t>
  </si>
  <si>
    <t>SCT2080KEC-TUBE</t>
  </si>
  <si>
    <t>755-SCT2080KEC</t>
  </si>
  <si>
    <t>04X6732</t>
  </si>
  <si>
    <t>https://octopart.com/click/track?ai=8237&amp;sig=0320003&amp;sid=459&amp;ppid=24395674&amp;vpid=75737209&amp;ct=offers</t>
  </si>
  <si>
    <t>https://octopart.com/click/track?c=1&amp;ai=8237&amp;sig=072a788&amp;sid=5822&amp;ppid=24395674&amp;vpid=53989677&amp;ct=offers</t>
  </si>
  <si>
    <t>https://octopart.com/click/track?ai=8237&amp;sig=0cde6bd&amp;sid=15544&amp;ppid=24395674&amp;vpid=76074756&amp;ct=offers</t>
  </si>
  <si>
    <t>https://octopart.com/click/track?ai=8237&amp;sig=07209cc&amp;sid=13512&amp;ppid=24395674&amp;vpid=279849850&amp;ct=offers</t>
  </si>
  <si>
    <t>https://octopart.com/click/track?ai=8237&amp;sig=01aacfe&amp;sid=2454&amp;ppid=24395674&amp;vpid=415519811&amp;ct=offers</t>
  </si>
  <si>
    <t>https://octopart.com/click/track?ai=8237&amp;sig=04ddc43&amp;sid=2401&amp;ppid=24395674&amp;vpid=88244455&amp;ct=offers</t>
  </si>
  <si>
    <t>https://octopart.com/click/track?ai=8237&amp;sig=03d23ec&amp;sid=2402&amp;ppid=24395674&amp;vpid=91268323&amp;ct=offers</t>
  </si>
  <si>
    <t>https://octopart.com/click/track?ai=8237&amp;sig=0b3e22a&amp;sid=950&amp;ppid=24395674&amp;vpid=259663980&amp;ct=offers</t>
  </si>
  <si>
    <t>https://octopart.com/click/track?ai=8237&amp;sig=00ca4f1&amp;sid=5489&amp;ppid=24395674&amp;vpid=592490290&amp;ct=offers</t>
  </si>
  <si>
    <t>SCT3030ALGC11</t>
  </si>
  <si>
    <t>https://octopart.com/sct3030algc11-rohm-75583396</t>
  </si>
  <si>
    <t>650V 39mOhm @ 27A, 18V TO-247-3</t>
  </si>
  <si>
    <t>Id=70A (Tc) Vgsmax=18V Vth=5.6V @ 13.3mA</t>
  </si>
  <si>
    <t>Qg=104nC @ 18V Ciss=1526pF @ 500V</t>
  </si>
  <si>
    <t>SCT3030ALGC11-ND</t>
  </si>
  <si>
    <t>C1S625901667552</t>
  </si>
  <si>
    <t>755-SCT3030ALGC11</t>
  </si>
  <si>
    <t>05AC9460</t>
  </si>
  <si>
    <t>TMOSP11652</t>
  </si>
  <si>
    <t>https://octopart.com/click/track?ai=8237&amp;sig=0552a50&amp;sid=459&amp;ppid=75583396&amp;vpid=273434402&amp;ct=offers</t>
  </si>
  <si>
    <t>https://octopart.com/click/track?c=1&amp;ai=8237&amp;sig=016bc4c&amp;sid=5822&amp;ppid=75583396&amp;vpid=439689009&amp;ct=offers</t>
  </si>
  <si>
    <t>https://octopart.com/click/track?c=1&amp;ai=8237&amp;sig=0572625&amp;sid=15544&amp;ppid=75583396&amp;vpid=439657508&amp;ct=offers</t>
  </si>
  <si>
    <t>https://octopart.com/click/track?ai=8237&amp;sig=0b42517&amp;sid=13512&amp;ppid=75583396&amp;vpid=541791688&amp;ct=offers</t>
  </si>
  <si>
    <t>https://octopart.com/click/track?ai=8237&amp;sig=0fe4db7&amp;sid=2401&amp;ppid=75583396&amp;vpid=273428961&amp;ct=offers</t>
  </si>
  <si>
    <t>https://octopart.com/click/track?ai=8237&amp;sig=04556b7&amp;sid=2402&amp;ppid=75583396&amp;vpid=456089901&amp;ct=offers</t>
  </si>
  <si>
    <t>https://octopart.com/click/track?ai=8237&amp;sig=07d1d59&amp;sid=10022&amp;ppid=75583396&amp;vpid=577092164&amp;ct=offers</t>
  </si>
  <si>
    <t>https://octopart.com/click/track?ai=8237&amp;sig=0037701&amp;sid=18993&amp;ppid=75583396&amp;vpid=277950105&amp;ct=offers</t>
  </si>
  <si>
    <t>https://octopart.com/click/track?ai=8237&amp;sig=02d9c79&amp;sid=950&amp;ppid=75583396&amp;vpid=413247588&amp;ct=offers</t>
  </si>
  <si>
    <t>https://octopart.com/click/track?ai=8237&amp;sig=060c4b1&amp;sid=5489&amp;ppid=75583396&amp;vpid=542021458&amp;ct=offers</t>
  </si>
  <si>
    <t>SCT3040KLGC11</t>
  </si>
  <si>
    <t>https://octopart.com/sct3040klgc11-rohm-75516214</t>
  </si>
  <si>
    <t>1200V 52mOhm @ 20A, 18V TO-247-3</t>
  </si>
  <si>
    <t>Id=55A (Tc) Vgsmax=18V Vth=5.6V @ 10mA</t>
  </si>
  <si>
    <t>Qg=107nC @ 18V Ciss=1337pF @ 800V</t>
  </si>
  <si>
    <t>SCT3040KLGC11-ND</t>
  </si>
  <si>
    <t>C1S625901678132</t>
  </si>
  <si>
    <t>755-SCT3040KLGC11</t>
  </si>
  <si>
    <t>05AC9462</t>
  </si>
  <si>
    <t>TMOS1470</t>
  </si>
  <si>
    <t>https://octopart.com/click/track?ai=8237&amp;sig=0698ec7&amp;sid=459&amp;ppid=75516214&amp;vpid=273434403&amp;ct=offers</t>
  </si>
  <si>
    <t>https://octopart.com/click/track?c=1&amp;ai=8237&amp;sig=01e0f29&amp;sid=5822&amp;ppid=75516214&amp;vpid=273617042&amp;ct=offers</t>
  </si>
  <si>
    <t>https://octopart.com/click/track?c=1&amp;ai=8237&amp;sig=0323176&amp;sid=15544&amp;ppid=75516214&amp;vpid=272360047&amp;ct=offers</t>
  </si>
  <si>
    <t>https://octopart.com/click/track?ai=8237&amp;sig=021c758&amp;sid=13512&amp;ppid=75516214&amp;vpid=585146211&amp;ct=offers</t>
  </si>
  <si>
    <t>https://octopart.com/click/track?ai=8237&amp;sig=06e37ed&amp;sid=2401&amp;ppid=75516214&amp;vpid=273428963&amp;ct=offers</t>
  </si>
  <si>
    <t>https://octopart.com/click/track?ai=8237&amp;sig=034510c&amp;sid=2402&amp;ppid=75516214&amp;vpid=456089902&amp;ct=offers</t>
  </si>
  <si>
    <t>https://octopart.com/click/track?c=1&amp;ai=8237&amp;sig=0f63f87&amp;sid=10022&amp;ppid=75516214&amp;vpid=577092165&amp;ct=offers</t>
  </si>
  <si>
    <t>https://octopart.com/click/track?ai=8237&amp;sig=05a8a0f&amp;sid=18993&amp;ppid=75516214&amp;vpid=277950106&amp;ct=offers</t>
  </si>
  <si>
    <t>https://octopart.com/click/track?ai=8237&amp;sig=070d7c6&amp;sid=1532&amp;ppid=75516214&amp;vpid=572637122&amp;ct=offers</t>
  </si>
  <si>
    <t>https://octopart.com/click/track?ai=8237&amp;sig=0ffc9ab&amp;sid=950&amp;ppid=75516214&amp;vpid=272676697&amp;ct=offers</t>
  </si>
  <si>
    <t>https://octopart.com/click/track?ai=8237&amp;sig=09c7a36&amp;sid=5489&amp;ppid=75516214&amp;vpid=611054310&amp;ct=offers</t>
  </si>
  <si>
    <t>SCH2080KEC</t>
  </si>
  <si>
    <t>https://octopart.com/sch2080kec-rohm-24321616</t>
  </si>
  <si>
    <t>Qg=106nC @ 18V Ciss=1850pF @ 800V</t>
  </si>
  <si>
    <t>SCH2080KEC-ND</t>
  </si>
  <si>
    <t>C1S625901170834</t>
  </si>
  <si>
    <t>SCH2080KEC-TUBE</t>
  </si>
  <si>
    <t>755-SCH2080KEC</t>
  </si>
  <si>
    <t>04X6731</t>
  </si>
  <si>
    <t>TMOSP10869</t>
  </si>
  <si>
    <t>Cut Tape</t>
  </si>
  <si>
    <t>https://octopart.com/click/track?ai=8237&amp;sig=08fcecf&amp;sid=459&amp;ppid=24321616&amp;vpid=75737201&amp;ct=offers</t>
  </si>
  <si>
    <t>https://octopart.com/click/track?c=1&amp;ai=8237&amp;sig=09d274c&amp;sid=5822&amp;ppid=24321616&amp;vpid=53711038&amp;ct=offers</t>
  </si>
  <si>
    <t>https://octopart.com/click/track?ai=8237&amp;sig=00d7442&amp;sid=15544&amp;ppid=24321616&amp;vpid=76074732&amp;ct=offers</t>
  </si>
  <si>
    <t>https://octopart.com/click/track?ai=8237&amp;sig=0d5785e&amp;sid=13512&amp;ppid=24321616&amp;vpid=279849525&amp;ct=offers</t>
  </si>
  <si>
    <t>https://octopart.com/click/track?ai=8237&amp;sig=0c9c6a2&amp;sid=2454&amp;ppid=24321616&amp;vpid=415519725&amp;ct=offers</t>
  </si>
  <si>
    <t>https://octopart.com/click/track?ai=8237&amp;sig=0841bba&amp;sid=2401&amp;ppid=24321616&amp;vpid=88267696&amp;ct=offers</t>
  </si>
  <si>
    <t>https://octopart.com/click/track?ai=8237&amp;sig=0d365ff&amp;sid=2402&amp;ppid=24321616&amp;vpid=90304381&amp;ct=offers</t>
  </si>
  <si>
    <t>https://octopart.com/click/track?ai=8237&amp;sig=0e64d9a&amp;sid=10022&amp;ppid=24321616&amp;vpid=575725243&amp;ct=offers</t>
  </si>
  <si>
    <t>https://octopart.com/click/track?ai=8237&amp;sig=0d90584&amp;sid=18993&amp;ppid=24321616&amp;vpid=178338496&amp;ct=offers</t>
  </si>
  <si>
    <t>https://octopart.com/click/track?ai=8237&amp;sig=00bf659&amp;sid=950&amp;ppid=24321616&amp;vpid=259663967&amp;ct=offers</t>
  </si>
  <si>
    <t>https://octopart.com/click/track?ai=8237&amp;sig=02757a1&amp;sid=5489&amp;ppid=24321616&amp;vpid=611054224&amp;ct=offers</t>
  </si>
  <si>
    <t>SCT3022ALGC11</t>
  </si>
  <si>
    <t>https://octopart.com/sct3022algc11-rohm-75583395</t>
  </si>
  <si>
    <t>650V 28.6mOhm @ 36A, 18V TO-247-3</t>
  </si>
  <si>
    <t>Id=93A (Tc) Vgsmax=18V Vth=5.6V @ 18.2mA</t>
  </si>
  <si>
    <t>Qg=133nC @ 18V Ciss=2208pF @ 500V</t>
  </si>
  <si>
    <t>SCT3022ALGC11-ND</t>
  </si>
  <si>
    <t>C1S625901680623</t>
  </si>
  <si>
    <t>SCT3022ALGC11-TUBE</t>
  </si>
  <si>
    <t>755-SCT3022ALGC11</t>
  </si>
  <si>
    <t>38AH9102</t>
  </si>
  <si>
    <t>https://octopart.com/click/track?ai=8237&amp;sig=061ebea&amp;sid=459&amp;ppid=75583395&amp;vpid=273434401&amp;ct=offers</t>
  </si>
  <si>
    <t>https://octopart.com/click/track?ai=8237&amp;sig=0fb3883&amp;sid=5822&amp;ppid=75583395&amp;vpid=439689007&amp;ct=offers</t>
  </si>
  <si>
    <t>https://octopart.com/click/track?c=1&amp;ai=8237&amp;sig=00cab59&amp;sid=15544&amp;ppid=75583395&amp;vpid=439657507&amp;ct=offers</t>
  </si>
  <si>
    <t>https://octopart.com/click/track?ai=8237&amp;sig=0c16e58&amp;sid=13512&amp;ppid=75583395&amp;vpid=547496436&amp;ct=offers</t>
  </si>
  <si>
    <t>https://octopart.com/click/track?ai=8237&amp;sig=047f41b&amp;sid=2454&amp;ppid=75583395&amp;vpid=415519826&amp;ct=offers</t>
  </si>
  <si>
    <t>https://octopart.com/click/track?ai=8237&amp;sig=02d2a6a&amp;sid=2401&amp;ppid=75583395&amp;vpid=273428960&amp;ct=offers</t>
  </si>
  <si>
    <t>https://octopart.com/click/track?ai=8237&amp;sig=01db0ac&amp;sid=2402&amp;ppid=75583395&amp;vpid=590387931&amp;ct=offers</t>
  </si>
  <si>
    <t>https://octopart.com/click/track?ai=8237&amp;sig=0951c00&amp;sid=10022&amp;ppid=75583395&amp;vpid=575725290&amp;ct=offers</t>
  </si>
  <si>
    <t>https://octopart.com/click/track?ai=8237&amp;sig=0210848&amp;sid=950&amp;ppid=75583395&amp;vpid=413247587&amp;ct=offers</t>
  </si>
  <si>
    <t>https://octopart.com/click/track?ai=8237&amp;sig=0e635d3&amp;sid=5489&amp;ppid=75583395&amp;vpid=611054301&amp;ct=offers</t>
  </si>
  <si>
    <t>SCT3030KLGC11</t>
  </si>
  <si>
    <t>https://octopart.com/sct3030klgc11-rohm-75560594</t>
  </si>
  <si>
    <t>1200V 39mOhm @ 27A, 18V TO-247-3</t>
  </si>
  <si>
    <t>Id=72A (Tc) Vgsmax=18V Vth=5.6V @ 13.3mA</t>
  </si>
  <si>
    <t>Qg=131nC @ 18V Ciss=2222pF @ 800V</t>
  </si>
  <si>
    <t>SCT3030KLGC11-ND</t>
  </si>
  <si>
    <t>C1S625901667561</t>
  </si>
  <si>
    <t>SCT3030KLGC11-TUBE</t>
  </si>
  <si>
    <t>755-SCT3030KLGC11</t>
  </si>
  <si>
    <t>05AC9461</t>
  </si>
  <si>
    <t>TMOS1635</t>
  </si>
  <si>
    <t>https://octopart.com/click/track?ai=8237&amp;sig=0be748a&amp;sid=459&amp;ppid=75560594&amp;vpid=273319065&amp;ct=offers</t>
  </si>
  <si>
    <t>https://octopart.com/click/track?c=1&amp;ai=8237&amp;sig=05bcbf0&amp;sid=5822&amp;ppid=75560594&amp;vpid=410037756&amp;ct=offers</t>
  </si>
  <si>
    <t>https://octopart.com/click/track?c=1&amp;ai=8237&amp;sig=09ac761&amp;sid=15544&amp;ppid=75560594&amp;vpid=409879605&amp;ct=offers</t>
  </si>
  <si>
    <t>https://octopart.com/click/track?ai=8237&amp;sig=04928f1&amp;sid=13512&amp;ppid=75560594&amp;vpid=540159956&amp;ct=offers</t>
  </si>
  <si>
    <t>https://octopart.com/click/track?ai=8237&amp;sig=0ffbad4&amp;sid=2454&amp;ppid=75560594&amp;vpid=415519830&amp;ct=offers</t>
  </si>
  <si>
    <t>https://octopart.com/click/track?ai=8237&amp;sig=0ea2bfb&amp;sid=2401&amp;ppid=75560594&amp;vpid=273428962&amp;ct=offers</t>
  </si>
  <si>
    <t>https://octopart.com/click/track?ai=8237&amp;sig=04b1d53&amp;sid=2402&amp;ppid=75560594&amp;vpid=547460374&amp;ct=offers</t>
  </si>
  <si>
    <t>https://octopart.com/click/track?ai=8237&amp;sig=0cabee3&amp;sid=10022&amp;ppid=75560594&amp;vpid=575725291&amp;ct=offers</t>
  </si>
  <si>
    <t>https://octopart.com/click/track?ai=8237&amp;sig=04bf054&amp;sid=18993&amp;ppid=75560594&amp;vpid=417418425&amp;ct=offers</t>
  </si>
  <si>
    <t>https://octopart.com/click/track?ai=8237&amp;sig=059a5f6&amp;sid=950&amp;ppid=75560594&amp;vpid=413247589&amp;ct=offers</t>
  </si>
  <si>
    <t>https://octopart.com/click/track?ai=8237&amp;sig=0b5acf8&amp;sid=5489&amp;ppid=75560594&amp;vpid=540355512&amp;ct=offers</t>
  </si>
  <si>
    <t>C2M1000170D</t>
  </si>
  <si>
    <t>https://octopart.com/c2m1000170d-wolfspeed-66992563</t>
  </si>
  <si>
    <t>1700V 1.1Ohm @ 2A, 20V TO-247-3</t>
  </si>
  <si>
    <t>Id=4.9A (Tc) Vgsmax=20V Vth=2.4V @ 100ÂµA</t>
  </si>
  <si>
    <t>Qg=13nC @ 20V Ciss=191pF @ 1000V</t>
  </si>
  <si>
    <t>C2M1000170D-ND</t>
  </si>
  <si>
    <t>12X8366</t>
  </si>
  <si>
    <t>https://octopart.com/click/track?ai=8237&amp;sig=04a8777&amp;sid=459&amp;ppid=66992563&amp;vpid=271338660&amp;ct=offers</t>
  </si>
  <si>
    <t>https://octopart.com/click/track?ai=8237&amp;sig=0b29b1b&amp;sid=2402&amp;ppid=66992563&amp;vpid=462499768&amp;ct=offers</t>
  </si>
  <si>
    <t>https://octopart.com/click/track?ai=8237&amp;sig=0ed649e&amp;sid=18460&amp;ppid=66992563&amp;vpid=240504912&amp;ct=offers</t>
  </si>
  <si>
    <t>https://octopart.com/click/track?ai=8237&amp;sig=0c387d2&amp;sid=10022&amp;ppid=66992563&amp;vpid=575927240&amp;ct=offers</t>
  </si>
  <si>
    <t>https://octopart.com/click/track?ai=8237&amp;sig=0c6de60&amp;sid=1532&amp;ppid=66992563&amp;vpid=547829171&amp;ct=offers</t>
  </si>
  <si>
    <t>C2M0280120D</t>
  </si>
  <si>
    <t>https://octopart.com/c2m0280120d-wolfspeed-66992562</t>
  </si>
  <si>
    <t>1200V 370mOhm @ 6A, 20V TO-247-3</t>
  </si>
  <si>
    <t>Id=10A (Tc) Vgsmax=20V Vth=2.8V @ 1.25mA (Typ)</t>
  </si>
  <si>
    <t>Qg=20.4nC @ 20V Ciss=259pF @ 1000V</t>
  </si>
  <si>
    <t>C2M0280120D-ND</t>
  </si>
  <si>
    <t>98Y6013</t>
  </si>
  <si>
    <t>https://octopart.com/click/track?ai=8237&amp;sig=06f8b9b&amp;sid=459&amp;ppid=66992562&amp;vpid=271338659&amp;ct=offers</t>
  </si>
  <si>
    <t>https://octopart.com/click/track?ai=8237&amp;sig=04a03d3&amp;sid=2402&amp;ppid=66992562&amp;vpid=273920055&amp;ct=offers</t>
  </si>
  <si>
    <t>https://octopart.com/click/track?ai=8237&amp;sig=04f9c4e&amp;sid=18460&amp;ppid=66992562&amp;vpid=240504911&amp;ct=offers</t>
  </si>
  <si>
    <t>https://octopart.com/click/track?ai=8237&amp;sig=0a0e909&amp;sid=10022&amp;ppid=66992562&amp;vpid=575927238&amp;ct=offers</t>
  </si>
  <si>
    <t>https://octopart.com/click/track?ai=8237&amp;sig=07316ec&amp;sid=1532&amp;ppid=66992562&amp;vpid=547829170&amp;ct=offers</t>
  </si>
  <si>
    <t>https://octopart.com/click/track?ai=8237&amp;sig=05f26d4&amp;sid=5489&amp;ppid=66992562&amp;vpid=609708132&amp;ct=offers</t>
  </si>
  <si>
    <t>C2M1000170J</t>
  </si>
  <si>
    <t>https://octopart.com/c2m1000170j-wolfspeed-66992564</t>
  </si>
  <si>
    <t>1700V 1.4Ohm @ 2A, 20V TO-263-7 (Straight Leads)</t>
  </si>
  <si>
    <t>Id=5.3A (Tc) Vgsmax=20V Vth=3.1V @ 500ÂµA (Typ)</t>
  </si>
  <si>
    <t>Qg=13nC @ 20V Ciss=200pF @ 1000V</t>
  </si>
  <si>
    <t>C2M1000170J-ND</t>
  </si>
  <si>
    <t>98Y6014</t>
  </si>
  <si>
    <t>https://octopart.com/click/track?ai=8237&amp;sig=042db95&amp;sid=459&amp;ppid=66992564&amp;vpid=271338661&amp;ct=offers</t>
  </si>
  <si>
    <t>https://octopart.com/click/track?ai=8237&amp;sig=0e46f27&amp;sid=2402&amp;ppid=66992564&amp;vpid=273920056&amp;ct=offers</t>
  </si>
  <si>
    <t>https://octopart.com/click/track?ai=8237&amp;sig=056d2e0&amp;sid=18460&amp;ppid=66992564&amp;vpid=240504913&amp;ct=offers</t>
  </si>
  <si>
    <t>https://octopart.com/click/track?ai=8237&amp;sig=0f7b024&amp;sid=1532&amp;ppid=66992564&amp;vpid=547829172&amp;ct=offers</t>
  </si>
  <si>
    <t>https://octopart.com/click/track?ai=8237&amp;sig=0d097f8&amp;sid=5489&amp;ppid=66992564&amp;vpid=609708133&amp;ct=offers</t>
  </si>
  <si>
    <t>LSIC1MO170E1000</t>
  </si>
  <si>
    <t>https://octopart.com/lsic1mo170e1000-littelfuse-94773904</t>
  </si>
  <si>
    <t>1700V 1Ohm @ 2A, 20V TO-247-3</t>
  </si>
  <si>
    <t>Id=5A (Tc) Vgsmax=15V, 20V Vth=4V @ 1mA</t>
  </si>
  <si>
    <t>Qg=15nC @ 20V Ciss=200pF @ 1000V</t>
  </si>
  <si>
    <t>F11760-ND</t>
  </si>
  <si>
    <t>LSIC1MO170E1000-TUBE</t>
  </si>
  <si>
    <t>576-LSIC1MO170E1000</t>
  </si>
  <si>
    <t>79AC7105</t>
  </si>
  <si>
    <t>https://octopart.com/click/track?ai=8237&amp;sig=0f0a796&amp;sid=459&amp;ppid=94773904&amp;vpid=510231532&amp;ct=offers</t>
  </si>
  <si>
    <t>https://octopart.com/click/track?ai=8237&amp;sig=0930025&amp;sid=1106&amp;ppid=94773904&amp;vpid=507582341&amp;ct=offers</t>
  </si>
  <si>
    <t>https://octopart.com/click/track?ai=8237&amp;sig=00afd6b&amp;sid=2454&amp;ppid=94773904&amp;vpid=511776870&amp;ct=offers</t>
  </si>
  <si>
    <t>https://octopart.com/click/track?ai=8237&amp;sig=09495d1&amp;sid=2401&amp;ppid=94773904&amp;vpid=495056196&amp;ct=offers</t>
  </si>
  <si>
    <t>https://octopart.com/click/track?c=1&amp;ai=8237&amp;sig=0e28c58&amp;sid=2402&amp;ppid=94773904&amp;vpid=537832758&amp;ct=offers</t>
  </si>
  <si>
    <t>https://octopart.com/click/track?ai=8237&amp;sig=013e6f6&amp;sid=5489&amp;ppid=94773904&amp;vpid=511804173&amp;ct=offers</t>
  </si>
  <si>
    <t>C3M0120090J</t>
  </si>
  <si>
    <t>https://octopart.com/c3m0120090j-wolfspeed-70899051</t>
  </si>
  <si>
    <t>900V 155mOhm @ 15A, 15V TO-263-8, DÂ²Pak (7 Leads + Tab), TO-263CA</t>
  </si>
  <si>
    <t>Id=22A (Tc) Vgsmax=15V Vth=3.5V @ 3mA</t>
  </si>
  <si>
    <t>C3M0120090J-ND</t>
  </si>
  <si>
    <t>98Y6019</t>
  </si>
  <si>
    <t>https://octopart.com/click/track?ai=8237&amp;sig=0e153d6&amp;sid=459&amp;ppid=70899051&amp;vpid=271338718&amp;ct=offers</t>
  </si>
  <si>
    <t>https://octopart.com/click/track?c=1&amp;ai=8237&amp;sig=0e7dc6f&amp;sid=2402&amp;ppid=70899051&amp;vpid=273920062&amp;ct=offers</t>
  </si>
  <si>
    <t>https://octopart.com/click/track?ai=8237&amp;sig=09d24f1&amp;sid=18460&amp;ppid=70899051&amp;vpid=248961503&amp;ct=offers</t>
  </si>
  <si>
    <t>https://octopart.com/click/track?ai=8237&amp;sig=020aad9&amp;sid=10022&amp;ppid=70899051&amp;vpid=595718447&amp;ct=offers</t>
  </si>
  <si>
    <t>https://octopart.com/click/track?ai=8237&amp;sig=066daaa&amp;sid=1532&amp;ppid=70899051&amp;vpid=547829221&amp;ct=offers</t>
  </si>
  <si>
    <t>C3M0120100K</t>
  </si>
  <si>
    <t>https://octopart.com/c3m0120100k-wolfspeed-77013018</t>
  </si>
  <si>
    <t>1000V 155mOhm @ 15A, 15V TO-247-4</t>
  </si>
  <si>
    <t>Qg=21.5nC @ 15V Ciss=350pF @ 600V</t>
  </si>
  <si>
    <t>C3M0120100K-ND</t>
  </si>
  <si>
    <t>05AC8339</t>
  </si>
  <si>
    <t>https://octopart.com/click/track?ai=8237&amp;sig=09a36c1&amp;sid=459&amp;ppid=77013018&amp;vpid=359650198&amp;ct=offers</t>
  </si>
  <si>
    <t>https://octopart.com/click/track?ai=8237&amp;sig=052fbd9&amp;sid=2402&amp;ppid=77013018&amp;vpid=410275876&amp;ct=offers</t>
  </si>
  <si>
    <t>https://octopart.com/click/track?ai=8237&amp;sig=04e4965&amp;sid=18460&amp;ppid=77013018&amp;vpid=346221141&amp;ct=offers</t>
  </si>
  <si>
    <t>https://octopart.com/click/track?ai=8237&amp;sig=0b13888&amp;sid=1532&amp;ppid=77013018&amp;vpid=547829224&amp;ct=offers</t>
  </si>
  <si>
    <t>LSIC1MO120E0160</t>
  </si>
  <si>
    <t>https://octopart.com/lsic1mo120e0160-littelfuse-90583260</t>
  </si>
  <si>
    <t>1200V 200mOhm @ 10A, 20V TO-247-3</t>
  </si>
  <si>
    <t>Id=22A (Tc) Vgsmax=20V Vth=4V @ 5mA</t>
  </si>
  <si>
    <t>Qg=57nC @ 20V Ciss=870pF @ 800V</t>
  </si>
  <si>
    <t>F11005-ND</t>
  </si>
  <si>
    <t>576-LSIC1MO120E0160</t>
  </si>
  <si>
    <t>60AC3730</t>
  </si>
  <si>
    <t>https://octopart.com/click/track?ai=8237&amp;sig=0e598d9&amp;sid=459&amp;ppid=90583260&amp;vpid=482530493&amp;ct=offers</t>
  </si>
  <si>
    <t>https://octopart.com/click/track?ai=8237&amp;sig=0a38680&amp;sid=2401&amp;ppid=90583260&amp;vpid=474629002&amp;ct=offers</t>
  </si>
  <si>
    <t>https://octopart.com/click/track?ai=8237&amp;sig=00f22c4&amp;sid=2402&amp;ppid=90583260&amp;vpid=507026465&amp;ct=offers</t>
  </si>
  <si>
    <t>https://octopart.com/click/track?ai=8237&amp;sig=05d6f99&amp;sid=1532&amp;ppid=90583260&amp;vpid=477152605&amp;ct=offers</t>
  </si>
  <si>
    <t>SCT2280KEC</t>
  </si>
  <si>
    <t>https://octopart.com/sct2280kec-rohm-28547667</t>
  </si>
  <si>
    <t>1200V 364mOhm @ 4A, 18V TO-247-3</t>
  </si>
  <si>
    <t>Id=14A (Tc) Vgsmax=18V Vth=4V @ 1.4mA</t>
  </si>
  <si>
    <t>Qg=36nC @ 18V Ciss=667pF @ 800V</t>
  </si>
  <si>
    <t>SCT2280KEC-ND</t>
  </si>
  <si>
    <t>C1S625901535572</t>
  </si>
  <si>
    <t>755-SCT2280KEC</t>
  </si>
  <si>
    <t>06X0712</t>
  </si>
  <si>
    <t>TMOSP11161</t>
  </si>
  <si>
    <t>https://octopart.com/click/track?ai=8237&amp;sig=045d5e5&amp;sid=459&amp;ppid=28547667&amp;vpid=80568348&amp;ct=offers</t>
  </si>
  <si>
    <t>https://octopart.com/click/track?c=1&amp;ai=8237&amp;sig=0ee018e&amp;sid=5822&amp;ppid=28547667&amp;vpid=74418013&amp;ct=offers</t>
  </si>
  <si>
    <t>https://octopart.com/click/track?c=1&amp;ai=8237&amp;sig=0d56ce8&amp;sid=15544&amp;ppid=28547667&amp;vpid=93060121&amp;ct=offers</t>
  </si>
  <si>
    <t>https://octopart.com/click/track?ai=8237&amp;sig=053f19b&amp;sid=13512&amp;ppid=28547667&amp;vpid=279849892&amp;ct=offers</t>
  </si>
  <si>
    <t>https://octopart.com/click/track?ai=8237&amp;sig=0bc1189&amp;sid=2401&amp;ppid=28547667&amp;vpid=88244456&amp;ct=offers</t>
  </si>
  <si>
    <t>https://octopart.com/click/track?ai=8237&amp;sig=0a8e6e3&amp;sid=2402&amp;ppid=28547667&amp;vpid=91015489&amp;ct=offers</t>
  </si>
  <si>
    <t>https://octopart.com/click/track?ai=8237&amp;sig=0d5a595&amp;sid=10022&amp;ppid=28547667&amp;vpid=575725285&amp;ct=offers</t>
  </si>
  <si>
    <t>https://octopart.com/click/track?ai=8237&amp;sig=0edf604&amp;sid=18993&amp;ppid=28547667&amp;vpid=198310373&amp;ct=offers</t>
  </si>
  <si>
    <t>https://octopart.com/click/track?ai=8237&amp;sig=074f268&amp;sid=5489&amp;ppid=28547667&amp;vpid=611054295&amp;ct=offers</t>
  </si>
  <si>
    <t>IMW120R220M1HXKSA1</t>
  </si>
  <si>
    <t>https://octopart.com/imw120r220m1hxksa1-infineon-103132109</t>
  </si>
  <si>
    <t>1.2kV 286mOhm @ 4A, 18V TO-247-3</t>
  </si>
  <si>
    <t>Id=13A (Tc) Vgsmax=15V, 18V Vth=5.7V @ 1.6mA</t>
  </si>
  <si>
    <t>Qg=8.5nC @ 18V Ciss=289pF @ 800V</t>
  </si>
  <si>
    <t>IMW120R220M1HXKSA1-ND</t>
  </si>
  <si>
    <t>SP001946188</t>
  </si>
  <si>
    <t>IMW120R220M1HXKSA1-TUBE</t>
  </si>
  <si>
    <t>726-IMW120R220M1HXKS</t>
  </si>
  <si>
    <t>29AH1035</t>
  </si>
  <si>
    <t>TMOS2968</t>
  </si>
  <si>
    <t>https://octopart.com/click/track?ai=8237&amp;sig=002905f&amp;sid=459&amp;ppid=103132109&amp;vpid=576948918&amp;ct=offers</t>
  </si>
  <si>
    <t>https://octopart.com/click/track?c=1&amp;ai=8237&amp;sig=0fc3bbf&amp;sid=5822&amp;ppid=103132109&amp;vpid=568891038&amp;ct=offers</t>
  </si>
  <si>
    <t>https://octopart.com/click/track?ai=8237&amp;sig=05a0f2c&amp;sid=15544&amp;ppid=103132109&amp;vpid=582730771&amp;ct=offers</t>
  </si>
  <si>
    <t>https://octopart.com/click/track?ai=8237&amp;sig=0b738e5&amp;sid=2454&amp;ppid=103132109&amp;vpid=608908119&amp;ct=offers</t>
  </si>
  <si>
    <t>https://octopart.com/click/track?ai=8237&amp;sig=0a1e3be&amp;sid=2401&amp;ppid=103132109&amp;vpid=578355253&amp;ct=offers</t>
  </si>
  <si>
    <t>https://octopart.com/click/track?ai=8237&amp;sig=0b1ee15&amp;sid=2402&amp;ppid=103132109&amp;vpid=579314185&amp;ct=offers</t>
  </si>
  <si>
    <t>https://octopart.com/click/track?ai=8237&amp;sig=0563d2a&amp;sid=18993&amp;ppid=103132109&amp;vpid=596767981&amp;ct=offers</t>
  </si>
  <si>
    <t>C3M0065090J</t>
  </si>
  <si>
    <t>https://octopart.com/c3m0065090j-wolfspeed-66992603</t>
  </si>
  <si>
    <t>900V 78mOhm @ 20A, 15V TO-263-8, DÂ²Pak (7 Leads + Tab), TO-263CA</t>
  </si>
  <si>
    <t>Id=35A (Tc) Vgsmax=15V Vth=2.1V @ 5mA</t>
  </si>
  <si>
    <t>Qg=30nC @ 15V Ciss=660pF @ 600V</t>
  </si>
  <si>
    <t>C3M0065090J-ND</t>
  </si>
  <si>
    <t>98Y6017</t>
  </si>
  <si>
    <t>https://octopart.com/click/track?ai=8237&amp;sig=0e74ee3&amp;sid=459&amp;ppid=66992603&amp;vpid=271338714&amp;ct=offers</t>
  </si>
  <si>
    <t>https://octopart.com/click/track?ai=8237&amp;sig=083c3ac&amp;sid=2402&amp;ppid=66992603&amp;vpid=273920060&amp;ct=offers</t>
  </si>
  <si>
    <t>https://octopart.com/click/track?ai=8237&amp;sig=0670880&amp;sid=18460&amp;ppid=66992603&amp;vpid=240504952&amp;ct=offers</t>
  </si>
  <si>
    <t>https://octopart.com/click/track?ai=8237&amp;sig=0d55d62&amp;sid=10022&amp;ppid=66992603&amp;vpid=575927346&amp;ct=offers</t>
  </si>
  <si>
    <t>https://octopart.com/click/track?ai=8237&amp;sig=008f86c&amp;sid=1532&amp;ppid=66992603&amp;vpid=547829214&amp;ct=offers</t>
  </si>
  <si>
    <t>https://octopart.com/click/track?ai=8237&amp;sig=0d252a0&amp;sid=5489&amp;ppid=66992603&amp;vpid=609708142&amp;ct=offers</t>
  </si>
  <si>
    <t>C3M0065100J</t>
  </si>
  <si>
    <t>https://octopart.com/c3m0065100j-wolfspeed-81688117</t>
  </si>
  <si>
    <t>1000V 78mOhm @ 20A, 15V TO-263-8, DÂ²Pak (7 Leads + Tab), TO-263CA</t>
  </si>
  <si>
    <t>Id=35A (Tc) Vgsmax=15V Vth=3.5V @ 5mA</t>
  </si>
  <si>
    <t>Qg=35nC @ 15V Ciss=660pF @ 600V</t>
  </si>
  <si>
    <t>C3M0065100J-ND</t>
  </si>
  <si>
    <t>16AC3236</t>
  </si>
  <si>
    <t>https://octopart.com/click/track?ai=8237&amp;sig=0838b8c&amp;sid=459&amp;ppid=81688117&amp;vpid=420704211&amp;ct=offers</t>
  </si>
  <si>
    <t>https://octopart.com/click/track?ai=8237&amp;sig=03a08a8&amp;sid=2402&amp;ppid=81688117&amp;vpid=433195559&amp;ct=offers</t>
  </si>
  <si>
    <t>https://octopart.com/click/track?ai=8237&amp;sig=0a1b4e7&amp;sid=18460&amp;ppid=81688117&amp;vpid=420392492&amp;ct=offers</t>
  </si>
  <si>
    <t>https://octopart.com/click/track?ai=8237&amp;sig=089bb24&amp;sid=10022&amp;ppid=81688117&amp;vpid=595718439&amp;ct=offers</t>
  </si>
  <si>
    <t>https://octopart.com/click/track?ai=8237&amp;sig=0a45f92&amp;sid=1532&amp;ppid=81688117&amp;vpid=547829216&amp;ct=offers</t>
  </si>
  <si>
    <t>https://octopart.com/click/track?ai=8237&amp;sig=0db5528&amp;sid=5489&amp;ppid=81688117&amp;vpid=609708144&amp;ct=offers</t>
  </si>
  <si>
    <t>C3M0065100K</t>
  </si>
  <si>
    <t>https://octopart.com/c3m0065100k-wolfspeed-75612080</t>
  </si>
  <si>
    <t>1000V 78mOhm @ 20A, 15V TO-247-4</t>
  </si>
  <si>
    <t>C3M0065100K-ND</t>
  </si>
  <si>
    <t>02AC3564</t>
  </si>
  <si>
    <t>https://octopart.com/click/track?ai=8237&amp;sig=038f995&amp;sid=459&amp;ppid=75612080&amp;vpid=273580693&amp;ct=offers</t>
  </si>
  <si>
    <t>https://octopart.com/click/track?ai=8237&amp;sig=0af0906&amp;sid=2402&amp;ppid=75612080&amp;vpid=423934686&amp;ct=offers</t>
  </si>
  <si>
    <t>https://octopart.com/click/track?ai=8237&amp;sig=0ef4f17&amp;sid=18460&amp;ppid=75612080&amp;vpid=273775234&amp;ct=offers</t>
  </si>
  <si>
    <t>https://octopart.com/click/track?c=1&amp;ai=8237&amp;sig=0a8d801&amp;sid=10022&amp;ppid=75612080&amp;vpid=575927350&amp;ct=offers</t>
  </si>
  <si>
    <t>https://octopart.com/click/track?ai=8237&amp;sig=0dfc2c8&amp;sid=1532&amp;ppid=75612080&amp;vpid=547829217&amp;ct=offers</t>
  </si>
  <si>
    <t>https://octopart.com/click/track?ai=8237&amp;sig=0c78810&amp;sid=5489&amp;ppid=75612080&amp;vpid=609708146&amp;ct=offers</t>
  </si>
  <si>
    <t>C3M0075120J</t>
  </si>
  <si>
    <t>https://octopart.com/c3m0075120j-wolfspeed-84766690</t>
  </si>
  <si>
    <t>1200V 90mOhm @ 20A, 15V TO-263-8, DÂ²Pak (7 Leads + Tab), TO-263CA</t>
  </si>
  <si>
    <t>Id=30A (Tc) Vgsmax=15V Vth=4V @ 5mA</t>
  </si>
  <si>
    <t>Qg=51nC @ 15V Ciss=1350pF @ 1000V</t>
  </si>
  <si>
    <t>C3M0075120J-ND</t>
  </si>
  <si>
    <t>27AC3668</t>
  </si>
  <si>
    <t>https://octopart.com/click/track?ai=8237&amp;sig=09dfce8&amp;sid=459&amp;ppid=84766690&amp;vpid=439667170&amp;ct=offers</t>
  </si>
  <si>
    <t>https://octopart.com/click/track?ai=8237&amp;sig=0a10694&amp;sid=2402&amp;ppid=84766690&amp;vpid=441150312&amp;ct=offers</t>
  </si>
  <si>
    <t>https://octopart.com/click/track?ai=8237&amp;sig=0d267e6&amp;sid=18460&amp;ppid=84766690&amp;vpid=440481992&amp;ct=offers</t>
  </si>
  <si>
    <t>https://octopart.com/click/track?ai=8237&amp;sig=0b47043&amp;sid=10022&amp;ppid=84766690&amp;vpid=595718443&amp;ct=offers</t>
  </si>
  <si>
    <t>https://octopart.com/click/track?ai=8237&amp;sig=02a6957&amp;sid=1532&amp;ppid=84766690&amp;vpid=547829219&amp;ct=offers</t>
  </si>
  <si>
    <t>C3M0075120K</t>
  </si>
  <si>
    <t>https://octopart.com/c3m0075120k-wolfspeed-79738683</t>
  </si>
  <si>
    <t>1200V 90mOhm @ 20A, 15V TO-247-4</t>
  </si>
  <si>
    <t>C3M0075120K-ND</t>
  </si>
  <si>
    <t>11AC4548</t>
  </si>
  <si>
    <t>https://octopart.com/click/track?ai=8237&amp;sig=0f7ba41&amp;sid=459&amp;ppid=79738683&amp;vpid=415185472&amp;ct=offers</t>
  </si>
  <si>
    <t>https://octopart.com/click/track?ai=8237&amp;sig=0eae2ca&amp;sid=2402&amp;ppid=79738683&amp;vpid=423934687&amp;ct=offers</t>
  </si>
  <si>
    <t>https://octopart.com/click/track?ai=8237&amp;sig=05361b1&amp;sid=18460&amp;ppid=79738683&amp;vpid=416753897&amp;ct=offers</t>
  </si>
  <si>
    <t>https://octopart.com/click/track?ai=8237&amp;sig=038f692&amp;sid=10022&amp;ppid=79738683&amp;vpid=595718445&amp;ct=offers</t>
  </si>
  <si>
    <t>https://octopart.com/click/track?ai=8237&amp;sig=0bc28de&amp;sid=1532&amp;ppid=79738683&amp;vpid=551792814&amp;ct=offers</t>
  </si>
  <si>
    <t>https://octopart.com/click/track?ai=8237&amp;sig=0696331&amp;sid=5489&amp;ppid=79738683&amp;vpid=609708147&amp;ct=offers</t>
  </si>
  <si>
    <t>SCT3160KLHRC11</t>
  </si>
  <si>
    <t>https://octopart.com/sct3160klhrc11-rohm-99472256</t>
  </si>
  <si>
    <t>SCT3160KLHRC11-ND</t>
  </si>
  <si>
    <t>C1S625901872783</t>
  </si>
  <si>
    <t>755-SCT3160KLHRC11</t>
  </si>
  <si>
    <t>02AH4689</t>
  </si>
  <si>
    <t>https://octopart.com/click/track?ai=8237&amp;sig=0aec3d9&amp;sid=459&amp;ppid=99472256&amp;vpid=531966132&amp;ct=offers</t>
  </si>
  <si>
    <t>https://octopart.com/click/track?ai=8237&amp;sig=0ecf31b&amp;sid=13512&amp;ppid=99472256&amp;vpid=595384712&amp;ct=offers</t>
  </si>
  <si>
    <t>https://octopart.com/click/track?ai=8237&amp;sig=00b1352&amp;sid=2401&amp;ppid=99472256&amp;vpid=534529942&amp;ct=offers</t>
  </si>
  <si>
    <t>https://octopart.com/click/track?ai=8237&amp;sig=02bc688&amp;sid=2402&amp;ppid=99472256&amp;vpid=547460384&amp;ct=offers</t>
  </si>
  <si>
    <t>https://octopart.com/click/track?ai=8237&amp;sig=0a6be34&amp;sid=5489&amp;ppid=99472256&amp;vpid=611054328&amp;ct=offers</t>
  </si>
  <si>
    <t>IMW120R060M1HXKSA1</t>
  </si>
  <si>
    <t>https://octopart.com/imw120r060m1hxksa1-infineon-103317929</t>
  </si>
  <si>
    <t>1.2kV 78mOhm @ 13A, 18V TO-247-3</t>
  </si>
  <si>
    <t>Id=36A (Tc) Vgsmax=15V, 18V Vth=5.7V @ 5.6mA</t>
  </si>
  <si>
    <t>Qg=31nC @ 18V Ciss=1.06nF @ 800V</t>
  </si>
  <si>
    <t>IMW120R060M1HXKSA1-ND</t>
  </si>
  <si>
    <t>SP001808368</t>
  </si>
  <si>
    <t>IMW120R060M1HXKSA1-TUBE</t>
  </si>
  <si>
    <t>726-IMW120R060M1HXKS</t>
  </si>
  <si>
    <t>29AH1032</t>
  </si>
  <si>
    <t>TMOS2966</t>
  </si>
  <si>
    <t>https://octopart.com/click/track?ai=8237&amp;sig=00b8725&amp;sid=459&amp;ppid=103317929&amp;vpid=576948915&amp;ct=offers</t>
  </si>
  <si>
    <t>https://octopart.com/click/track?c=1&amp;ai=8237&amp;sig=0a2c974&amp;sid=5822&amp;ppid=103317929&amp;vpid=575333035&amp;ct=offers</t>
  </si>
  <si>
    <t>https://octopart.com/click/track?ai=8237&amp;sig=07d6ec3&amp;sid=15544&amp;ppid=103317929&amp;vpid=577825269&amp;ct=offers</t>
  </si>
  <si>
    <t>https://octopart.com/click/track?ai=8237&amp;sig=0dab881&amp;sid=2454&amp;ppid=103317929&amp;vpid=605175759&amp;ct=offers</t>
  </si>
  <si>
    <t>https://octopart.com/click/track?ai=8237&amp;sig=07bb868&amp;sid=2401&amp;ppid=103317929&amp;vpid=578355250&amp;ct=offers</t>
  </si>
  <si>
    <t>https://octopart.com/click/track?ai=8237&amp;sig=0eeaaa3&amp;sid=2402&amp;ppid=103317929&amp;vpid=579314182&amp;ct=offers</t>
  </si>
  <si>
    <t>https://octopart.com/click/track?ai=8237&amp;sig=00b6989&amp;sid=18993&amp;ppid=103317929&amp;vpid=596767975&amp;ct=offers</t>
  </si>
  <si>
    <t>C2M0080120D</t>
  </si>
  <si>
    <t>https://octopart.com/c2m0080120d-wolfspeed-66992560</t>
  </si>
  <si>
    <t>1200V 98mOhm @ 20A, 20V TO-247-3</t>
  </si>
  <si>
    <t>Id=36A (Tc) Vgsmax=20V Vth=4V @ 5mA</t>
  </si>
  <si>
    <t>Qg=62nC @ 5V Ciss=950pF @ 1000V</t>
  </si>
  <si>
    <t>C2M0080120D-ND</t>
  </si>
  <si>
    <t>12X8365</t>
  </si>
  <si>
    <t>https://octopart.com/click/track?ai=8237&amp;sig=00b03c0&amp;sid=459&amp;ppid=66992560&amp;vpid=271338657&amp;ct=offers</t>
  </si>
  <si>
    <t>https://octopart.com/click/track?ai=8237&amp;sig=0af845c&amp;sid=2402&amp;ppid=66992560&amp;vpid=268615238&amp;ct=offers</t>
  </si>
  <si>
    <t>https://octopart.com/click/track?ai=8237&amp;sig=08d00ba&amp;sid=18460&amp;ppid=66992560&amp;vpid=240504909&amp;ct=offers</t>
  </si>
  <si>
    <t>https://octopart.com/click/track?ai=8237&amp;sig=03b04ad&amp;sid=10022&amp;ppid=66992560&amp;vpid=575927231&amp;ct=offers</t>
  </si>
  <si>
    <t>https://octopart.com/click/track?ai=8237&amp;sig=01bd00d&amp;sid=1532&amp;ppid=66992560&amp;vpid=547829168&amp;ct=offers</t>
  </si>
  <si>
    <t>IMZ120R045M1XKSA1</t>
  </si>
  <si>
    <t>https://octopart.com/imz120r045m1xksa1-infineon-91076059</t>
  </si>
  <si>
    <t>1200V 59mOhm @ 20A, 15V TO-247-4</t>
  </si>
  <si>
    <t>Qg=52nC @ 15V Ciss=1900pF @ 800V</t>
  </si>
  <si>
    <t>448-IMZ120R045M1XKSA1-ND</t>
  </si>
  <si>
    <t>SP001346258</t>
  </si>
  <si>
    <t>726-IMZ120R045M1XKS1</t>
  </si>
  <si>
    <t>39AH8889</t>
  </si>
  <si>
    <t>Tray</t>
  </si>
  <si>
    <t>https://octopart.com/click/track?ai=8237&amp;sig=0cdd42b&amp;sid=459&amp;ppid=91076059&amp;vpid=582322520&amp;ct=offers</t>
  </si>
  <si>
    <t>https://octopart.com/click/track?ai=8237&amp;sig=0adbb31&amp;sid=1106&amp;ppid=91076059&amp;vpid=594818814&amp;ct=offers</t>
  </si>
  <si>
    <t>https://octopart.com/click/track?c=1&amp;ai=8237&amp;sig=080d581&amp;sid=5822&amp;ppid=91076059&amp;vpid=475780504&amp;ct=offers</t>
  </si>
  <si>
    <t>https://octopart.com/click/track?ai=8237&amp;sig=05389aa&amp;sid=15544&amp;ppid=91076059&amp;vpid=510912778&amp;ct=offers</t>
  </si>
  <si>
    <t>https://octopart.com/click/track?ai=8237&amp;sig=0d799b9&amp;sid=2401&amp;ppid=91076059&amp;vpid=548539711&amp;ct=offers</t>
  </si>
  <si>
    <t>https://octopart.com/click/track?ai=8237&amp;sig=01f5e67&amp;sid=2402&amp;ppid=91076059&amp;vpid=592528198&amp;ct=offers</t>
  </si>
  <si>
    <t>https://octopart.com/click/track?ai=8237&amp;sig=05393f2&amp;sid=5489&amp;ppid=91076059&amp;vpid=597328029&amp;ct=offers</t>
  </si>
  <si>
    <t>C3M0075120D</t>
  </si>
  <si>
    <t>https://octopart.com/c3m0075120d-wolfspeed-99460586</t>
  </si>
  <si>
    <t>1200V 90mOhm @ 20A, 15V TO-247-3</t>
  </si>
  <si>
    <t>Qg=54nC @ 15V Ciss=1350pF @ 1000V</t>
  </si>
  <si>
    <t>C3M0075120D-ND</t>
  </si>
  <si>
    <t>99AC9000</t>
  </si>
  <si>
    <t>https://octopart.com/click/track?ai=8237&amp;sig=0a0b406&amp;sid=459&amp;ppid=99460586&amp;vpid=531831453&amp;ct=offers</t>
  </si>
  <si>
    <t>https://octopart.com/click/track?ai=8237&amp;sig=033cc41&amp;sid=2402&amp;ppid=99460586&amp;vpid=538378160&amp;ct=offers</t>
  </si>
  <si>
    <t>https://octopart.com/click/track?ai=8237&amp;sig=029370c&amp;sid=18460&amp;ppid=99460586&amp;vpid=531975014&amp;ct=offers</t>
  </si>
  <si>
    <t>https://octopart.com/click/track?ai=8237&amp;sig=0183e82&amp;sid=10022&amp;ppid=99460586&amp;vpid=595718441&amp;ct=offers</t>
  </si>
  <si>
    <t>IMW120R030M1HXKSA1</t>
  </si>
  <si>
    <t>https://octopart.com/imw120r030m1hxksa1-infineon-103317928</t>
  </si>
  <si>
    <t>1.2kV 40mOhm @ 25A, 18V TO-247-3</t>
  </si>
  <si>
    <t>Id=56A (Tc) Vgsmax=15V, 18V Vth=5.7V @ 10mA</t>
  </si>
  <si>
    <t>Qg=63nC @ 18V Ciss=2.12nF @ 800V</t>
  </si>
  <si>
    <t>IMW120R030M1HXKSA1-ND</t>
  </si>
  <si>
    <t>SP001727390</t>
  </si>
  <si>
    <t>726-IMW120R030M1HXKS</t>
  </si>
  <si>
    <t>29AH1031</t>
  </si>
  <si>
    <t>TMOS2965</t>
  </si>
  <si>
    <t>https://octopart.com/click/track?ai=8237&amp;sig=00823e9&amp;sid=459&amp;ppid=103317928&amp;vpid=576948913&amp;ct=offers</t>
  </si>
  <si>
    <t>https://octopart.com/click/track?c=1&amp;ai=8237&amp;sig=045c8fc&amp;sid=5822&amp;ppid=103317928&amp;vpid=575333034&amp;ct=offers</t>
  </si>
  <si>
    <t>https://octopart.com/click/track?ai=8237&amp;sig=0344a0f&amp;sid=15544&amp;ppid=103317928&amp;vpid=577825268&amp;ct=offers</t>
  </si>
  <si>
    <t>https://octopart.com/click/track?ai=8237&amp;sig=0cf777e&amp;sid=2401&amp;ppid=103317928&amp;vpid=578355249&amp;ct=offers</t>
  </si>
  <si>
    <t>https://octopart.com/click/track?ai=8237&amp;sig=07d6be3&amp;sid=2402&amp;ppid=103317928&amp;vpid=579314181&amp;ct=offers</t>
  </si>
  <si>
    <t>https://octopart.com/click/track?ai=8237&amp;sig=00a5788&amp;sid=18993&amp;ppid=103317928&amp;vpid=596767973&amp;ct=offers</t>
  </si>
  <si>
    <t>IMZ120R030M1HXKSA1</t>
  </si>
  <si>
    <t>https://octopart.com/imz120r030m1hxksa1-infineon-103046432</t>
  </si>
  <si>
    <t>1.2kV 40mOhm @ 25A, 18V TO-247-4</t>
  </si>
  <si>
    <t>IMZ120R030M1HXKSA1-ND</t>
  </si>
  <si>
    <t>SP001727394</t>
  </si>
  <si>
    <t>IMZ120R030M1HXKSA1-TUBE</t>
  </si>
  <si>
    <t>726-IMZ120R030M1HXKS</t>
  </si>
  <si>
    <t>29AH1037</t>
  </si>
  <si>
    <t>TMOS2946</t>
  </si>
  <si>
    <t>https://octopart.com/click/track?ai=8237&amp;sig=0daa28c&amp;sid=459&amp;ppid=103046432&amp;vpid=576948920&amp;ct=offers</t>
  </si>
  <si>
    <t>https://octopart.com/click/track?c=1&amp;ai=8237&amp;sig=016c0ef&amp;sid=5822&amp;ppid=103046432&amp;vpid=562297521&amp;ct=offers</t>
  </si>
  <si>
    <t>https://octopart.com/click/track?ai=8237&amp;sig=0175787&amp;sid=15544&amp;ppid=103046432&amp;vpid=577825272&amp;ct=offers</t>
  </si>
  <si>
    <t>https://octopart.com/click/track?ai=8237&amp;sig=0f64ab2&amp;sid=2454&amp;ppid=103046432&amp;vpid=608908120&amp;ct=offers</t>
  </si>
  <si>
    <t>https://octopart.com/click/track?ai=8237&amp;sig=09a192c&amp;sid=2401&amp;ppid=103046432&amp;vpid=578355255&amp;ct=offers</t>
  </si>
  <si>
    <t>https://octopart.com/click/track?ai=8237&amp;sig=05d1bc3&amp;sid=2402&amp;ppid=103046432&amp;vpid=579314187&amp;ct=offers</t>
  </si>
  <si>
    <t>https://octopart.com/click/track?ai=8237&amp;sig=01dab6b&amp;sid=18993&amp;ppid=103046432&amp;vpid=595493488&amp;ct=offers</t>
  </si>
  <si>
    <t>C3M0030090K</t>
  </si>
  <si>
    <t>https://octopart.com/c3m0030090k-wolfspeed-89254405</t>
  </si>
  <si>
    <t>900V 39mOhm @ 35A, 15V TO-247-4</t>
  </si>
  <si>
    <t>Id=63A (Tc) Vgsmax=15V Vth=3.5V @ 11mA</t>
  </si>
  <si>
    <t>Qg=87nC @ 15V Ciss=1864pF @ 600V</t>
  </si>
  <si>
    <t>C3M0030090K-ND</t>
  </si>
  <si>
    <t>50AC5032</t>
  </si>
  <si>
    <t>https://octopart.com/click/track?ai=8237&amp;sig=03c4305&amp;sid=459&amp;ppid=89254405&amp;vpid=463408044&amp;ct=offers</t>
  </si>
  <si>
    <t>https://octopart.com/click/track?ai=8237&amp;sig=0c2ff8b&amp;sid=2402&amp;ppid=89254405&amp;vpid=477626712&amp;ct=offers</t>
  </si>
  <si>
    <t>https://octopart.com/click/track?ai=8237&amp;sig=07ffb2d&amp;sid=18460&amp;ppid=89254405&amp;vpid=463716146&amp;ct=offers</t>
  </si>
  <si>
    <t>https://octopart.com/click/track?c=1&amp;ai=8237&amp;sig=0eb7205&amp;sid=10022&amp;ppid=89254405&amp;vpid=595718436&amp;ct=offers</t>
  </si>
  <si>
    <t>https://octopart.com/click/track?ai=8237&amp;sig=055b81b&amp;sid=1532&amp;ppid=89254405&amp;vpid=547829212&amp;ct=offers</t>
  </si>
  <si>
    <t>https://octopart.com/click/track?ai=8237&amp;sig=09c6aa7&amp;sid=5489&amp;ppid=89254405&amp;vpid=610106478&amp;ct=offers</t>
  </si>
  <si>
    <t>C2M0040120D</t>
  </si>
  <si>
    <t>https://octopart.com/c2m0040120d-wolfspeed-66992559</t>
  </si>
  <si>
    <t>1200V 52mOhm @ 40A, 20V TO-247-3</t>
  </si>
  <si>
    <t>Id=60A (Tc) Vgsmax=20V Vth=2.8V @ 10mA</t>
  </si>
  <si>
    <t>Qg=115nC @ 20V Ciss=1893pF @ 1000V</t>
  </si>
  <si>
    <t>C2M0040120D-ND</t>
  </si>
  <si>
    <t>98Y6010</t>
  </si>
  <si>
    <t>https://octopart.com/click/track?ai=8237&amp;sig=0a957de&amp;sid=459&amp;ppid=66992559&amp;vpid=271338654&amp;ct=offers</t>
  </si>
  <si>
    <t>https://octopart.com/click/track?ai=8237&amp;sig=0824692&amp;sid=2402&amp;ppid=66992559&amp;vpid=273920054&amp;ct=offers</t>
  </si>
  <si>
    <t>https://octopart.com/click/track?ai=8237&amp;sig=055f131&amp;sid=18460&amp;ppid=66992559&amp;vpid=240504908&amp;ct=offers</t>
  </si>
  <si>
    <t>https://octopart.com/click/track?ai=8237&amp;sig=026f851&amp;sid=10022&amp;ppid=66992559&amp;vpid=575927228&amp;ct=offers</t>
  </si>
  <si>
    <t>https://octopart.com/click/track?ai=8237&amp;sig=0ed8866&amp;sid=1532&amp;ppid=66992559&amp;vpid=547829166&amp;ct=offers</t>
  </si>
  <si>
    <t>C2M0080170P</t>
  </si>
  <si>
    <t>https://octopart.com/c2m0080170p-wolfspeed-91999447</t>
  </si>
  <si>
    <t>1700V 125mOhm @ 28A, 20V TO-247-4</t>
  </si>
  <si>
    <t>Id=40A (Tc) Vgsmax=20V Vth=4V @ 10mA</t>
  </si>
  <si>
    <t>Qg=120nC @ 20V Ciss=2250pF @ 1000V</t>
  </si>
  <si>
    <t>C2M0080170P-ND</t>
  </si>
  <si>
    <t>61AC7503</t>
  </si>
  <si>
    <t>https://octopart.com/click/track?ai=8237&amp;sig=091f7ff&amp;sid=459&amp;ppid=91999447&amp;vpid=480802525&amp;ct=offers</t>
  </si>
  <si>
    <t>https://octopart.com/click/track?ai=8237&amp;sig=0a070de&amp;sid=2402&amp;ppid=91999447&amp;vpid=493364150&amp;ct=offers</t>
  </si>
  <si>
    <t>https://octopart.com/click/track?ai=8237&amp;sig=042970d&amp;sid=18460&amp;ppid=91999447&amp;vpid=480902903&amp;ct=offers</t>
  </si>
  <si>
    <t>https://octopart.com/click/track?ai=8237&amp;sig=06a1c82&amp;sid=10022&amp;ppid=91999447&amp;vpid=595718433&amp;ct=offers</t>
  </si>
  <si>
    <t>https://octopart.com/click/track?ai=8237&amp;sig=00211f4&amp;sid=5489&amp;ppid=91999447&amp;vpid=609708129&amp;ct=offers</t>
  </si>
  <si>
    <t>GA20JT12-263</t>
  </si>
  <si>
    <t>https://octopart.com/ga20jt12-263-genesic+semiconductor-30949953</t>
  </si>
  <si>
    <t>1200V 60mOhm @ 20A TO-263-8, DÂ²Pak (7 Leads + Tab), TO-263CA</t>
  </si>
  <si>
    <t>Id=45A (Tc) Vgsmax=- Vth=-</t>
  </si>
  <si>
    <t>Qg=- Ciss=3091pF @ 800V</t>
  </si>
  <si>
    <t>1242-1189-ND</t>
  </si>
  <si>
    <t>905-GA20JT12-263</t>
  </si>
  <si>
    <t>https://octopart.com/click/track?ai=8237&amp;sig=024d2d6&amp;sid=459&amp;ppid=30949953&amp;vpid=91295666&amp;ct=offers</t>
  </si>
  <si>
    <t>https://octopart.com/click/track?ai=8237&amp;sig=0e9393e&amp;sid=2401&amp;ppid=30949953&amp;vpid=241918531&amp;ct=offers</t>
  </si>
  <si>
    <t>Master Electronics</t>
  </si>
  <si>
    <t>https://octopart.com/click/track?c=1&amp;ai=8237&amp;sig=09690c3&amp;sid=2595&amp;ppid=30949953&amp;vpid=544351735&amp;ct=offers</t>
  </si>
  <si>
    <t>MSC025SMA120B</t>
  </si>
  <si>
    <t>Microsemi</t>
  </si>
  <si>
    <t>https://octopart.com/msc025sma120b-microsemi-92244034</t>
  </si>
  <si>
    <t>1.2kV 31mOhm @ 40A, 20V TO-247-3</t>
  </si>
  <si>
    <t>Id=103A (Tc) Vgsmax=20V Vth=2.8V @ 1mA</t>
  </si>
  <si>
    <t>Qg=232nC @ 20V Ciss=3020pF @ 1000V</t>
  </si>
  <si>
    <t>691-MSC025SMA120B-ND</t>
  </si>
  <si>
    <t>https://octopart.com/click/track?c=1&amp;ai=8237&amp;sig=0fef2ba&amp;sid=459&amp;ppid=92244034&amp;vpid=549853558&amp;ct=offers</t>
  </si>
  <si>
    <t>https://octopart.com/click/track?ai=8237&amp;sig=04bdb62&amp;sid=18460&amp;ppid=92244034&amp;vpid=525612495&amp;ct=offers</t>
  </si>
  <si>
    <t>https://octopart.com/click/track?ai=8237&amp;sig=00f7e01&amp;sid=5489&amp;ppid=92244034&amp;vpid=609706302&amp;ct=offers</t>
  </si>
  <si>
    <t>SCT3040KRC14</t>
  </si>
  <si>
    <t>https://octopart.com/sct3040krc14-rohm-103973204</t>
  </si>
  <si>
    <t>1200V 52mOhm @ 20A, 18V TO-247-4</t>
  </si>
  <si>
    <t>846-SCT3040KRC14-ND</t>
  </si>
  <si>
    <t>C1S625901924606</t>
  </si>
  <si>
    <t>755-SCT3040KRC14</t>
  </si>
  <si>
    <t>34AH2695</t>
  </si>
  <si>
    <t>https://octopart.com/click/track?ai=8237&amp;sig=0e2d56f&amp;sid=459&amp;ppid=103973204&amp;vpid=581253806&amp;ct=offers</t>
  </si>
  <si>
    <t>https://octopart.com/click/track?c=1&amp;ai=8237&amp;sig=095fdfd&amp;sid=5822&amp;ppid=103973204&amp;vpid=582921621&amp;ct=offers</t>
  </si>
  <si>
    <t>https://octopart.com/click/track?ai=8237&amp;sig=0bad300&amp;sid=13512&amp;ppid=103973204&amp;vpid=582619760&amp;ct=offers</t>
  </si>
  <si>
    <t>https://octopart.com/click/track?ai=8237&amp;sig=049a934&amp;sid=2401&amp;ppid=103973204&amp;vpid=582375246&amp;ct=offers</t>
  </si>
  <si>
    <t>https://octopart.com/click/track?ai=8237&amp;sig=021c451&amp;sid=2402&amp;ppid=103973204&amp;vpid=587995147&amp;ct=offers</t>
  </si>
  <si>
    <t>https://octopart.com/click/track?ai=8237&amp;sig=04e1eae&amp;sid=5489&amp;ppid=103973204&amp;vpid=611054312&amp;ct=offers</t>
  </si>
  <si>
    <t>https://octopart.com/click/track?ai=8237&amp;sig=0341688&amp;sid=819&amp;ppid=103973204&amp;vpid=585421770&amp;ct=offers</t>
  </si>
  <si>
    <t>SCT3022ALHRC11</t>
  </si>
  <si>
    <t>https://octopart.com/sct3022alhrc11-rohm-99472246</t>
  </si>
  <si>
    <t>SCT3022ALHRC11-ND</t>
  </si>
  <si>
    <t>C1S625901872686</t>
  </si>
  <si>
    <t>755-SCT3022ALHRC11</t>
  </si>
  <si>
    <t>02AH4679</t>
  </si>
  <si>
    <t>https://octopart.com/click/track?ai=8237&amp;sig=0da4dc5&amp;sid=459&amp;ppid=99472246&amp;vpid=531966120&amp;ct=offers</t>
  </si>
  <si>
    <t>https://octopart.com/click/track?c=1&amp;ai=8237&amp;sig=0bcadf7&amp;sid=15544&amp;ppid=99472246&amp;vpid=592437349&amp;ct=offers</t>
  </si>
  <si>
    <t>https://octopart.com/click/track?ai=8237&amp;sig=06fb204&amp;sid=13512&amp;ppid=99472246&amp;vpid=585146208&amp;ct=offers</t>
  </si>
  <si>
    <t>https://octopart.com/click/track?ai=8237&amp;sig=0534a00&amp;sid=2401&amp;ppid=99472246&amp;vpid=534529928&amp;ct=offers</t>
  </si>
  <si>
    <t>https://octopart.com/click/track?c=1&amp;ai=8237&amp;sig=07fdb43&amp;sid=2402&amp;ppid=99472246&amp;vpid=547460371&amp;ct=offers</t>
  </si>
  <si>
    <t>https://octopart.com/click/track?ai=8237&amp;sig=043402f&amp;sid=5489&amp;ppid=99472246&amp;vpid=585278338&amp;ct=offers</t>
  </si>
  <si>
    <t>SCT3030KLHRC11</t>
  </si>
  <si>
    <t>https://octopart.com/sct3030klhrc11-rohm-99472249</t>
  </si>
  <si>
    <t>SCT3030KLHRC11-ND</t>
  </si>
  <si>
    <t>C1S625901872710</t>
  </si>
  <si>
    <t>755-SCT3030KLHRC11</t>
  </si>
  <si>
    <t>02AH4682</t>
  </si>
  <si>
    <t>https://octopart.com/click/track?ai=8237&amp;sig=0cb5b04&amp;sid=459&amp;ppid=99472249&amp;vpid=531966124&amp;ct=offers</t>
  </si>
  <si>
    <t>https://octopart.com/click/track?ai=8237&amp;sig=02783a7&amp;sid=13512&amp;ppid=99472249&amp;vpid=585146210&amp;ct=offers</t>
  </si>
  <si>
    <t>https://octopart.com/click/track?ai=8237&amp;sig=0bf436a&amp;sid=2401&amp;ppid=99472249&amp;vpid=534529931&amp;ct=offers</t>
  </si>
  <si>
    <t>https://octopart.com/click/track?ai=8237&amp;sig=0c474cb&amp;sid=2402&amp;ppid=99472249&amp;vpid=547460375&amp;ct=offers</t>
  </si>
  <si>
    <t>https://octopart.com/click/track?ai=8237&amp;sig=0352e1b&amp;sid=5489&amp;ppid=99472249&amp;vpid=611054309&amp;ct=offers</t>
  </si>
  <si>
    <t>https://octopart.com/click/track?ai=8237&amp;sig=007fc72&amp;sid=819&amp;ppid=99472249&amp;vpid=541437107&amp;ct=offers</t>
  </si>
  <si>
    <t>C3M0016120K</t>
  </si>
  <si>
    <t>https://octopart.com/c3m0016120k-wolfspeed-102136932</t>
  </si>
  <si>
    <t>1.2kV 22.3mOhm @ 75A, 15V TO-247-4</t>
  </si>
  <si>
    <t>Id=115A (Tc) Vgsmax=15V Vth=3.6V @ 23mA</t>
  </si>
  <si>
    <t>Qg=211nC @ 15V Ciss=6085pF @ 1000V</t>
  </si>
  <si>
    <t>1697-C3M0016120K-ND</t>
  </si>
  <si>
    <t>21AH3202</t>
  </si>
  <si>
    <t>https://octopart.com/click/track?ai=8237&amp;sig=06a44aa&amp;sid=459&amp;ppid=102136932&amp;vpid=549030893&amp;ct=offers</t>
  </si>
  <si>
    <t>https://octopart.com/click/track?ai=8237&amp;sig=0ad8f13&amp;sid=2402&amp;ppid=102136932&amp;vpid=575076475&amp;ct=offers</t>
  </si>
  <si>
    <t>https://octopart.com/click/track?ai=8237&amp;sig=02adef4&amp;sid=18460&amp;ppid=102136932&amp;vpid=574773224&amp;ct=offers</t>
  </si>
  <si>
    <t>https://octopart.com/click/track?ai=8237&amp;sig=0f31747&amp;sid=10022&amp;ppid=102136932&amp;vpid=595718435&amp;ct=offers</t>
  </si>
  <si>
    <t>C2M0045170P</t>
  </si>
  <si>
    <t>https://octopart.com/c2m0045170p-wolfspeed-91999446</t>
  </si>
  <si>
    <t>1700V 59mOhm @ 50A, 20V TO-247-4</t>
  </si>
  <si>
    <t>Id=72A (Tc) Vgsmax=20V Vth=4V @ 18mA</t>
  </si>
  <si>
    <t>Qg=188nC @ 20V Ciss=3672pF @ 1000V</t>
  </si>
  <si>
    <t>C2M0045170P-ND</t>
  </si>
  <si>
    <t>61AC7502</t>
  </si>
  <si>
    <t>https://octopart.com/click/track?ai=8237&amp;sig=03150ba&amp;sid=459&amp;ppid=91999446&amp;vpid=480802524&amp;ct=offers</t>
  </si>
  <si>
    <t>https://octopart.com/click/track?ai=8237&amp;sig=0b63036&amp;sid=2402&amp;ppid=91999446&amp;vpid=492561674&amp;ct=offers</t>
  </si>
  <si>
    <t>https://octopart.com/click/track?ai=8237&amp;sig=0b8b77f&amp;sid=18460&amp;ppid=91999446&amp;vpid=480902902&amp;ct=offers</t>
  </si>
  <si>
    <t>https://octopart.com/click/track?ai=8237&amp;sig=0bd7188&amp;sid=5489&amp;ppid=91999446&amp;vpid=609708128&amp;ct=offers</t>
  </si>
  <si>
    <t>C2M0045170D</t>
  </si>
  <si>
    <t>https://octopart.com/c2m0045170d-wolfspeed-75187459</t>
  </si>
  <si>
    <t>1700V 70mOhm @ 50A, 20V TO-247-3</t>
  </si>
  <si>
    <t>Qg=188nC @ 20V Ciss=3672pF @ 1kV</t>
  </si>
  <si>
    <t>C2M0045170D-ND</t>
  </si>
  <si>
    <t>98Y6011</t>
  </si>
  <si>
    <t>https://octopart.com/click/track?ai=8237&amp;sig=0d821fb&amp;sid=459&amp;ppid=75187459&amp;vpid=271338656&amp;ct=offers</t>
  </si>
  <si>
    <t>https://octopart.com/click/track?ai=8237&amp;sig=00d2c7d&amp;sid=2402&amp;ppid=75187459&amp;vpid=273453452&amp;ct=offers</t>
  </si>
  <si>
    <t>https://octopart.com/click/track?ai=8237&amp;sig=08944a5&amp;sid=18460&amp;ppid=75187459&amp;vpid=268583564&amp;ct=offers</t>
  </si>
  <si>
    <t>https://octopart.com/click/track?ai=8237&amp;sig=083f07c&amp;sid=10022&amp;ppid=75187459&amp;vpid=595718431&amp;ct=offers</t>
  </si>
  <si>
    <t>https://octopart.com/click/track?ai=8237&amp;sig=0a29d15&amp;sid=1532&amp;ppid=75187459&amp;vpid=547829167&amp;ct=offers</t>
  </si>
  <si>
    <t>SCT3017ALHRC11</t>
  </si>
  <si>
    <t>https://octopart.com/sct3017alhrc11-rohm-99472245</t>
  </si>
  <si>
    <t>650V 22.1mOhm @ 47A, 18V TO-247-3</t>
  </si>
  <si>
    <t>Id=118A (Tc) Vgsmax=18V Vth=5.6V @ 23.5mA</t>
  </si>
  <si>
    <t>Qg=172nC @ 18V Ciss=2884pF @ 500V</t>
  </si>
  <si>
    <t>SCT3017ALHRC11-ND</t>
  </si>
  <si>
    <t>C1S625901872677</t>
  </si>
  <si>
    <t>755-SCT3017ALHRC11</t>
  </si>
  <si>
    <t>02AH4678</t>
  </si>
  <si>
    <t>https://octopart.com/click/track?ai=8237&amp;sig=0079500&amp;sid=459&amp;ppid=99472245&amp;vpid=531966119&amp;ct=offers</t>
  </si>
  <si>
    <t>https://octopart.com/click/track?c=1&amp;ai=8237&amp;sig=0498665&amp;sid=15544&amp;ppid=99472245&amp;vpid=577830861&amp;ct=offers</t>
  </si>
  <si>
    <t>https://octopart.com/click/track?ai=8237&amp;sig=0cd8e1a&amp;sid=13512&amp;ppid=99472245&amp;vpid=595384711&amp;ct=offers</t>
  </si>
  <si>
    <t>https://octopart.com/click/track?ai=8237&amp;sig=0b2c741&amp;sid=2401&amp;ppid=99472245&amp;vpid=534529926&amp;ct=offers</t>
  </si>
  <si>
    <t>https://octopart.com/click/track?ai=8237&amp;sig=0b6b2b1&amp;sid=2402&amp;ppid=99472245&amp;vpid=547460369&amp;ct=offers</t>
  </si>
  <si>
    <t>https://octopart.com/click/track?ai=8237&amp;sig=0503d90&amp;sid=5489&amp;ppid=99472245&amp;vpid=611054300&amp;ct=offers</t>
  </si>
  <si>
    <t>SCT3022KLHRC11</t>
  </si>
  <si>
    <t>https://octopart.com/sct3022klhrc11-rohm-99472247</t>
  </si>
  <si>
    <t>1200V 28.6mOhm @ 36A, 18V TO-247-3</t>
  </si>
  <si>
    <t>Id=95A (Tc) Vgsmax=18V Vth=5.6V @ 18.2mA</t>
  </si>
  <si>
    <t>Qg=178nC @ 18V Ciss=2879pF @ 800V</t>
  </si>
  <si>
    <t>SCT3022KLHRC11-ND</t>
  </si>
  <si>
    <t>C1S625901872695</t>
  </si>
  <si>
    <t>755-SCT3022KLHRC11</t>
  </si>
  <si>
    <t>02AH4680</t>
  </si>
  <si>
    <t>https://octopart.com/click/track?ai=8237&amp;sig=0c39666&amp;sid=459&amp;ppid=99472247&amp;vpid=531966121&amp;ct=offers</t>
  </si>
  <si>
    <t>https://octopart.com/click/track?c=1&amp;ai=8237&amp;sig=05a86c5&amp;sid=15544&amp;ppid=99472247&amp;vpid=549505792&amp;ct=offers</t>
  </si>
  <si>
    <t>https://octopart.com/click/track?ai=8237&amp;sig=0c3e5d9&amp;sid=13512&amp;ppid=99472247&amp;vpid=591441324&amp;ct=offers</t>
  </si>
  <si>
    <t>https://octopart.com/click/track?ai=8237&amp;sig=0b6dcf5&amp;sid=2401&amp;ppid=99472247&amp;vpid=534529929&amp;ct=offers</t>
  </si>
  <si>
    <t>https://octopart.com/click/track?ai=8237&amp;sig=004c547&amp;sid=2402&amp;ppid=99472247&amp;vpid=547460372&amp;ct=offers</t>
  </si>
  <si>
    <t>https://octopart.com/click/track?ai=8237&amp;sig=09abfe4&amp;sid=5489&amp;ppid=99472247&amp;vpid=591618332&amp;ct=offers</t>
  </si>
  <si>
    <t>C3M0280090J-TR</t>
  </si>
  <si>
    <t>https://octopart.com/c3m0280090j-tr-wolfspeed-75058395</t>
  </si>
  <si>
    <t>900V 360mOhm @ 7.5A, 15V TO-263-8, DÂ²Pak (7 Leads + Tab), TO-263CA</t>
  </si>
  <si>
    <t>Id=11A (Tc) Vgsmax=15V Vth=3.5V @ 1.2mA</t>
  </si>
  <si>
    <t>Qg=9.5nC @ 15V Ciss=150pF @ 600V</t>
  </si>
  <si>
    <t>C3M0280090J-TRTR-ND</t>
  </si>
  <si>
    <t>90Y6782</t>
  </si>
  <si>
    <t>https://octopart.com/click/track?c=1&amp;ai=8237&amp;sig=0883590&amp;sid=459&amp;ppid=75058395&amp;vpid=271338729&amp;ct=offers</t>
  </si>
  <si>
    <t>https://octopart.com/click/track?c=1&amp;ai=8237&amp;sig=0bb0828&amp;sid=2402&amp;ppid=75058395&amp;vpid=266886346&amp;ct=offers</t>
  </si>
  <si>
    <t>https://octopart.com/click/track?ai=8237&amp;sig=0e2bcaf&amp;sid=18460&amp;ppid=75058395&amp;vpid=273775235&amp;ct=offers</t>
  </si>
  <si>
    <t>C3M0280090D</t>
  </si>
  <si>
    <t>https://octopart.com/c3m0280090d-wolfspeed-67260402</t>
  </si>
  <si>
    <t>900V 360mOhm @ 7.5A, 15V TO-247-3</t>
  </si>
  <si>
    <t>Id=11.5A (Tc) Vgsmax=15V Vth=3.5V @ 1.2mA</t>
  </si>
  <si>
    <t>C3M0280090D-ND</t>
  </si>
  <si>
    <t>98Y6020</t>
  </si>
  <si>
    <t>https://octopart.com/click/track?ai=8237&amp;sig=01f238d&amp;sid=459&amp;ppid=67260402&amp;vpid=271338724&amp;ct=offers</t>
  </si>
  <si>
    <t>https://octopart.com/click/track?ai=8237&amp;sig=0678a06&amp;sid=2402&amp;ppid=67260402&amp;vpid=273920063&amp;ct=offers</t>
  </si>
  <si>
    <t>https://octopart.com/click/track?ai=8237&amp;sig=043787a&amp;sid=18460&amp;ppid=67260402&amp;vpid=241718919&amp;ct=offers</t>
  </si>
  <si>
    <t>https://octopart.com/click/track?ai=8237&amp;sig=064227c&amp;sid=10022&amp;ppid=67260402&amp;vpid=575927362&amp;ct=offers</t>
  </si>
  <si>
    <t>https://octopart.com/click/track?ai=8237&amp;sig=009a29c&amp;sid=1532&amp;ppid=67260402&amp;vpid=547829226&amp;ct=offers</t>
  </si>
  <si>
    <t>C3M0280090J</t>
  </si>
  <si>
    <t>https://octopart.com/c3m0280090j-wolfspeed-70899052</t>
  </si>
  <si>
    <t>C3M0280090J-ND</t>
  </si>
  <si>
    <t>98Y6021</t>
  </si>
  <si>
    <t>https://octopart.com/click/track?ai=8237&amp;sig=06999ac&amp;sid=459&amp;ppid=70899052&amp;vpid=271338725&amp;ct=offers</t>
  </si>
  <si>
    <t>https://octopart.com/click/track?ai=8237&amp;sig=0725eda&amp;sid=2402&amp;ppid=70899052&amp;vpid=273920064&amp;ct=offers</t>
  </si>
  <si>
    <t>https://octopart.com/click/track?ai=8237&amp;sig=00070bd&amp;sid=18460&amp;ppid=70899052&amp;vpid=248961504&amp;ct=offers</t>
  </si>
  <si>
    <t>https://octopart.com/click/track?ai=8237&amp;sig=0b69b70&amp;sid=10022&amp;ppid=70899052&amp;vpid=595718449&amp;ct=offers</t>
  </si>
  <si>
    <t>https://octopart.com/click/track?ai=8237&amp;sig=0cd8d16&amp;sid=1532&amp;ppid=70899052&amp;vpid=547829230&amp;ct=offers</t>
  </si>
  <si>
    <t>E3M0120090D</t>
  </si>
  <si>
    <t>https://octopart.com/e3m0120090d-wolfspeed-94411235</t>
  </si>
  <si>
    <t>E3M0120090D-ND</t>
  </si>
  <si>
    <t>71AC0355</t>
  </si>
  <si>
    <t>https://octopart.com/click/track?ai=8237&amp;sig=056983b&amp;sid=459&amp;ppid=94411235&amp;vpid=493360453&amp;ct=offers</t>
  </si>
  <si>
    <t>https://octopart.com/click/track?ai=8237&amp;sig=016b2f0&amp;sid=2402&amp;ppid=94411235&amp;vpid=509972370&amp;ct=offers</t>
  </si>
  <si>
    <t>https://octopart.com/click/track?ai=8237&amp;sig=0039cb9&amp;sid=18460&amp;ppid=94411235&amp;vpid=500145973&amp;ct=offers</t>
  </si>
  <si>
    <t>GA05JT12-263</t>
  </si>
  <si>
    <t>https://octopart.com/ga05jt12-263-genesic+semiconductor-30949951</t>
  </si>
  <si>
    <t>1200V - TO-263-8, DÂ²Pak (7 Leads + Tab), TO-263CA</t>
  </si>
  <si>
    <t>Id=15A (Tc) Vgsmax=- Vth=-</t>
  </si>
  <si>
    <t>1242-1184-ND</t>
  </si>
  <si>
    <t>08X5866</t>
  </si>
  <si>
    <t>https://octopart.com/click/track?ai=8237&amp;sig=045742c&amp;sid=459&amp;ppid=30949951&amp;vpid=91295664&amp;ct=offers</t>
  </si>
  <si>
    <t>https://octopart.com/click/track?ai=8237&amp;sig=081dda7&amp;sid=2402&amp;ppid=30949951&amp;vpid=89569480&amp;ct=offers</t>
  </si>
  <si>
    <t>E3M0065090D</t>
  </si>
  <si>
    <t>https://octopart.com/e3m0065090d-wolfspeed-94411234</t>
  </si>
  <si>
    <t>900V 84.5mOhm @ 20A, 15V TO-247-3</t>
  </si>
  <si>
    <t>E3M0065090D-ND</t>
  </si>
  <si>
    <t>71AC0354</t>
  </si>
  <si>
    <t>https://octopart.com/click/track?ai=8237&amp;sig=0cf7a78&amp;sid=459&amp;ppid=94411234&amp;vpid=493360452&amp;ct=offers</t>
  </si>
  <si>
    <t>https://octopart.com/click/track?ai=8237&amp;sig=0bc750d&amp;sid=2402&amp;ppid=94411234&amp;vpid=510669563&amp;ct=offers</t>
  </si>
  <si>
    <t>https://octopart.com/click/track?ai=8237&amp;sig=03bd2dd&amp;sid=18460&amp;ppid=94411234&amp;vpid=500145972&amp;ct=offers</t>
  </si>
  <si>
    <t>C3M0016120D</t>
  </si>
  <si>
    <t>https://octopart.com/c3m0016120d-wolfspeed-104939826</t>
  </si>
  <si>
    <t>1200V 22.3mOhm @ 75A, 15V TO-247-3</t>
  </si>
  <si>
    <t>Qg=207nC @ 15V Ciss=6085pF @ 1000V</t>
  </si>
  <si>
    <t>1697-C3M0016120D-ND</t>
  </si>
  <si>
    <t>40AH1118</t>
  </si>
  <si>
    <t>https://octopart.com/click/track?ai=8237&amp;sig=0d92dda&amp;sid=459&amp;ppid=104939826&amp;vpid=587729736&amp;ct=offers</t>
  </si>
  <si>
    <t>https://octopart.com/click/track?ai=8237&amp;sig=08e8dab&amp;sid=2402&amp;ppid=104939826&amp;vpid=592530578&amp;ct=offers</t>
  </si>
  <si>
    <t>https://octopart.com/click/track?ai=8237&amp;sig=0557eb3&amp;sid=18460&amp;ppid=104939826&amp;vpid=586232349&amp;ct=offers</t>
  </si>
  <si>
    <t>C3M0120100J</t>
  </si>
  <si>
    <t>https://octopart.com/c3m0120100j-wolfspeed-81688118</t>
  </si>
  <si>
    <t>1000V 155mOhm @ 15A, 15V TO-263-8, DÂ²Pak (7 Leads + Tab), TO-263CA</t>
  </si>
  <si>
    <t>C3M0120100J-ND</t>
  </si>
  <si>
    <t>https://octopart.com/click/track?ai=8237&amp;sig=0c74194&amp;sid=459&amp;ppid=81688118&amp;vpid=420704212&amp;ct=offers</t>
  </si>
  <si>
    <t>https://octopart.com/click/track?ai=8237&amp;sig=06b356d&amp;sid=18460&amp;ppid=81688118&amp;vpid=420392493&amp;ct=offers</t>
  </si>
  <si>
    <t>https://octopart.com/click/track?ai=8237&amp;sig=0a4c761&amp;sid=10022&amp;ppid=81688118&amp;vpid=575927356&amp;ct=offers</t>
  </si>
  <si>
    <t>https://octopart.com/click/track?ai=8237&amp;sig=067be6e&amp;sid=1532&amp;ppid=81688118&amp;vpid=547829223&amp;ct=offers</t>
  </si>
  <si>
    <t>https://octopart.com/click/track?ai=8237&amp;sig=0f14b90&amp;sid=5489&amp;ppid=81688118&amp;vpid=609708149&amp;ct=offers</t>
  </si>
  <si>
    <t>GA10JT12-263</t>
  </si>
  <si>
    <t>https://octopart.com/ga10jt12-263-genesic+semiconductor-30949952</t>
  </si>
  <si>
    <t>1200V 120mOhm @ 10A -</t>
  </si>
  <si>
    <t>Id=25A (Tc) Vgsmax=- Vth=-</t>
  </si>
  <si>
    <t>Qg=- Ciss=1403pF @ 800V</t>
  </si>
  <si>
    <t>1242-1186-ND</t>
  </si>
  <si>
    <t>905-GA10JT12-263</t>
  </si>
  <si>
    <t>08X5868</t>
  </si>
  <si>
    <t>https://octopart.com/click/track?ai=8237&amp;sig=02be008&amp;sid=459&amp;ppid=30949952&amp;vpid=91295665&amp;ct=offers</t>
  </si>
  <si>
    <t>https://octopart.com/click/track?ai=8237&amp;sig=009e2d8&amp;sid=2401&amp;ppid=30949952&amp;vpid=241918530&amp;ct=offers</t>
  </si>
  <si>
    <t>https://octopart.com/click/track?c=1&amp;ai=8237&amp;sig=04cc738&amp;sid=2402&amp;ppid=30949952&amp;vpid=89569525&amp;ct=offers</t>
  </si>
  <si>
    <t>https://octopart.com/click/track?c=1&amp;ai=8237&amp;sig=07d7ff1&amp;sid=2595&amp;ppid=30949952&amp;vpid=544351733&amp;ct=offers</t>
  </si>
  <si>
    <t>C3M0120090J-TR</t>
  </si>
  <si>
    <t>https://octopart.com/c3m0120090j-tr-wolfspeed-75058394</t>
  </si>
  <si>
    <t>C3M0120090J-TRTR-ND</t>
  </si>
  <si>
    <t>90Y6779</t>
  </si>
  <si>
    <t>https://octopart.com/click/track?c=1&amp;ai=8237&amp;sig=0b0836f&amp;sid=459&amp;ppid=75058394&amp;vpid=271338722&amp;ct=offers</t>
  </si>
  <si>
    <t>https://octopart.com/click/track?c=1&amp;ai=8237&amp;sig=014b519&amp;sid=2402&amp;ppid=75058394&amp;vpid=266886340&amp;ct=offers</t>
  </si>
  <si>
    <t>https://octopart.com/click/track?ai=8237&amp;sig=06c068d&amp;sid=18460&amp;ppid=75058394&amp;vpid=531410009&amp;ct=offers</t>
  </si>
  <si>
    <t>IMW120R350M1HXKSA1</t>
  </si>
  <si>
    <t>https://octopart.com/imw120r350m1hxksa1-infineon-103132110</t>
  </si>
  <si>
    <t>1.2kV 455mOhm @ 2A, 18V TO-247-3</t>
  </si>
  <si>
    <t>Id=4.7A (Tc) Vgsmax=15V, 18V Vth=5.7V @ 1mA</t>
  </si>
  <si>
    <t>Qg=5.3nC @ 18V Ciss=182pF @ 800V</t>
  </si>
  <si>
    <t>IMW120R350M1HXKSA1-ND</t>
  </si>
  <si>
    <t>SP001808376</t>
  </si>
  <si>
    <t>IMW120R350M1HXKSA1-REEL</t>
  </si>
  <si>
    <t>726-IMW120R350M1HXKS</t>
  </si>
  <si>
    <t>29AH1036</t>
  </si>
  <si>
    <t>TMOS2944</t>
  </si>
  <si>
    <t>https://octopart.com/click/track?ai=8237&amp;sig=0bdd478&amp;sid=459&amp;ppid=103132110&amp;vpid=576948919&amp;ct=offers</t>
  </si>
  <si>
    <t>https://octopart.com/click/track?ai=8237&amp;sig=0bef85e&amp;sid=1106&amp;ppid=103132110&amp;vpid=604470649&amp;ct=offers</t>
  </si>
  <si>
    <t>https://octopart.com/click/track?c=1&amp;ai=8237&amp;sig=0b60af6&amp;sid=5822&amp;ppid=103132110&amp;vpid=568891040&amp;ct=offers</t>
  </si>
  <si>
    <t>https://octopart.com/click/track?ai=8237&amp;sig=0d304b8&amp;sid=15544&amp;ppid=103132110&amp;vpid=582730772&amp;ct=offers</t>
  </si>
  <si>
    <t>https://octopart.com/click/track?ai=8237&amp;sig=0fea9c8&amp;sid=2454&amp;ppid=103132110&amp;vpid=605113261&amp;ct=offers</t>
  </si>
  <si>
    <t>https://octopart.com/click/track?ai=8237&amp;sig=05df352&amp;sid=2401&amp;ppid=103132110&amp;vpid=578355254&amp;ct=offers</t>
  </si>
  <si>
    <t>https://octopart.com/click/track?ai=8237&amp;sig=01a2523&amp;sid=2402&amp;ppid=103132110&amp;vpid=579314186&amp;ct=offers</t>
  </si>
  <si>
    <t>https://octopart.com/click/track?ai=8237&amp;sig=049dbe5&amp;sid=18993&amp;ppid=103132110&amp;vpid=595493487&amp;ct=offers</t>
  </si>
  <si>
    <t>https://octopart.com/click/track?ai=8237&amp;sig=0a64996&amp;sid=5489&amp;ppid=103132110&amp;vpid=605398441&amp;ct=offers</t>
  </si>
  <si>
    <t>IMZ120R220M1HXKSA1</t>
  </si>
  <si>
    <t>https://octopart.com/imz120r220m1hxksa1-infineon-103132113</t>
  </si>
  <si>
    <t>1.2kV 220mOhm @ 4A, 18V TO-247-4</t>
  </si>
  <si>
    <t>IMZ120R220M1HXKSA1-ND</t>
  </si>
  <si>
    <t>SP001946190</t>
  </si>
  <si>
    <t>IMZ120R220M1HXKSA1-REEL</t>
  </si>
  <si>
    <t>726-IMZ120R220M1HXKS</t>
  </si>
  <si>
    <t>29AH1041</t>
  </si>
  <si>
    <t>TMOS2971</t>
  </si>
  <si>
    <t>https://octopart.com/click/track?ai=8237&amp;sig=01280e8&amp;sid=459&amp;ppid=103132113&amp;vpid=576948924&amp;ct=offers</t>
  </si>
  <si>
    <t>https://octopart.com/click/track?c=1&amp;ai=8237&amp;sig=0462180&amp;sid=5822&amp;ppid=103132113&amp;vpid=568891050&amp;ct=offers</t>
  </si>
  <si>
    <t>https://octopart.com/click/track?ai=8237&amp;sig=0ce40a6&amp;sid=15544&amp;ppid=103132113&amp;vpid=604727209&amp;ct=offers</t>
  </si>
  <si>
    <t>https://octopart.com/click/track?ai=8237&amp;sig=093bac5&amp;sid=2454&amp;ppid=103132113&amp;vpid=605113262&amp;ct=offers</t>
  </si>
  <si>
    <t>https://octopart.com/click/track?ai=8237&amp;sig=0735c6a&amp;sid=2401&amp;ppid=103132113&amp;vpid=578355259&amp;ct=offers</t>
  </si>
  <si>
    <t>https://octopart.com/click/track?ai=8237&amp;sig=0a2d3c5&amp;sid=2402&amp;ppid=103132113&amp;vpid=579314191&amp;ct=offers</t>
  </si>
  <si>
    <t>https://octopart.com/click/track?ai=8237&amp;sig=04f79fa&amp;sid=18993&amp;ppid=103132113&amp;vpid=596767991&amp;ct=offers</t>
  </si>
  <si>
    <t>IMZ120R140M1HXKSA1</t>
  </si>
  <si>
    <t>https://octopart.com/imz120r140m1hxksa1-infineon-103132112</t>
  </si>
  <si>
    <t>1.2kV 182mOhm @ 6A, 18V TO-247-4</t>
  </si>
  <si>
    <t>Id=19A (Tc) Vgsmax=15V, 18V Vth=5.7V @ 2.5mA</t>
  </si>
  <si>
    <t>Qg=13nC @ 18V Ciss=454pF @ 800V</t>
  </si>
  <si>
    <t>IMZ120R140M1HXKSA1-ND</t>
  </si>
  <si>
    <t>SP001946186</t>
  </si>
  <si>
    <t>IMZ120R140M1HXKSA1-TUBE</t>
  </si>
  <si>
    <t>726-IMZ120R140M1HXKS</t>
  </si>
  <si>
    <t>29AH1040</t>
  </si>
  <si>
    <t>TMOS2970</t>
  </si>
  <si>
    <t>https://octopart.com/click/track?ai=8237&amp;sig=0d09c44&amp;sid=459&amp;ppid=103132112&amp;vpid=576948923&amp;ct=offers</t>
  </si>
  <si>
    <t>https://octopart.com/click/track?c=1&amp;ai=8237&amp;sig=0a180d2&amp;sid=5822&amp;ppid=103132112&amp;vpid=568891048&amp;ct=offers</t>
  </si>
  <si>
    <t>https://octopart.com/click/track?ai=8237&amp;sig=0b7506c&amp;sid=15544&amp;ppid=103132112&amp;vpid=604727208&amp;ct=offers</t>
  </si>
  <si>
    <t>https://octopart.com/click/track?ai=8237&amp;sig=0a7fe58&amp;sid=2454&amp;ppid=103132112&amp;vpid=605175762&amp;ct=offers</t>
  </si>
  <si>
    <t>https://octopart.com/click/track?ai=8237&amp;sig=0e9becd&amp;sid=2401&amp;ppid=103132112&amp;vpid=578355258&amp;ct=offers</t>
  </si>
  <si>
    <t>https://octopart.com/click/track?ai=8237&amp;sig=042853d&amp;sid=2402&amp;ppid=103132112&amp;vpid=579314190&amp;ct=offers</t>
  </si>
  <si>
    <t>https://octopart.com/click/track?ai=8237&amp;sig=09aec01&amp;sid=18993&amp;ppid=103132112&amp;vpid=596767989&amp;ct=offers</t>
  </si>
  <si>
    <t>IMW120R140M1HXKSA1</t>
  </si>
  <si>
    <t>https://octopart.com/imw120r140m1hxksa1-infineon-103317931</t>
  </si>
  <si>
    <t>1.2kV 182mOhm @ 6A, 18V TO-247-3</t>
  </si>
  <si>
    <t>IMW120R140M1HXKSA1-ND</t>
  </si>
  <si>
    <t>SP001946184</t>
  </si>
  <si>
    <t>726-IMW120R140M1HXKS</t>
  </si>
  <si>
    <t>29AH1034</t>
  </si>
  <si>
    <t>TMOS2945</t>
  </si>
  <si>
    <t>https://octopart.com/click/track?ai=8237&amp;sig=0337453&amp;sid=459&amp;ppid=103317931&amp;vpid=576948917&amp;ct=offers</t>
  </si>
  <si>
    <t>https://octopart.com/click/track?c=1&amp;ai=8237&amp;sig=008de2d&amp;sid=5822&amp;ppid=103317931&amp;vpid=575333037&amp;ct=offers</t>
  </si>
  <si>
    <t>https://octopart.com/click/track?ai=8237&amp;sig=021575c&amp;sid=15544&amp;ppid=103317931&amp;vpid=577825271&amp;ct=offers</t>
  </si>
  <si>
    <t>https://octopart.com/click/track?ai=8237&amp;sig=0f6ca6c&amp;sid=2401&amp;ppid=103317931&amp;vpid=578355252&amp;ct=offers</t>
  </si>
  <si>
    <t>https://octopart.com/click/track?ai=8237&amp;sig=0987981&amp;sid=2402&amp;ppid=103317931&amp;vpid=579314184&amp;ct=offers</t>
  </si>
  <si>
    <t>https://octopart.com/click/track?ai=8237&amp;sig=0900daf&amp;sid=18993&amp;ppid=103317931&amp;vpid=595493486&amp;ct=offers</t>
  </si>
  <si>
    <t>SCT3120ALHRC11</t>
  </si>
  <si>
    <t>https://octopart.com/sct3120alhrc11-rohm-99472255</t>
  </si>
  <si>
    <t>SCT3120ALHRC11-ND</t>
  </si>
  <si>
    <t>C1S625901872774</t>
  </si>
  <si>
    <t>755-SCT3120ALHRC11</t>
  </si>
  <si>
    <t>02AH4688</t>
  </si>
  <si>
    <t>https://octopart.com/click/track?ai=8237&amp;sig=052e30e&amp;sid=459&amp;ppid=99472255&amp;vpid=531966131&amp;ct=offers</t>
  </si>
  <si>
    <t>https://octopart.com/click/track?ai=8237&amp;sig=0e1d1bf&amp;sid=13512&amp;ppid=99472255&amp;vpid=585146217&amp;ct=offers</t>
  </si>
  <si>
    <t>https://octopart.com/click/track?ai=8237&amp;sig=053aad5&amp;sid=2401&amp;ppid=99472255&amp;vpid=534776508&amp;ct=offers</t>
  </si>
  <si>
    <t>https://octopart.com/click/track?ai=8237&amp;sig=06b4643&amp;sid=2402&amp;ppid=99472255&amp;vpid=547460383&amp;ct=offers</t>
  </si>
  <si>
    <t>https://octopart.com/click/track?ai=8237&amp;sig=097a512&amp;sid=5489&amp;ppid=99472255&amp;vpid=611054327&amp;ct=offers</t>
  </si>
  <si>
    <t>IMW120R090M1HXKSA1</t>
  </si>
  <si>
    <t>https://octopart.com/imw120r090m1hxksa1-infineon-103317930</t>
  </si>
  <si>
    <t>1.2kV 117mOhm @ 8.5A, 18V TO-247-3</t>
  </si>
  <si>
    <t>Id=26A (Tc) Vgsmax=15V, 18V Vth=5.7V @ 3.7mA</t>
  </si>
  <si>
    <t>Qg=21nC @ 18V Ciss=707pF @ 800V</t>
  </si>
  <si>
    <t>IMW120R090M1HXKSA1-ND</t>
  </si>
  <si>
    <t>SP001946164</t>
  </si>
  <si>
    <t>IMW120R090M1HXKSA1-TUBE</t>
  </si>
  <si>
    <t>726-IMW120R090M1HXKS</t>
  </si>
  <si>
    <t>29AH1033</t>
  </si>
  <si>
    <t>TMOS2967</t>
  </si>
  <si>
    <t>https://octopart.com/click/track?ai=8237&amp;sig=0466a64&amp;sid=459&amp;ppid=103317930&amp;vpid=576948916&amp;ct=offers</t>
  </si>
  <si>
    <t>https://octopart.com/click/track?c=1&amp;ai=8237&amp;sig=00ed5ed&amp;sid=5822&amp;ppid=103317930&amp;vpid=575333036&amp;ct=offers</t>
  </si>
  <si>
    <t>https://octopart.com/click/track?c=1&amp;ai=8237&amp;sig=02e2fd0&amp;sid=15544&amp;ppid=103317930&amp;vpid=577825270&amp;ct=offers</t>
  </si>
  <si>
    <t>https://octopart.com/click/track?ai=8237&amp;sig=0f64ea5&amp;sid=2454&amp;ppid=103317930&amp;vpid=608908118&amp;ct=offers</t>
  </si>
  <si>
    <t>https://octopart.com/click/track?ai=8237&amp;sig=066815a&amp;sid=2401&amp;ppid=103317930&amp;vpid=578355251&amp;ct=offers</t>
  </si>
  <si>
    <t>https://octopart.com/click/track?ai=8237&amp;sig=07abdda&amp;sid=2402&amp;ppid=103317930&amp;vpid=579314183&amp;ct=offers</t>
  </si>
  <si>
    <t>https://octopart.com/click/track?ai=8237&amp;sig=018e4e9&amp;sid=18993&amp;ppid=103317930&amp;vpid=596767978&amp;ct=offers</t>
  </si>
  <si>
    <t>IMZ120R090M1HXKSA1</t>
  </si>
  <si>
    <t>https://octopart.com/imz120r090m1hxksa1-infineon-102284137</t>
  </si>
  <si>
    <t>1.2kV 117mOhm @ 8.5A, 18V TO-247-4</t>
  </si>
  <si>
    <t>IMZ120R090M1HXKSA1-ND</t>
  </si>
  <si>
    <t>SP001946182</t>
  </si>
  <si>
    <t>IMZ120R090M1HXKSA1-TUBE</t>
  </si>
  <si>
    <t>726-IMZ120R090M1HXKS</t>
  </si>
  <si>
    <t>29AH1039</t>
  </si>
  <si>
    <t>TMOS2969</t>
  </si>
  <si>
    <t>https://octopart.com/click/track?ai=8237&amp;sig=05714e7&amp;sid=459&amp;ppid=102284137&amp;vpid=576948922&amp;ct=offers</t>
  </si>
  <si>
    <t>https://octopart.com/click/track?c=1&amp;ai=8237&amp;sig=057e5bd&amp;sid=5822&amp;ppid=102284137&amp;vpid=568891045&amp;ct=offers</t>
  </si>
  <si>
    <t>https://octopart.com/click/track?ai=8237&amp;sig=0546041&amp;sid=15544&amp;ppid=102284137&amp;vpid=549504808&amp;ct=offers</t>
  </si>
  <si>
    <t>https://octopart.com/click/track?ai=8237&amp;sig=060e4fe&amp;sid=2454&amp;ppid=102284137&amp;vpid=605175761&amp;ct=offers</t>
  </si>
  <si>
    <t>https://octopart.com/click/track?ai=8237&amp;sig=01b06e9&amp;sid=2401&amp;ppid=102284137&amp;vpid=578355257&amp;ct=offers</t>
  </si>
  <si>
    <t>https://octopart.com/click/track?ai=8237&amp;sig=09bc967&amp;sid=2402&amp;ppid=102284137&amp;vpid=579314189&amp;ct=offers</t>
  </si>
  <si>
    <t>https://octopart.com/click/track?ai=8237&amp;sig=0a64030&amp;sid=18993&amp;ppid=102284137&amp;vpid=596767987&amp;ct=offers</t>
  </si>
  <si>
    <t>SCT3080ARC14</t>
  </si>
  <si>
    <t>https://octopart.com/sct3080arc14-rohm-103973206</t>
  </si>
  <si>
    <t>650V 104mOhm @ 10A, 18V TO-247-4</t>
  </si>
  <si>
    <t>Id=30A (Tc) Vgsmax=18V Vth=5.6V @ 5mA</t>
  </si>
  <si>
    <t>Qg=48nC @ 18V Ciss=571pF @ 500V</t>
  </si>
  <si>
    <t>846-SCT3080ARC14-ND</t>
  </si>
  <si>
    <t>C1S625901924651</t>
  </si>
  <si>
    <t>755-SCT3080ARC14</t>
  </si>
  <si>
    <t>34AH2697</t>
  </si>
  <si>
    <t>https://octopart.com/click/track?ai=8237&amp;sig=0eb587b&amp;sid=459&amp;ppid=103973206&amp;vpid=581253808&amp;ct=offers</t>
  </si>
  <si>
    <t>https://octopart.com/click/track?c=1&amp;ai=8237&amp;sig=044ed10&amp;sid=5822&amp;ppid=103973206&amp;vpid=582921623&amp;ct=offers</t>
  </si>
  <si>
    <t>https://octopart.com/click/track?ai=8237&amp;sig=0763f23&amp;sid=13512&amp;ppid=103973206&amp;vpid=597086254&amp;ct=offers</t>
  </si>
  <si>
    <t>https://octopart.com/click/track?ai=8237&amp;sig=0a8a70c&amp;sid=2401&amp;ppid=103973206&amp;vpid=582375248&amp;ct=offers</t>
  </si>
  <si>
    <t>https://octopart.com/click/track?ai=8237&amp;sig=07fc5eb&amp;sid=2402&amp;ppid=103973206&amp;vpid=587995149&amp;ct=offers</t>
  </si>
  <si>
    <t>https://octopart.com/click/track?ai=8237&amp;sig=0fbbc58&amp;sid=5489&amp;ppid=103973206&amp;vpid=611054318&amp;ct=offers</t>
  </si>
  <si>
    <t>https://octopart.com/click/track?ai=8237&amp;sig=09df0e6&amp;sid=819&amp;ppid=103973206&amp;vpid=585421772&amp;ct=offers</t>
  </si>
  <si>
    <t>SCT3080ALHRC11</t>
  </si>
  <si>
    <t>https://octopart.com/sct3080alhrc11-rohm-99472252</t>
  </si>
  <si>
    <t>650V 104mOhm @ 10A, 18V TO-247-3</t>
  </si>
  <si>
    <t>SCT3080ALHRC11-ND</t>
  </si>
  <si>
    <t>C1S625901872747</t>
  </si>
  <si>
    <t>755-SCT3080ALHRC11</t>
  </si>
  <si>
    <t>02AH4685</t>
  </si>
  <si>
    <t>https://octopart.com/click/track?ai=8237&amp;sig=003cf00&amp;sid=459&amp;ppid=99472252&amp;vpid=531966127&amp;ct=offers</t>
  </si>
  <si>
    <t>https://octopart.com/click/track?ai=8237&amp;sig=0fac525&amp;sid=13512&amp;ppid=99472252&amp;vpid=592617945&amp;ct=offers</t>
  </si>
  <si>
    <t>https://octopart.com/click/track?ai=8237&amp;sig=0b11932&amp;sid=2401&amp;ppid=99472252&amp;vpid=534529937&amp;ct=offers</t>
  </si>
  <si>
    <t>https://octopart.com/click/track?ai=8237&amp;sig=03e9136&amp;sid=2402&amp;ppid=99472252&amp;vpid=547460379&amp;ct=offers</t>
  </si>
  <si>
    <t>https://octopart.com/click/track?ai=8237&amp;sig=024fc1e&amp;sid=5489&amp;ppid=99472252&amp;vpid=611054317&amp;ct=offers</t>
  </si>
  <si>
    <t>SCT3105KLGC11</t>
  </si>
  <si>
    <t>https://octopart.com/sct3105klgc11-rohm-97357624</t>
  </si>
  <si>
    <t>1200V 137mOhm @ 7.6A, 18V TO-247-3</t>
  </si>
  <si>
    <t>Id=24A (Tc) Vgsmax=18V Vth=5.6V @ 3.81mA</t>
  </si>
  <si>
    <t>Qg=51nC @ 18V Ciss=574pF @ 800V</t>
  </si>
  <si>
    <t>SCT3105KLGC11-ND</t>
  </si>
  <si>
    <t>C1S625901872288</t>
  </si>
  <si>
    <t>SCT3105KLGC11-TUBE</t>
  </si>
  <si>
    <t>755-SCT3105KLGC11</t>
  </si>
  <si>
    <t>81AC5496</t>
  </si>
  <si>
    <t>https://octopart.com/click/track?ai=8237&amp;sig=02aa0d8&amp;sid=459&amp;ppid=97357624&amp;vpid=511583767&amp;ct=offers</t>
  </si>
  <si>
    <t>https://octopart.com/click/track?ai=8237&amp;sig=089c10e&amp;sid=13512&amp;ppid=97357624&amp;vpid=576994520&amp;ct=offers</t>
  </si>
  <si>
    <t>https://octopart.com/click/track?ai=8237&amp;sig=061ff2a&amp;sid=2454&amp;ppid=97357624&amp;vpid=590915507&amp;ct=offers</t>
  </si>
  <si>
    <t>https://octopart.com/click/track?ai=8237&amp;sig=07dbcdb&amp;sid=2401&amp;ppid=97357624&amp;vpid=511660272&amp;ct=offers</t>
  </si>
  <si>
    <t>https://octopart.com/click/track?ai=8237&amp;sig=067d582&amp;sid=2402&amp;ppid=97357624&amp;vpid=537957553&amp;ct=offers</t>
  </si>
  <si>
    <t>https://octopart.com/click/track?ai=8237&amp;sig=0aae052&amp;sid=5489&amp;ppid=97357624&amp;vpid=611054323&amp;ct=offers</t>
  </si>
  <si>
    <t>IMZ120R060M1HXKSA1</t>
  </si>
  <si>
    <t>https://octopart.com/imz120r060m1hxksa1-infineon-103132111</t>
  </si>
  <si>
    <t>1.2kV 78mOhm @ 13A, 18V TO-247-4</t>
  </si>
  <si>
    <t>IMZ120R060M1HXKSA1-ND</t>
  </si>
  <si>
    <t>SP001808370</t>
  </si>
  <si>
    <t>IMZ120R060M1HXKSA1-TUBE</t>
  </si>
  <si>
    <t>726-IMZ120R060M1HXKS</t>
  </si>
  <si>
    <t>29AH1038</t>
  </si>
  <si>
    <t>TMOS2947</t>
  </si>
  <si>
    <t>https://octopart.com/click/track?ai=8237&amp;sig=00d3f33&amp;sid=459&amp;ppid=103132111&amp;vpid=576948921&amp;ct=offers</t>
  </si>
  <si>
    <t>https://octopart.com/click/track?c=1&amp;ai=8237&amp;sig=0e82395&amp;sid=5822&amp;ppid=103132111&amp;vpid=568891043&amp;ct=offers</t>
  </si>
  <si>
    <t>https://octopart.com/click/track?ai=8237&amp;sig=042ea22&amp;sid=15544&amp;ppid=103132111&amp;vpid=577825273&amp;ct=offers</t>
  </si>
  <si>
    <t>https://octopart.com/click/track?ai=8237&amp;sig=0f92034&amp;sid=2454&amp;ppid=103132111&amp;vpid=605175760&amp;ct=offers</t>
  </si>
  <si>
    <t>https://octopart.com/click/track?ai=8237&amp;sig=029a5bd&amp;sid=2401&amp;ppid=103132111&amp;vpid=578355256&amp;ct=offers</t>
  </si>
  <si>
    <t>https://octopart.com/click/track?ai=8237&amp;sig=03dd196&amp;sid=2402&amp;ppid=103132111&amp;vpid=579314188&amp;ct=offers</t>
  </si>
  <si>
    <t>https://octopart.com/click/track?ai=8237&amp;sig=0653222&amp;sid=18993&amp;ppid=103132111&amp;vpid=595493489&amp;ct=offers</t>
  </si>
  <si>
    <t>SCT3105KRC14</t>
  </si>
  <si>
    <t>https://octopart.com/sct3105krc14-rohm-103973208</t>
  </si>
  <si>
    <t>1200V 137mOhm @ 7.6A, 18V TO-247-4</t>
  </si>
  <si>
    <t>846-SCT3105KRC14-ND</t>
  </si>
  <si>
    <t>C1S625901924624</t>
  </si>
  <si>
    <t>755-SCT3105KRC14</t>
  </si>
  <si>
    <t>34AH2699</t>
  </si>
  <si>
    <t>https://octopart.com/click/track?ai=8237&amp;sig=0cd0a3b&amp;sid=459&amp;ppid=103973208&amp;vpid=581253810&amp;ct=offers</t>
  </si>
  <si>
    <t>https://octopart.com/click/track?c=1&amp;ai=8237&amp;sig=0679179&amp;sid=5822&amp;ppid=103973208&amp;vpid=582921625&amp;ct=offers</t>
  </si>
  <si>
    <t>https://octopart.com/click/track?c=1&amp;ai=8237&amp;sig=092b922&amp;sid=15544&amp;ppid=103973208&amp;vpid=592437351&amp;ct=offers</t>
  </si>
  <si>
    <t>https://octopart.com/click/track?ai=8237&amp;sig=07d28f3&amp;sid=13512&amp;ppid=103973208&amp;vpid=582619763&amp;ct=offers</t>
  </si>
  <si>
    <t>https://octopart.com/click/track?ai=8237&amp;sig=012aeca&amp;sid=2401&amp;ppid=103973208&amp;vpid=582375250&amp;ct=offers</t>
  </si>
  <si>
    <t>https://octopart.com/click/track?ai=8237&amp;sig=083770f&amp;sid=2402&amp;ppid=103973208&amp;vpid=587995151&amp;ct=offers</t>
  </si>
  <si>
    <t>https://octopart.com/click/track?ai=8237&amp;sig=05eae77&amp;sid=5489&amp;ppid=103973208&amp;vpid=611054325&amp;ct=offers</t>
  </si>
  <si>
    <t>SCT3105KLHRC11</t>
  </si>
  <si>
    <t>https://octopart.com/sct3105klhrc11-rohm-99472254</t>
  </si>
  <si>
    <t>SCT3105KLHRC11-ND</t>
  </si>
  <si>
    <t>C1S625901872765</t>
  </si>
  <si>
    <t>755-SCT3105KLHRC11</t>
  </si>
  <si>
    <t>02AH4687</t>
  </si>
  <si>
    <t>https://octopart.com/click/track?ai=8237&amp;sig=0791abb&amp;sid=459&amp;ppid=99472254&amp;vpid=531966130&amp;ct=offers</t>
  </si>
  <si>
    <t>https://octopart.com/click/track?ai=8237&amp;sig=04083f9&amp;sid=13512&amp;ppid=99472254&amp;vpid=592617946&amp;ct=offers</t>
  </si>
  <si>
    <t>https://octopart.com/click/track?ai=8237&amp;sig=0a0557a&amp;sid=2401&amp;ppid=99472254&amp;vpid=534529941&amp;ct=offers</t>
  </si>
  <si>
    <t>https://octopart.com/click/track?ai=8237&amp;sig=073973f&amp;sid=2402&amp;ppid=99472254&amp;vpid=547460382&amp;ct=offers</t>
  </si>
  <si>
    <t>https://octopart.com/click/track?ai=8237&amp;sig=0d577e3&amp;sid=5489&amp;ppid=99472254&amp;vpid=611054324&amp;ct=offers</t>
  </si>
  <si>
    <t>SCT3060ALHRC11</t>
  </si>
  <si>
    <t>https://octopart.com/sct3060alhrc11-rohm-99472251</t>
  </si>
  <si>
    <t>SCT3060ALHRC11-ND</t>
  </si>
  <si>
    <t>C1S625901872738</t>
  </si>
  <si>
    <t>755-SCT3060ALHRC11</t>
  </si>
  <si>
    <t>02AH4684</t>
  </si>
  <si>
    <t>https://octopart.com/click/track?ai=8237&amp;sig=08baa14&amp;sid=459&amp;ppid=99472251&amp;vpid=531966126&amp;ct=offers</t>
  </si>
  <si>
    <t>https://octopart.com/click/track?c=1&amp;ai=8237&amp;sig=0a65370&amp;sid=15544&amp;ppid=99472251&amp;vpid=549505793&amp;ct=offers</t>
  </si>
  <si>
    <t>https://octopart.com/click/track?ai=8237&amp;sig=0bc03e0&amp;sid=13512&amp;ppid=99472251&amp;vpid=585146214&amp;ct=offers</t>
  </si>
  <si>
    <t>https://octopart.com/click/track?ai=8237&amp;sig=0db2d8d&amp;sid=2401&amp;ppid=99472251&amp;vpid=534529935&amp;ct=offers</t>
  </si>
  <si>
    <t>https://octopart.com/click/track?c=1&amp;ai=8237&amp;sig=0dca922&amp;sid=2402&amp;ppid=99472251&amp;vpid=547460377&amp;ct=offers</t>
  </si>
  <si>
    <t>https://octopart.com/click/track?ai=8237&amp;sig=0ea25f2&amp;sid=5489&amp;ppid=99472251&amp;vpid=611054314&amp;ct=offers</t>
  </si>
  <si>
    <t>SCT3080KRC14</t>
  </si>
  <si>
    <t>https://octopart.com/sct3080krc14-rohm-103973207</t>
  </si>
  <si>
    <t>1200V 104mOhm @ 10A, 18V TO-247-4</t>
  </si>
  <si>
    <t>846-SCT3080KRC14-ND</t>
  </si>
  <si>
    <t>C1S625901924615</t>
  </si>
  <si>
    <t>755-SCT3080KRC14</t>
  </si>
  <si>
    <t>34AH2698</t>
  </si>
  <si>
    <t>https://octopart.com/click/track?ai=8237&amp;sig=0ded2eb&amp;sid=459&amp;ppid=103973207&amp;vpid=581253809&amp;ct=offers</t>
  </si>
  <si>
    <t>https://octopart.com/click/track?c=1&amp;ai=8237&amp;sig=095f695&amp;sid=5822&amp;ppid=103973207&amp;vpid=582921624&amp;ct=offers</t>
  </si>
  <si>
    <t>https://octopart.com/click/track?ai=8237&amp;sig=0651cf0&amp;sid=13512&amp;ppid=103973207&amp;vpid=582619762&amp;ct=offers</t>
  </si>
  <si>
    <t>https://octopart.com/click/track?ai=8237&amp;sig=069a1a4&amp;sid=2401&amp;ppid=103973207&amp;vpid=582375249&amp;ct=offers</t>
  </si>
  <si>
    <t>https://octopart.com/click/track?ai=8237&amp;sig=0645265&amp;sid=2402&amp;ppid=103973207&amp;vpid=587995150&amp;ct=offers</t>
  </si>
  <si>
    <t>https://octopart.com/click/track?ai=8237&amp;sig=009122a&amp;sid=5489&amp;ppid=103973207&amp;vpid=611054322&amp;ct=offers</t>
  </si>
  <si>
    <t>SCT3060ARC14</t>
  </si>
  <si>
    <t>https://octopart.com/sct3060arc14-rohm-103973205</t>
  </si>
  <si>
    <t>650V 78mOhm @ 13A, 18V TO-247-4</t>
  </si>
  <si>
    <t>846-SCT3060ARC14-ND</t>
  </si>
  <si>
    <t>C1S625901924633</t>
  </si>
  <si>
    <t>755-SCT3060ARC14</t>
  </si>
  <si>
    <t>34AH2696</t>
  </si>
  <si>
    <t>https://octopart.com/click/track?ai=8237&amp;sig=03824a9&amp;sid=459&amp;ppid=103973205&amp;vpid=581253807&amp;ct=offers</t>
  </si>
  <si>
    <t>https://octopart.com/click/track?c=1&amp;ai=8237&amp;sig=08659b5&amp;sid=5822&amp;ppid=103973205&amp;vpid=582921622&amp;ct=offers</t>
  </si>
  <si>
    <t>https://octopart.com/click/track?c=1&amp;ai=8237&amp;sig=0edf8fd&amp;sid=15544&amp;ppid=103973205&amp;vpid=599618278&amp;ct=offers</t>
  </si>
  <si>
    <t>https://octopart.com/click/track?ai=8237&amp;sig=0c810ca&amp;sid=13512&amp;ppid=103973205&amp;vpid=582619761&amp;ct=offers</t>
  </si>
  <si>
    <t>https://octopart.com/click/track?ai=8237&amp;sig=09c4052&amp;sid=2401&amp;ppid=103973205&amp;vpid=582375247&amp;ct=offers</t>
  </si>
  <si>
    <t>https://octopart.com/click/track?ai=8237&amp;sig=053c30e&amp;sid=2402&amp;ppid=103973205&amp;vpid=587995148&amp;ct=offers</t>
  </si>
  <si>
    <t>https://octopart.com/click/track?ai=8237&amp;sig=08b95c4&amp;sid=5489&amp;ppid=103973205&amp;vpid=582940713&amp;ct=offers</t>
  </si>
  <si>
    <t>SCT3080KLHRC11</t>
  </si>
  <si>
    <t>https://octopart.com/sct3080klhrc11-rohm-99472253</t>
  </si>
  <si>
    <t>SCT3080KLHRC11-ND</t>
  </si>
  <si>
    <t>C1S625901872756</t>
  </si>
  <si>
    <t>755-SCT3080KLHRC11</t>
  </si>
  <si>
    <t>02AH4686</t>
  </si>
  <si>
    <t>https://octopart.com/click/track?ai=8237&amp;sig=090e9fd&amp;sid=459&amp;ppid=99472253&amp;vpid=531966129&amp;ct=offers</t>
  </si>
  <si>
    <t>https://octopart.com/click/track?c=1&amp;ai=8237&amp;sig=00476e8&amp;sid=15544&amp;ppid=99472253&amp;vpid=549505794&amp;ct=offers</t>
  </si>
  <si>
    <t>https://octopart.com/click/track?ai=8237&amp;sig=0c45895&amp;sid=13512&amp;ppid=99472253&amp;vpid=585146216&amp;ct=offers</t>
  </si>
  <si>
    <t>https://octopart.com/click/track?ai=8237&amp;sig=0b73d2f&amp;sid=2401&amp;ppid=99472253&amp;vpid=534529939&amp;ct=offers</t>
  </si>
  <si>
    <t>https://octopart.com/click/track?ai=8237&amp;sig=097e03f&amp;sid=2402&amp;ppid=99472253&amp;vpid=547460381&amp;ct=offers</t>
  </si>
  <si>
    <t>https://octopart.com/click/track?ai=8237&amp;sig=0f45420&amp;sid=5489&amp;ppid=99472253&amp;vpid=611054321&amp;ct=offers</t>
  </si>
  <si>
    <t>SCT2080KEHRC11</t>
  </si>
  <si>
    <t>https://octopart.com/sct2080kehrc11-rohm-99472244</t>
  </si>
  <si>
    <t>SCT2080KEHRC11-ND</t>
  </si>
  <si>
    <t>C1S625901872668</t>
  </si>
  <si>
    <t>755-SCT2080KEHRC11</t>
  </si>
  <si>
    <t>https://octopart.com/click/track?ai=8237&amp;sig=08957ce&amp;sid=459&amp;ppid=99472244&amp;vpid=531966116&amp;ct=offers</t>
  </si>
  <si>
    <t>https://octopart.com/click/track?ai=8237&amp;sig=007fb8e&amp;sid=13512&amp;ppid=99472244&amp;vpid=585146207&amp;ct=offers</t>
  </si>
  <si>
    <t>https://octopart.com/click/track?ai=8237&amp;sig=0e7c7ef&amp;sid=2401&amp;ppid=99472244&amp;vpid=534776505&amp;ct=offers</t>
  </si>
  <si>
    <t>https://octopart.com/click/track?ai=8237&amp;sig=036147f&amp;sid=5489&amp;ppid=99472244&amp;vpid=611054292&amp;ct=offers</t>
  </si>
  <si>
    <t>SCT3030ARC14</t>
  </si>
  <si>
    <t>https://octopart.com/sct3030arc14-rohm-103973203</t>
  </si>
  <si>
    <t>650V 39mOhm @ 27A, 18V TO-247-4</t>
  </si>
  <si>
    <t>846-SCT3030ARC14-ND</t>
  </si>
  <si>
    <t>C1S625901924642</t>
  </si>
  <si>
    <t>755-SCT3030ARC14</t>
  </si>
  <si>
    <t>34AH2694</t>
  </si>
  <si>
    <t>https://octopart.com/click/track?ai=8237&amp;sig=08b948f&amp;sid=459&amp;ppid=103973203&amp;vpid=581253805&amp;ct=offers</t>
  </si>
  <si>
    <t>https://octopart.com/click/track?c=1&amp;ai=8237&amp;sig=0ff919b&amp;sid=5822&amp;ppid=103973203&amp;vpid=582921620&amp;ct=offers</t>
  </si>
  <si>
    <t>https://octopart.com/click/track?ai=8237&amp;sig=058be50&amp;sid=13512&amp;ppid=103973203&amp;vpid=594519628&amp;ct=offers</t>
  </si>
  <si>
    <t>https://octopart.com/click/track?ai=8237&amp;sig=07937cb&amp;sid=2401&amp;ppid=103973203&amp;vpid=582375245&amp;ct=offers</t>
  </si>
  <si>
    <t>https://octopart.com/click/track?ai=8237&amp;sig=0734694&amp;sid=2402&amp;ppid=103973203&amp;vpid=587995144&amp;ct=offers</t>
  </si>
  <si>
    <t>https://octopart.com/click/track?ai=8237&amp;sig=05c2de7&amp;sid=5489&amp;ppid=103973203&amp;vpid=611054307&amp;ct=offers</t>
  </si>
  <si>
    <t>https://octopart.com/click/track?ai=8237&amp;sig=0f18fef&amp;sid=819&amp;ppid=103973203&amp;vpid=585421769&amp;ct=offers</t>
  </si>
  <si>
    <t>SCT3030ALHRC11</t>
  </si>
  <si>
    <t>https://octopart.com/sct3030alhrc11-rohm-99472248</t>
  </si>
  <si>
    <t>SCT3030ALHRC11-ND</t>
  </si>
  <si>
    <t>C1S625901872701</t>
  </si>
  <si>
    <t>755-SCT3030ALHRC11</t>
  </si>
  <si>
    <t>02AH4681</t>
  </si>
  <si>
    <t>https://octopart.com/click/track?ai=8237&amp;sig=0bfb33b&amp;sid=459&amp;ppid=99472248&amp;vpid=531966123&amp;ct=offers</t>
  </si>
  <si>
    <t>https://octopart.com/click/track?c=1&amp;ai=8237&amp;sig=0d0559e&amp;sid=15544&amp;ppid=99472248&amp;vpid=577830862&amp;ct=offers</t>
  </si>
  <si>
    <t>https://octopart.com/click/track?ai=8237&amp;sig=00daf3d&amp;sid=13512&amp;ppid=99472248&amp;vpid=589773383&amp;ct=offers</t>
  </si>
  <si>
    <t>https://octopart.com/click/track?ai=8237&amp;sig=07c2166&amp;sid=2401&amp;ppid=99472248&amp;vpid=534529930&amp;ct=offers</t>
  </si>
  <si>
    <t>https://octopart.com/click/track?ai=8237&amp;sig=0787e2f&amp;sid=2402&amp;ppid=99472248&amp;vpid=547460373&amp;ct=offers</t>
  </si>
  <si>
    <t>https://octopart.com/click/track?ai=8237&amp;sig=0e8c974&amp;sid=5489&amp;ppid=99472248&amp;vpid=611054306&amp;ct=offers</t>
  </si>
  <si>
    <t>SCT3040KLHRC11</t>
  </si>
  <si>
    <t>https://octopart.com/sct3040klhrc11-rohm-99472250</t>
  </si>
  <si>
    <t>Id=55A (Ta) Vgsmax=18V Vth=5.6V @ 10mA</t>
  </si>
  <si>
    <t>SCT3040KLHRC11-ND</t>
  </si>
  <si>
    <t>C1S625901872729</t>
  </si>
  <si>
    <t>755-SCT3040KLHRC11</t>
  </si>
  <si>
    <t>02AH4683</t>
  </si>
  <si>
    <t>https://octopart.com/click/track?ai=8237&amp;sig=04cc172&amp;sid=459&amp;ppid=99472250&amp;vpid=531966125&amp;ct=offers</t>
  </si>
  <si>
    <t>https://octopart.com/click/track?c=1&amp;ai=8237&amp;sig=06d0414&amp;sid=15544&amp;ppid=99472250&amp;vpid=592437350&amp;ct=offers</t>
  </si>
  <si>
    <t>https://octopart.com/click/track?ai=8237&amp;sig=04b2347&amp;sid=13512&amp;ppid=99472250&amp;vpid=585146212&amp;ct=offers</t>
  </si>
  <si>
    <t>https://octopart.com/click/track?ai=8237&amp;sig=03ab1f6&amp;sid=2401&amp;ppid=99472250&amp;vpid=534529933&amp;ct=offers</t>
  </si>
  <si>
    <t>https://octopart.com/click/track?ai=8237&amp;sig=082c4c1&amp;sid=2402&amp;ppid=99472250&amp;vpid=547460376&amp;ct=offers</t>
  </si>
  <si>
    <t>https://octopart.com/click/track?ai=8237&amp;sig=055a3f7&amp;sid=5489&amp;ppid=99472250&amp;vpid=611054311&amp;ct=offers</t>
  </si>
  <si>
    <t>SCT3022KLGC11</t>
  </si>
  <si>
    <t>https://octopart.com/sct3022klgc11-rohm-77036153</t>
  </si>
  <si>
    <t>Qg=178nC @ 10V Ciss=2879pF @ 800V</t>
  </si>
  <si>
    <t>SCT3022KLGC11-ND</t>
  </si>
  <si>
    <t>C1S625901687413</t>
  </si>
  <si>
    <t>755-SCT3022KLGC11</t>
  </si>
  <si>
    <t>81AC5491</t>
  </si>
  <si>
    <t>TMOS2070</t>
  </si>
  <si>
    <t>https://octopart.com/click/track?ai=8237&amp;sig=0b5bdf0&amp;sid=459&amp;ppid=77036153&amp;vpid=511583766&amp;ct=offers</t>
  </si>
  <si>
    <t>https://octopart.com/click/track?c=1&amp;ai=8237&amp;sig=0172fd1&amp;sid=15544&amp;ppid=77036153&amp;vpid=364101383&amp;ct=offers</t>
  </si>
  <si>
    <t>https://octopart.com/click/track?ai=8237&amp;sig=01b9d30&amp;sid=13512&amp;ppid=77036153&amp;vpid=585146209&amp;ct=offers</t>
  </si>
  <si>
    <t>https://octopart.com/click/track?ai=8237&amp;sig=074b483&amp;sid=2401&amp;ppid=77036153&amp;vpid=511660271&amp;ct=offers</t>
  </si>
  <si>
    <t>https://octopart.com/click/track?ai=8237&amp;sig=00e69a9&amp;sid=2402&amp;ppid=77036153&amp;vpid=537957524&amp;ct=offers</t>
  </si>
  <si>
    <t>https://octopart.com/click/track?ai=8237&amp;sig=031bae7&amp;sid=18993&amp;ppid=77036153&amp;vpid=592771224&amp;ct=offers</t>
  </si>
  <si>
    <t>https://octopart.com/click/track?ai=8237&amp;sig=082b25c&amp;sid=5489&amp;ppid=77036153&amp;vpid=585278339&amp;ct=offers</t>
  </si>
  <si>
    <t>E3M0280090D</t>
  </si>
  <si>
    <t>https://octopart.com/e3m0280090d-wolfspeed-94411236</t>
  </si>
  <si>
    <t>E3M0280090D-ND</t>
  </si>
  <si>
    <t>71AC0356</t>
  </si>
  <si>
    <t>https://octopart.com/click/track?ai=8237&amp;sig=0f78d3f&amp;sid=459&amp;ppid=94411236&amp;vpid=493360454&amp;ct=offers</t>
  </si>
  <si>
    <t>https://octopart.com/click/track?ai=8237&amp;sig=0df41f3&amp;sid=2402&amp;ppid=94411236&amp;vpid=509972371&amp;ct=offers</t>
  </si>
  <si>
    <t>https://octopart.com/click/track?ai=8237&amp;sig=05838bc&amp;sid=18460&amp;ppid=94411236&amp;vpid=500145974&amp;ct=offers</t>
  </si>
  <si>
    <t>SCT2750NYTB</t>
  </si>
  <si>
    <t>https://octopart.com/sct2750nytb-rohm-77822852</t>
  </si>
  <si>
    <t>1700V 975mOhm @ 1.7A, 18V TO-268-3, DÂ³Pak (2 Leads + Tab), TO-268AA</t>
  </si>
  <si>
    <t>Id=5.9A (Tc) Vgsmax=18V Vth=4V @ 630ÂµA</t>
  </si>
  <si>
    <t>Qg=17nC @ 18V Ciss=275pF @ 800V</t>
  </si>
  <si>
    <t>SCT2750NYTBTR-ND</t>
  </si>
  <si>
    <t>C1S625901693423</t>
  </si>
  <si>
    <t>755-SCT2750NYTB</t>
  </si>
  <si>
    <t>38AH9101</t>
  </si>
  <si>
    <t>TMOS1871</t>
  </si>
  <si>
    <t>https://octopart.com/click/track?c=1&amp;ai=8237&amp;sig=0f7d415&amp;sid=459&amp;ppid=77822852&amp;vpid=409771068&amp;ct=offers</t>
  </si>
  <si>
    <t>https://octopart.com/click/track?ai=8237&amp;sig=083aa96&amp;sid=5822&amp;ppid=77822852&amp;vpid=412325346&amp;ct=offers</t>
  </si>
  <si>
    <t>https://octopart.com/click/track?c=1&amp;ai=8237&amp;sig=0a1ab05&amp;sid=15544&amp;ppid=77822852&amp;vpid=420091683&amp;ct=offers</t>
  </si>
  <si>
    <t>https://octopart.com/click/track?ai=8237&amp;sig=087af75&amp;sid=13512&amp;ppid=77822852&amp;vpid=573025673&amp;ct=offers</t>
  </si>
  <si>
    <t>https://octopart.com/click/track?ai=8237&amp;sig=0aa40f0&amp;sid=2401&amp;ppid=77822852&amp;vpid=410758514&amp;ct=offers</t>
  </si>
  <si>
    <t>https://octopart.com/click/track?ai=8237&amp;sig=0f5fcb4&amp;sid=2402&amp;ppid=77822852&amp;vpid=588777568&amp;ct=offers</t>
  </si>
  <si>
    <t>https://octopart.com/click/track?ai=8237&amp;sig=0b2928c&amp;sid=18993&amp;ppid=77822852&amp;vpid=436836164&amp;ct=offers</t>
  </si>
  <si>
    <t>https://octopart.com/click/track?ai=8237&amp;sig=0faaae3&amp;sid=950&amp;ppid=77822852&amp;vpid=413247586&amp;ct=offers</t>
  </si>
  <si>
    <t>https://octopart.com/click/track?ai=8237&amp;sig=06cb7a3&amp;sid=5489&amp;ppid=77822852&amp;vpid=573601165&amp;ct=offers</t>
  </si>
  <si>
    <t>NVBG020N120SC1</t>
  </si>
  <si>
    <t>https://octopart.com/nvbg020n120sc1-on+semiconductor-104774638</t>
  </si>
  <si>
    <t>1200V 28mOhm @ 60A, 20V TO-263-8, DÂ²Pak (7 Leads + Tab), TO-263CA</t>
  </si>
  <si>
    <t>Id=8.6A (Ta), 98A (Tc) Vgsmax=20V Vth=4.3V @ 20mA</t>
  </si>
  <si>
    <t>Qg=220nC @ 20V Ciss=2943pF @ 800V</t>
  </si>
  <si>
    <t>488-NVBG020N120SC1TR-ND</t>
  </si>
  <si>
    <t>863-NVBG020N120SC1</t>
  </si>
  <si>
    <t>38AH7282</t>
  </si>
  <si>
    <t>https://octopart.com/click/track?c=1&amp;ai=8237&amp;sig=030b21d&amp;sid=459&amp;ppid=104774638&amp;vpid=594218574&amp;ct=offers</t>
  </si>
  <si>
    <t>https://octopart.com/click/track?c=1&amp;ai=8237&amp;sig=0afecd1&amp;sid=5822&amp;ppid=104774638&amp;vpid=590712104&amp;ct=offers</t>
  </si>
  <si>
    <t>https://octopart.com/click/track?c=1&amp;ai=8237&amp;sig=02712cc&amp;sid=15544&amp;ppid=104774638&amp;vpid=592436631&amp;ct=offers</t>
  </si>
  <si>
    <t>https://octopart.com/click/track?c=1&amp;ai=8237&amp;sig=09ec0eb&amp;sid=2401&amp;ppid=104774638&amp;vpid=592671815&amp;ct=offers</t>
  </si>
  <si>
    <t>https://octopart.com/click/track?c=1&amp;ai=8237&amp;sig=0e242d5&amp;sid=2402&amp;ppid=104774638&amp;vpid=590383527&amp;ct=offers</t>
  </si>
  <si>
    <t>MSC015SMA070B</t>
  </si>
  <si>
    <t>https://octopart.com/msc015sma070b-microsemi-92244032</t>
  </si>
  <si>
    <t>700V 19mOhm @ 40A, 20V TO-247-3</t>
  </si>
  <si>
    <t>Id=131A (Tc) Vgsmax=20V Vth=2.4V @ 1mA</t>
  </si>
  <si>
    <t>Qg=215nC @ 20V Ciss=4500pF @ 700V</t>
  </si>
  <si>
    <t>691-MSC015SMA070B-ND</t>
  </si>
  <si>
    <t>https://octopart.com/click/track?c=1&amp;ai=8237&amp;sig=0f99814&amp;sid=459&amp;ppid=92244032&amp;vpid=550225154&amp;ct=offers</t>
  </si>
  <si>
    <t>https://octopart.com/click/track?ai=8237&amp;sig=08b9c59&amp;sid=1106&amp;ppid=92244032&amp;vpid=485765782&amp;ct=offers</t>
  </si>
  <si>
    <t>https://octopart.com/click/track?ai=8237&amp;sig=0827ca6&amp;sid=18460&amp;ppid=92244032&amp;vpid=525612493&amp;ct=offers</t>
  </si>
  <si>
    <t>https://octopart.com/click/track?ai=8237&amp;sig=0c43845&amp;sid=5489&amp;ppid=92244032&amp;vpid=600830604&amp;ct=offers</t>
  </si>
  <si>
    <t>C3M0021120K</t>
  </si>
  <si>
    <t>https://octopart.com/c3m0021120k-wolfspeed-103745947</t>
  </si>
  <si>
    <t>1200V 28.8mOhm @ 50A, 15V TO-247-4</t>
  </si>
  <si>
    <t>Id=100A (Tc) Vgsmax=15V Vth=3.6V @ 17.7mA</t>
  </si>
  <si>
    <t>Qg=162nC @ 15V Ciss=4818pF @ 1000V</t>
  </si>
  <si>
    <t>1697-C3M0021120K-ND</t>
  </si>
  <si>
    <t>39AH5134</t>
  </si>
  <si>
    <t>https://octopart.com/click/track?ai=8237&amp;sig=06dafac&amp;sid=459&amp;ppid=103745947&amp;vpid=579644449&amp;ct=offers</t>
  </si>
  <si>
    <t>https://octopart.com/click/track?ai=8237&amp;sig=0ecd701&amp;sid=2402&amp;ppid=103745947&amp;vpid=591714268&amp;ct=offers</t>
  </si>
  <si>
    <t>https://octopart.com/click/track?ai=8237&amp;sig=0e7fc6f&amp;sid=18460&amp;ppid=103745947&amp;vpid=578803877&amp;ct=offers</t>
  </si>
  <si>
    <t>C3M0021120D</t>
  </si>
  <si>
    <t>https://octopart.com/c3m0021120d-wolfspeed-104939827</t>
  </si>
  <si>
    <t>1200V 28.8mOhm @ 50A, 15V TO-247-3</t>
  </si>
  <si>
    <t>Qg=160nC @ 15V Ciss=4818pF @ 1000V</t>
  </si>
  <si>
    <t>1697-C3M0021120D-ND</t>
  </si>
  <si>
    <t>40AH1119</t>
  </si>
  <si>
    <t>https://octopart.com/click/track?ai=8237&amp;sig=02f3668&amp;sid=459&amp;ppid=104939827&amp;vpid=587729737&amp;ct=offers</t>
  </si>
  <si>
    <t>https://octopart.com/click/track?ai=8237&amp;sig=0ec2c04&amp;sid=2402&amp;ppid=104939827&amp;vpid=592530579&amp;ct=offers</t>
  </si>
  <si>
    <t>https://octopart.com/click/track?ai=8237&amp;sig=03134cc&amp;sid=18460&amp;ppid=104939827&amp;vpid=586232350&amp;ct=offers</t>
  </si>
  <si>
    <t>IMZ120R350M1HXKSA1</t>
  </si>
  <si>
    <t>https://octopart.com/imz120r350m1hxksa1-infineon-103132114</t>
  </si>
  <si>
    <t>1.2kV 350mOhm @ 2A, 18V TO-247-4</t>
  </si>
  <si>
    <t>IMZ120R350M1HXKSA1-ND</t>
  </si>
  <si>
    <t>SP001808378</t>
  </si>
  <si>
    <t>IMZ120R350M1HXKSA1-TUBE</t>
  </si>
  <si>
    <t>726-IMZ120R350M1HXKS</t>
  </si>
  <si>
    <t>29AH1042</t>
  </si>
  <si>
    <t>TMOS2972</t>
  </si>
  <si>
    <t>https://octopart.com/click/track?ai=8237&amp;sig=0fde354&amp;sid=459&amp;ppid=103132114&amp;vpid=576948925&amp;ct=offers</t>
  </si>
  <si>
    <t>https://octopart.com/click/track?c=1&amp;ai=8237&amp;sig=08ef619&amp;sid=5822&amp;ppid=103132114&amp;vpid=568891052&amp;ct=offers</t>
  </si>
  <si>
    <t>https://octopart.com/click/track?ai=8237&amp;sig=08dfa42&amp;sid=15544&amp;ppid=103132114&amp;vpid=604727210&amp;ct=offers</t>
  </si>
  <si>
    <t>https://octopart.com/click/track?ai=8237&amp;sig=0f4a870&amp;sid=2454&amp;ppid=103132114&amp;vpid=605175763&amp;ct=offers</t>
  </si>
  <si>
    <t>https://octopart.com/click/track?ai=8237&amp;sig=05e050e&amp;sid=2401&amp;ppid=103132114&amp;vpid=578355260&amp;ct=offers</t>
  </si>
  <si>
    <t>https://octopart.com/click/track?ai=8237&amp;sig=03607df&amp;sid=2402&amp;ppid=103132114&amp;vpid=579314192&amp;ct=offers</t>
  </si>
  <si>
    <t>https://octopart.com/click/track?ai=8237&amp;sig=0f4834e&amp;sid=18993&amp;ppid=103132114&amp;vpid=596767992&amp;ct=offers</t>
  </si>
  <si>
    <t>https://octopart.com/click/track?ai=8237&amp;sig=08c9ae6&amp;sid=5489&amp;ppid=103132114&amp;vpid=605148391&amp;ct=offers</t>
  </si>
  <si>
    <t>https://octopart.com/click/track?ai=8237&amp;sig=060251f&amp;sid=819&amp;ppid=103132114&amp;vpid=577971042&amp;ct=offers</t>
  </si>
  <si>
    <t>MSC090SMA070B</t>
  </si>
  <si>
    <t>https://octopart.com/msc090sma070b-microsemi-92244039</t>
  </si>
  <si>
    <t>700V - TO-247-3</t>
  </si>
  <si>
    <t>Id=- Vgsmax=- Vth=-</t>
  </si>
  <si>
    <t>691-MSC090SMA070B-ND</t>
  </si>
  <si>
    <t>https://octopart.com/click/track?c=1&amp;ai=8237&amp;sig=0be1c35&amp;sid=459&amp;ppid=92244039&amp;vpid=549853565&amp;ct=offers</t>
  </si>
  <si>
    <t>https://octopart.com/click/track?ai=8237&amp;sig=094b686&amp;sid=18460&amp;ppid=92244039&amp;vpid=527002165&amp;ct=offers</t>
  </si>
  <si>
    <t>https://octopart.com/click/track?ai=8237&amp;sig=0fe4e08&amp;sid=5489&amp;ppid=92244039&amp;vpid=609706324&amp;ct=offers</t>
  </si>
  <si>
    <t>MSC090SMA070S</t>
  </si>
  <si>
    <t>https://octopart.com/msc090sma070s-microsemi-92244040</t>
  </si>
  <si>
    <t>700V - TO-268-3, DÂ³Pak (2 Leads + Tab), TO-268AA</t>
  </si>
  <si>
    <t>691-MSC090SMA070S-ND</t>
  </si>
  <si>
    <t>https://octopart.com/click/track?c=1&amp;ai=8237&amp;sig=016cbc7&amp;sid=459&amp;ppid=92244040&amp;vpid=549853566&amp;ct=offers</t>
  </si>
  <si>
    <t>https://octopart.com/click/track?ai=8237&amp;sig=03d369d&amp;sid=18460&amp;ppid=92244040&amp;vpid=574757810&amp;ct=offers</t>
  </si>
  <si>
    <t>https://octopart.com/click/track?ai=8237&amp;sig=09ef5c2&amp;sid=5489&amp;ppid=92244040&amp;vpid=609706325&amp;ct=offers</t>
  </si>
  <si>
    <t>MSC080SMA120J</t>
  </si>
  <si>
    <t>https://octopart.com/msc080sma120j-microsemi-92244038</t>
  </si>
  <si>
    <t>1.2kV - SOT-227-4, miniBLOC</t>
  </si>
  <si>
    <t>Id=35A Vgsmax=- Vth=-</t>
  </si>
  <si>
    <t>691-MSC080SMA120J-ND</t>
  </si>
  <si>
    <t>https://octopart.com/click/track?c=1&amp;ai=8237&amp;sig=0f4eedc&amp;sid=459&amp;ppid=92244038&amp;vpid=549853564&amp;ct=offers</t>
  </si>
  <si>
    <t>https://octopart.com/click/track?ai=8237&amp;sig=01b9b9f&amp;sid=18460&amp;ppid=92244038&amp;vpid=527002163&amp;ct=offers</t>
  </si>
  <si>
    <t>https://octopart.com/click/track?ai=8237&amp;sig=0860c3d&amp;sid=5489&amp;ppid=92244038&amp;vpid=609706322&amp;ct=offers</t>
  </si>
  <si>
    <t>MSC015SMA070S</t>
  </si>
  <si>
    <t>https://octopart.com/msc015sma070s-microsemi-92244033</t>
  </si>
  <si>
    <t>Id=166A Vgsmax=- Vth=-</t>
  </si>
  <si>
    <t>691-MSC015SMA070S-ND</t>
  </si>
  <si>
    <t>https://octopart.com/click/track?c=1&amp;ai=8237&amp;sig=079e70f&amp;sid=459&amp;ppid=92244033&amp;vpid=549853557&amp;ct=offers</t>
  </si>
  <si>
    <t>https://octopart.com/click/track?ai=8237&amp;sig=09ec00f&amp;sid=18460&amp;ppid=92244033&amp;vpid=525612494&amp;ct=offers</t>
  </si>
  <si>
    <t>https://octopart.com/click/track?ai=8237&amp;sig=0bf96f6&amp;sid=5489&amp;ppid=92244033&amp;vpid=609706301&amp;ct=offers</t>
  </si>
  <si>
    <t>MSC040SMA120J</t>
  </si>
  <si>
    <t>https://octopart.com/msc040sma120j-microsemi-92244037</t>
  </si>
  <si>
    <t>1.2kV 50mOhm @ 40A, 20V SOT-227-4, miniBLOC</t>
  </si>
  <si>
    <t>Id=53A (Tc) Vgsmax=20V Vth=2.8V @ 1mA</t>
  </si>
  <si>
    <t>Qg=137nC @ 20V Ciss=1990pF @ 1000V</t>
  </si>
  <si>
    <t>691-MSC040SMA120J-ND</t>
  </si>
  <si>
    <t>https://octopart.com/click/track?c=1&amp;ai=8237&amp;sig=0974a92&amp;sid=459&amp;ppid=92244037&amp;vpid=549853562&amp;ct=offers</t>
  </si>
  <si>
    <t>https://octopart.com/click/track?ai=8237&amp;sig=0730c7d&amp;sid=1106&amp;ppid=92244037&amp;vpid=486619604&amp;ct=offers</t>
  </si>
  <si>
    <t>https://octopart.com/click/track?ai=8237&amp;sig=01b9352&amp;sid=18460&amp;ppid=92244037&amp;vpid=527002158&amp;ct=offers</t>
  </si>
  <si>
    <t>https://octopart.com/click/track?ai=8237&amp;sig=0c576f9&amp;sid=5489&amp;ppid=92244037&amp;vpid=530769399&amp;ct=offers</t>
  </si>
  <si>
    <t>IXFN50N120SK</t>
  </si>
  <si>
    <t>IXYS</t>
  </si>
  <si>
    <t>https://octopart.com/ixfn50n120sk-ixys-75449791</t>
  </si>
  <si>
    <t>1200V 52mOhm @ 40A, 20V SOT-227-4, miniBLOC</t>
  </si>
  <si>
    <t>Id=48A (Tc) Vgsmax=20V Vth=2.8V @ 10mA</t>
  </si>
  <si>
    <t>Qg=115nC @ 20V Ciss=1895pF @ 1000V</t>
  </si>
  <si>
    <t>IXFN50N120SK-ND</t>
  </si>
  <si>
    <t>747-IXFN50N120SK</t>
  </si>
  <si>
    <t>https://octopart.com/click/track?c=1&amp;ai=8237&amp;sig=04f4eeb&amp;sid=459&amp;ppid=75449791&amp;vpid=467023030&amp;ct=offers</t>
  </si>
  <si>
    <t>https://octopart.com/click/track?ai=8237&amp;sig=0028e4b&amp;sid=2401&amp;ppid=75449791&amp;vpid=271800402&amp;ct=offers</t>
  </si>
  <si>
    <t>https://octopart.com/click/track?ai=8237&amp;sig=0899279&amp;sid=1532&amp;ppid=75449791&amp;vpid=597534386&amp;ct=offers</t>
  </si>
  <si>
    <t>BSM180C12P2E202</t>
  </si>
  <si>
    <t>https://octopart.com/bsm180c12p2e202-rohm-97158589</t>
  </si>
  <si>
    <t>1200V - Module</t>
  </si>
  <si>
    <t>Id=204A (Tc) Vgsmax=- Vth=4V @ 35.2mA</t>
  </si>
  <si>
    <t>Qg=- Ciss=20000pF @ 10V</t>
  </si>
  <si>
    <t>BSM180C12P2E202-ND</t>
  </si>
  <si>
    <t>C1S625901803312</t>
  </si>
  <si>
    <t>755-BSM180C12P2E202</t>
  </si>
  <si>
    <t>https://octopart.com/click/track?ai=8237&amp;sig=015e7f0&amp;sid=459&amp;ppid=97158589&amp;vpid=510697587&amp;ct=offers</t>
  </si>
  <si>
    <t>https://octopart.com/click/track?ai=8237&amp;sig=0787e25&amp;sid=13512&amp;ppid=97158589&amp;vpid=573025538&amp;ct=offers</t>
  </si>
  <si>
    <t>https://octopart.com/click/track?ai=8237&amp;sig=09255ed&amp;sid=2401&amp;ppid=97158589&amp;vpid=511111867&amp;ct=offers</t>
  </si>
  <si>
    <t>https://octopart.com/click/track?ai=8237&amp;sig=0bb1868&amp;sid=5489&amp;ppid=97158589&amp;vpid=573600872&amp;ct=offers</t>
  </si>
  <si>
    <t>BSM300C12P3E301</t>
  </si>
  <si>
    <t>https://octopart.com/bsm300c12p3e301-rohm-95635073</t>
  </si>
  <si>
    <t>Id=300A (Tc) Vgsmax=- Vth=5.6V @ 80mA</t>
  </si>
  <si>
    <t>Qg=- Ciss=1500pF @ 10V</t>
  </si>
  <si>
    <t>846-BSM300C12P3E301-ND</t>
  </si>
  <si>
    <t>C1S625901872190</t>
  </si>
  <si>
    <t>755-BSM300C12P3E301</t>
  </si>
  <si>
    <t>https://octopart.com/click/track?ai=8237&amp;sig=05b7c47&amp;sid=459&amp;ppid=95635073&amp;vpid=589970959&amp;ct=offers</t>
  </si>
  <si>
    <t>https://octopart.com/click/track?c=1&amp;ai=8237&amp;sig=0582b5e&amp;sid=5822&amp;ppid=95635073&amp;vpid=502440992&amp;ct=offers</t>
  </si>
  <si>
    <t>https://octopart.com/click/track?ai=8237&amp;sig=004799f&amp;sid=13512&amp;ppid=95635073&amp;vpid=576994442&amp;ct=offers</t>
  </si>
  <si>
    <t>https://octopart.com/click/track?ai=8237&amp;sig=0b61aad&amp;sid=2401&amp;ppid=95635073&amp;vpid=588148869&amp;ct=offers</t>
  </si>
  <si>
    <t>https://octopart.com/click/track?ai=8237&amp;sig=0b3f79a&amp;sid=5489&amp;ppid=95635073&amp;vpid=577351500&amp;ct=offers</t>
  </si>
  <si>
    <t>BSM400C12P3G202</t>
  </si>
  <si>
    <t>https://octopart.com/bsm400c12p3g202-rohm-97158590</t>
  </si>
  <si>
    <t>Id=400A (Tc) Vgsmax=- Vth=5.6V @ 106.8mA</t>
  </si>
  <si>
    <t>Qg=- Ciss=17000pF @ 10V</t>
  </si>
  <si>
    <t>BSM400C12P3G202-ND</t>
  </si>
  <si>
    <t>C1S625901872215</t>
  </si>
  <si>
    <t>755-BSM400C12P3G202</t>
  </si>
  <si>
    <t>https://octopart.com/click/track?ai=8237&amp;sig=0896235&amp;sid=459&amp;ppid=97158590&amp;vpid=510697588&amp;ct=offers</t>
  </si>
  <si>
    <t>https://octopart.com/click/track?ai=8237&amp;sig=0491594&amp;sid=13512&amp;ppid=97158590&amp;vpid=595384697&amp;ct=offers</t>
  </si>
  <si>
    <t>https://octopart.com/click/track?ai=8237&amp;sig=0279999&amp;sid=2401&amp;ppid=97158590&amp;vpid=511111868&amp;ct=offers</t>
  </si>
  <si>
    <t>https://octopart.com/click/track?ai=8237&amp;sig=0bdb554&amp;sid=5489&amp;ppid=97158590&amp;vpid=611049861&amp;ct=offers</t>
  </si>
  <si>
    <t>BSM600C12P3G201</t>
  </si>
  <si>
    <t>https://octopart.com/bsm600c12p3g201-rohm-97158591</t>
  </si>
  <si>
    <t>Id=600A (Tc) Vgsmax=- Vth=5.6V @ 182mA</t>
  </si>
  <si>
    <t>Qg=- Ciss=28000pF @ 10V</t>
  </si>
  <si>
    <t>BSM600C12P3G201-ND</t>
  </si>
  <si>
    <t>C1S625901872242</t>
  </si>
  <si>
    <t>755-BSM600C12P3G201</t>
  </si>
  <si>
    <t>https://octopart.com/click/track?ai=8237&amp;sig=0c10db1&amp;sid=459&amp;ppid=97158591&amp;vpid=510697589&amp;ct=offers</t>
  </si>
  <si>
    <t>https://octopart.com/click/track?ai=8237&amp;sig=0798d8a&amp;sid=13512&amp;ppid=97158591&amp;vpid=592617944&amp;ct=offers</t>
  </si>
  <si>
    <t>https://octopart.com/click/track?ai=8237&amp;sig=0c1dc6e&amp;sid=2401&amp;ppid=97158591&amp;vpid=511111869&amp;ct=offers</t>
  </si>
  <si>
    <t>https://octopart.com/click/track?ai=8237&amp;sig=0bb75ff&amp;sid=5489&amp;ppid=97158591&amp;vpid=592742353&amp;ct=offers</t>
  </si>
  <si>
    <t>APT100MC120JCU2</t>
  </si>
  <si>
    <t>https://octopart.com/apt100mc120jcu2-microsemi-30374391</t>
  </si>
  <si>
    <t>1200V 17mOhm @ 100A, 20V SOT-227-4, miniBLOC</t>
  </si>
  <si>
    <t>Id=143A (Tc) Vgsmax=20V Vth=2.3V @ 2mA</t>
  </si>
  <si>
    <t>Qg=360nC @ 20V Ciss=5960pF @ 1000V</t>
  </si>
  <si>
    <t>APT100MC120JCU2-ND</t>
  </si>
  <si>
    <t>https://octopart.com/click/track?c=1&amp;ai=8237&amp;sig=05f502c&amp;sid=459&amp;ppid=30374391&amp;vpid=89032773&amp;ct=offers</t>
  </si>
  <si>
    <t>https://octopart.com/click/track?ai=8237&amp;sig=04ace45&amp;sid=1106&amp;ppid=30374391&amp;vpid=492824369&amp;ct=offers</t>
  </si>
  <si>
    <t>https://octopart.com/click/track?ai=8237&amp;sig=033a52d&amp;sid=18460&amp;ppid=30374391&amp;vpid=87762760&amp;ct=offers</t>
  </si>
  <si>
    <t>https://octopart.com/click/track?ai=8237&amp;sig=00e033f&amp;sid=5489&amp;ppid=30374391&amp;vpid=534152833&amp;ct=offers</t>
  </si>
  <si>
    <t>SCT10N120</t>
  </si>
  <si>
    <t>https://octopart.com/sct10n120-stmicroelectronics-74677487</t>
  </si>
  <si>
    <t>1200V 690mOhm @ 6A, 20V TO-247-3</t>
  </si>
  <si>
    <t>Id=12A (Tc) Vgsmax=20V Vth=3.5V @ 250ÂµA</t>
  </si>
  <si>
    <t>Qg=22nC @ 20V Ciss=290pF @ 400V</t>
  </si>
  <si>
    <t>497-16597-5-ND</t>
  </si>
  <si>
    <t>511-SCT10N120</t>
  </si>
  <si>
    <t>07AH6931</t>
  </si>
  <si>
    <t>https://octopart.com/click/track?c=1&amp;ai=8237&amp;sig=07dcecb&amp;sid=459&amp;ppid=74677487&amp;vpid=265960068&amp;ct=offers</t>
  </si>
  <si>
    <t>https://octopart.com/click/track?c=1&amp;ai=8237&amp;sig=00ab701&amp;sid=5822&amp;ppid=74677487&amp;vpid=440724841&amp;ct=offers</t>
  </si>
  <si>
    <t>https://octopart.com/click/track?ai=8237&amp;sig=0977ba7&amp;sid=15544&amp;ppid=74677487&amp;vpid=272360072&amp;ct=offers</t>
  </si>
  <si>
    <t>https://octopart.com/click/track?ai=8237&amp;sig=0ffd5e0&amp;sid=2401&amp;ppid=74677487&amp;vpid=268897389&amp;ct=offers</t>
  </si>
  <si>
    <t>https://octopart.com/click/track?ai=8237&amp;sig=0128a0f&amp;sid=2402&amp;ppid=74677487&amp;vpid=575066161&amp;ct=offers</t>
  </si>
  <si>
    <t>MSC025SMA120J</t>
  </si>
  <si>
    <t>https://octopart.com/msc025sma120j-microsemi-92244035</t>
  </si>
  <si>
    <t>1.2kV 31mOhm @ 40A, 20V SOT-227-4, miniBLOC</t>
  </si>
  <si>
    <t>Id=77A (Tc) Vgsmax=20V Vth=2.8V @ 1mA</t>
  </si>
  <si>
    <t>691-MSC025SMA120J-ND</t>
  </si>
  <si>
    <t>https://octopart.com/click/track?c=1&amp;ai=8237&amp;sig=070d97d&amp;sid=459&amp;ppid=92244035&amp;vpid=549853559&amp;ct=offers</t>
  </si>
  <si>
    <t>https://octopart.com/click/track?ai=8237&amp;sig=05fda4a&amp;sid=18460&amp;ppid=92244035&amp;vpid=527002153&amp;ct=offers</t>
  </si>
  <si>
    <t>https://octopart.com/click/track?ai=8237&amp;sig=0353fa1&amp;sid=5489&amp;ppid=92244035&amp;vpid=609706303&amp;ct=offers</t>
  </si>
  <si>
    <t>C2M0025120D</t>
  </si>
  <si>
    <t>https://octopart.com/c2m0025120d-wolfspeed-66992558</t>
  </si>
  <si>
    <t>1200V 34mOhm @ 50A, 20V TO-247-3</t>
  </si>
  <si>
    <t>Id=90A (Tc) Vgsmax=20V Vth=2.4V @ 10mA</t>
  </si>
  <si>
    <t>Qg=161nC @ 20V Ciss=2788pF @ 1000V</t>
  </si>
  <si>
    <t>C2M0025120D-ND</t>
  </si>
  <si>
    <t>54X4873</t>
  </si>
  <si>
    <t>https://octopart.com/click/track?ai=8237&amp;sig=0a4ef28&amp;sid=459&amp;ppid=66992558&amp;vpid=271338653&amp;ct=offers</t>
  </si>
  <si>
    <t>https://octopart.com/click/track?ai=8237&amp;sig=086dffd&amp;sid=2402&amp;ppid=66992558&amp;vpid=268615237&amp;ct=offers</t>
  </si>
  <si>
    <t>https://octopart.com/click/track?ai=8237&amp;sig=03c2f35&amp;sid=18460&amp;ppid=66992558&amp;vpid=240504907&amp;ct=offers</t>
  </si>
  <si>
    <t>https://octopart.com/click/track?c=1&amp;ai=8237&amp;sig=0b1f4b4&amp;sid=10022&amp;ppid=66992558&amp;vpid=575927222&amp;ct=offers</t>
  </si>
  <si>
    <t>https://octopart.com/click/track?ai=8237&amp;sig=077faeb&amp;sid=1532&amp;ppid=66992558&amp;vpid=547829165&amp;ct=offers</t>
  </si>
  <si>
    <t>UJ3C065080B3</t>
  </si>
  <si>
    <t>United Silicon Carbide</t>
  </si>
  <si>
    <t>https://octopart.com/uj3c065080b3-united+silicon+carbide-104951550</t>
  </si>
  <si>
    <t>650V 111mOhm @ 20A, 12V TO-263-3, DÂ²Pak (2 Leads + Tab), TO-263AB</t>
  </si>
  <si>
    <t>Id=25A (Tc) Vgsmax=12V Vth=6V @ 10mA</t>
  </si>
  <si>
    <t>Qg=51nC @ 15V Ciss=1500pF @ 100V</t>
  </si>
  <si>
    <t>Distrelec</t>
  </si>
  <si>
    <t>https://octopart.com/click/track?ai=8237&amp;sig=057da39&amp;sid=14389&amp;ppid=104951550&amp;vpid=586322530&amp;ct=offers</t>
  </si>
  <si>
    <t>UJ3C065080T3S</t>
  </si>
  <si>
    <t>https://octopart.com/uj3c065080t3s-united+silicon+carbide-104951552</t>
  </si>
  <si>
    <t>650V 100mOhm @ 20A, 12V TO-220-3</t>
  </si>
  <si>
    <t>Id=31A (Tc) Vgsmax=12V Vth=6V @ 10mA</t>
  </si>
  <si>
    <t>https://octopart.com/click/track?ai=8237&amp;sig=0eebe04&amp;sid=14389&amp;ppid=104951552&amp;vpid=586322532&amp;ct=offers</t>
  </si>
  <si>
    <t>UF3C065080T3S</t>
  </si>
  <si>
    <t>UF3C065080K3S</t>
  </si>
  <si>
    <t>650V 100mOhm @ 20A, 12V TO-247-3</t>
  </si>
  <si>
    <t>UJ3C065080K3S</t>
  </si>
  <si>
    <t>https://octopart.com/uj3c065080k3s-united+silicon+carbide-104951551</t>
  </si>
  <si>
    <t>650V 111mOhm @ 20A, 12V TO-247-3</t>
  </si>
  <si>
    <t>https://octopart.com/click/track?ai=8237&amp;sig=0f8bfe7&amp;sid=14389&amp;ppid=104951551&amp;vpid=586322531&amp;ct=offers</t>
  </si>
  <si>
    <t>UF3C065080K4S</t>
  </si>
  <si>
    <t>https://octopart.com/uf3c065080k4s-united+silicon+carbide-104951543</t>
  </si>
  <si>
    <t>650V 100mOhm @ 20A, 12V TO-247-4</t>
  </si>
  <si>
    <t>Qg=43nC @ 12V Ciss=1500pF @ 100V</t>
  </si>
  <si>
    <t>https://octopart.com/click/track?ai=8237&amp;sig=05fef47&amp;sid=14389&amp;ppid=104951543&amp;vpid=586322523&amp;ct=offers</t>
  </si>
  <si>
    <t>UF3C065040B3</t>
  </si>
  <si>
    <t>https://octopart.com/uf3c065040b3-united+silicon+carbide-104951540</t>
  </si>
  <si>
    <t>650V 52mOhm @ 30A, 12V TO-263-3, DÂ²Pak (2 Leads + Tab), TO-263AB</t>
  </si>
  <si>
    <t>Id=41A (Tc) Vgsmax=12V Vth=6V @ 10mA</t>
  </si>
  <si>
    <t>https://octopart.com/click/track?ai=8237&amp;sig=0e8075a&amp;sid=14389&amp;ppid=104951540&amp;vpid=586322520&amp;ct=offers</t>
  </si>
  <si>
    <t>NTHL060N090SC1</t>
  </si>
  <si>
    <t>https://octopart.com/nthl060n090sc1-on+semiconductor-106608709</t>
  </si>
  <si>
    <t>900V 84mOhm @ 20A, 15V TO-247-3 Variant</t>
  </si>
  <si>
    <t>Id=46A (Tc) Vgsmax=15V Vth=4.3V @ 5mA</t>
  </si>
  <si>
    <t>Qg=87nC @ 15V Ciss=1770pF @ 450V</t>
  </si>
  <si>
    <t>488-NTHL060N090SC1-ND</t>
  </si>
  <si>
    <t>863-NTHL060N090SC1</t>
  </si>
  <si>
    <t>54AH9498</t>
  </si>
  <si>
    <t>https://octopart.com/click/track?c=1&amp;ai=8237&amp;sig=0354a13&amp;sid=459&amp;ppid=106608709&amp;vpid=607048300&amp;ct=offers</t>
  </si>
  <si>
    <t>https://octopart.com/click/track?c=1&amp;ai=8237&amp;sig=02a5acd&amp;sid=5822&amp;ppid=106608709&amp;vpid=596935950&amp;ct=offers</t>
  </si>
  <si>
    <t>https://octopart.com/click/track?c=1&amp;ai=8237&amp;sig=0409268&amp;sid=15544&amp;ppid=106608709&amp;vpid=599618140&amp;ct=offers</t>
  </si>
  <si>
    <t>https://octopart.com/click/track?c=1&amp;ai=8237&amp;sig=0d7d134&amp;sid=2401&amp;ppid=106608709&amp;vpid=607057535&amp;ct=offers</t>
  </si>
  <si>
    <t>https://octopart.com/click/track?c=1&amp;ai=8237&amp;sig=0cdbb56&amp;sid=2402&amp;ppid=106608709&amp;vpid=610637598&amp;ct=offers</t>
  </si>
  <si>
    <t>UJ3C065030B3</t>
  </si>
  <si>
    <t>https://octopart.com/uj3c065030b3-united+silicon+carbide-104951547</t>
  </si>
  <si>
    <t>650V 35mOhm @ 50A, 12V TO-263-3, DÂ²Pak (2 Leads + Tab), TO-263AB</t>
  </si>
  <si>
    <t>Id=65A (Tc) Vgsmax=12V Vth=6V @ 10mA</t>
  </si>
  <si>
    <t>https://octopart.com/click/track?ai=8237&amp;sig=0777d03&amp;sid=14389&amp;ppid=104951547&amp;vpid=586322527&amp;ct=offers</t>
  </si>
  <si>
    <t>MSC280SMA120B</t>
  </si>
  <si>
    <t>https://octopart.com/msc280sma120b-microsemi-92244042</t>
  </si>
  <si>
    <t>1.2kV 350mOhm @ 5A, 20V TO-247-3</t>
  </si>
  <si>
    <t>Id=9.4A (Tc) Vgsmax=20V Vth=2.8V @ 1mA</t>
  </si>
  <si>
    <t>Qg=20nC @ 20V Ciss=300pF @ 1000V</t>
  </si>
  <si>
    <t>691-MSC280SMA120B-ND</t>
  </si>
  <si>
    <t>https://octopart.com/click/track?c=1&amp;ai=8237&amp;sig=03d339b&amp;sid=459&amp;ppid=92244042&amp;vpid=549853567&amp;ct=offers</t>
  </si>
  <si>
    <t>https://octopart.com/click/track?ai=8237&amp;sig=075a537&amp;sid=18460&amp;ppid=92244042&amp;vpid=527748679&amp;ct=offers</t>
  </si>
  <si>
    <t>UF3C065030B3</t>
  </si>
  <si>
    <t>650V 35mOhm @ 40A, 12V TO-263-3, DÂ²Pak (2 Leads + Tab), TO-263AB</t>
  </si>
  <si>
    <t>UF3C065040T3S</t>
  </si>
  <si>
    <t>650V 52mOhm @ 40A, 12V TO-220-3</t>
  </si>
  <si>
    <t>Id=54A (Tc) Vgsmax=12V Vth=6V @ 10mA</t>
  </si>
  <si>
    <t>UF3C065040K3S</t>
  </si>
  <si>
    <t>https://octopart.com/uf3c065040k3s-united+silicon+carbide-104951541</t>
  </si>
  <si>
    <t>650V 52mOhm @ 40A, 12V TO-247-3</t>
  </si>
  <si>
    <t>https://octopart.com/click/track?ai=8237&amp;sig=0ee8897&amp;sid=14389&amp;ppid=104951541&amp;vpid=586322521&amp;ct=offers</t>
  </si>
  <si>
    <t>UF3C065040K4S</t>
  </si>
  <si>
    <t>https://octopart.com/uf3c065040k4s-united+silicon+carbide-104951542</t>
  </si>
  <si>
    <t>650V 52mOhm @ 40A, 12V TO-247-4</t>
  </si>
  <si>
    <t>https://octopart.com/click/track?ai=8237&amp;sig=059d358&amp;sid=14389&amp;ppid=104951542&amp;vpid=586322522&amp;ct=offers</t>
  </si>
  <si>
    <t>NTBG020N090SC1</t>
  </si>
  <si>
    <t>https://octopart.com/ntbg020n090sc1-on+semiconductor-106608707</t>
  </si>
  <si>
    <t>900V 28mOhm @ 60A, 15V TO-263-8, DÂ²Pak (7 Leads + Tab), TO-263CA</t>
  </si>
  <si>
    <t>Id=9.8A (Ta), 112A (Tc) Vgsmax=15V Vth=4.3V @ 20mA</t>
  </si>
  <si>
    <t>Qg=200nC @ 15V Ciss=4415pF @ 450V</t>
  </si>
  <si>
    <t>488-NTBG020N090SC1TR-ND</t>
  </si>
  <si>
    <t>863-NTBG020N090SC1</t>
  </si>
  <si>
    <t>54AH9492</t>
  </si>
  <si>
    <t>https://octopart.com/click/track?c=1&amp;ai=8237&amp;sig=097cd54&amp;sid=459&amp;ppid=106608707&amp;vpid=607048288&amp;ct=offers</t>
  </si>
  <si>
    <t>https://octopart.com/click/track?c=1&amp;ai=8237&amp;sig=0bbb9a0&amp;sid=5822&amp;ppid=106608707&amp;vpid=596935945&amp;ct=offers</t>
  </si>
  <si>
    <t>https://octopart.com/click/track?c=1&amp;ai=8237&amp;sig=0e8460d&amp;sid=15544&amp;ppid=106608707&amp;vpid=599618138&amp;ct=offers</t>
  </si>
  <si>
    <t>https://octopart.com/click/track?c=1&amp;ai=8237&amp;sig=02434b0&amp;sid=2401&amp;ppid=106608707&amp;vpid=607057532&amp;ct=offers</t>
  </si>
  <si>
    <t>https://octopart.com/click/track?c=1&amp;ai=8237&amp;sig=06a0651&amp;sid=2402&amp;ppid=106608707&amp;vpid=610637593&amp;ct=offers</t>
  </si>
  <si>
    <t>NVBG020N090SC1</t>
  </si>
  <si>
    <t>https://octopart.com/nvbg020n090sc1-on+semiconductor-106608710</t>
  </si>
  <si>
    <t>488-NVBG020N090SC1TR-ND</t>
  </si>
  <si>
    <t>863-NVBG020N090SC1</t>
  </si>
  <si>
    <t>54AH9511</t>
  </si>
  <si>
    <t>https://octopart.com/click/track?c=1&amp;ai=8237&amp;sig=0efc32a&amp;sid=459&amp;ppid=106608710&amp;vpid=607048315&amp;ct=offers</t>
  </si>
  <si>
    <t>https://octopart.com/click/track?c=1&amp;ai=8237&amp;sig=006e24e&amp;sid=5822&amp;ppid=106608710&amp;vpid=596935954&amp;ct=offers</t>
  </si>
  <si>
    <t>https://octopart.com/click/track?c=1&amp;ai=8237&amp;sig=0d0be2b&amp;sid=15544&amp;ppid=106608710&amp;vpid=599618142&amp;ct=offers</t>
  </si>
  <si>
    <t>https://octopart.com/click/track?c=1&amp;ai=8237&amp;sig=0b86fc5&amp;sid=2401&amp;ppid=106608710&amp;vpid=607057539&amp;ct=offers</t>
  </si>
  <si>
    <t>https://octopart.com/click/track?c=1&amp;ai=8237&amp;sig=0a55e80&amp;sid=2402&amp;ppid=106608710&amp;vpid=610637610&amp;ct=offers</t>
  </si>
  <si>
    <t>NTBG020N120SC1</t>
  </si>
  <si>
    <t>https://octopart.com/ntbg020n120sc1-on+semiconductor-106045708</t>
  </si>
  <si>
    <t>488-NTBG020N120SC1TR-ND</t>
  </si>
  <si>
    <t>863-NTBG020N120SC1</t>
  </si>
  <si>
    <t>54AH9493</t>
  </si>
  <si>
    <t>https://octopart.com/click/track?c=1&amp;ai=8237&amp;sig=0b14aaa&amp;sid=459&amp;ppid=106045708&amp;vpid=607048291&amp;ct=offers</t>
  </si>
  <si>
    <t>https://octopart.com/click/track?c=1&amp;ai=8237&amp;sig=0b79c45&amp;sid=5822&amp;ppid=106045708&amp;vpid=596935946&amp;ct=offers</t>
  </si>
  <si>
    <t>https://octopart.com/click/track?c=1&amp;ai=8237&amp;sig=060eb3b&amp;sid=15544&amp;ppid=106045708&amp;vpid=592436619&amp;ct=offers</t>
  </si>
  <si>
    <t>https://octopart.com/click/track?c=1&amp;ai=8237&amp;sig=07cede7&amp;sid=2401&amp;ppid=106045708&amp;vpid=606016329&amp;ct=offers</t>
  </si>
  <si>
    <t>https://octopart.com/click/track?c=1&amp;ai=8237&amp;sig=0ee1b30&amp;sid=2402&amp;ppid=106045708&amp;vpid=610637594&amp;ct=offers</t>
  </si>
  <si>
    <t>UJ3C065030T3S</t>
  </si>
  <si>
    <t>https://octopart.com/uj3c065030t3s-united+silicon+carbide-104951549</t>
  </si>
  <si>
    <t>650V 35mOhm @ 50A, 12V TO-220-3</t>
  </si>
  <si>
    <t>Id=85A (Tc) Vgsmax=12V Vth=6V @ 10mA</t>
  </si>
  <si>
    <t>https://octopart.com/click/track?ai=8237&amp;sig=066d514&amp;sid=14389&amp;ppid=104951549&amp;vpid=586322529&amp;ct=offers</t>
  </si>
  <si>
    <t>UF3C065030T3S</t>
  </si>
  <si>
    <t>UJ3C065030K3S</t>
  </si>
  <si>
    <t>https://octopart.com/uj3c065030k3s-united+silicon+carbide-104951548</t>
  </si>
  <si>
    <t>650V 35mOhm @ 50A, 12V TO-247-3</t>
  </si>
  <si>
    <t>https://octopart.com/click/track?ai=8237&amp;sig=04e4d4c&amp;sid=14389&amp;ppid=104951548&amp;vpid=586322528&amp;ct=offers</t>
  </si>
  <si>
    <t>UF3C065030K3S</t>
  </si>
  <si>
    <t>https://octopart.com/uf3c065030k3s-united+silicon+carbide-104951538</t>
  </si>
  <si>
    <t>https://octopart.com/click/track?ai=8237&amp;sig=0627f09&amp;sid=14389&amp;ppid=104951538&amp;vpid=586322518&amp;ct=offers</t>
  </si>
  <si>
    <t>UF3C065030K4S</t>
  </si>
  <si>
    <t>https://octopart.com/uf3c065030k4s-united+silicon+carbide-104951539</t>
  </si>
  <si>
    <t>650V 35mOhm @ 50A, 12V TO-247-4</t>
  </si>
  <si>
    <t>https://octopart.com/click/track?ai=8237&amp;sig=0fbf800&amp;sid=14389&amp;ppid=104951539&amp;vpid=586322519&amp;ct=offers</t>
  </si>
  <si>
    <t>NTHL020N090SC1</t>
  </si>
  <si>
    <t>https://octopart.com/nthl020n090sc1-on+semiconductor-106608708</t>
  </si>
  <si>
    <t>900V 28mOhm @ 60A, 15V TO-247-3 Variant</t>
  </si>
  <si>
    <t>Id=118A (Tc) Vgsmax=15V Vth=4.3V @ 20mA</t>
  </si>
  <si>
    <t>Qg=196nC @ 15V Ciss=4415pF @ 450V</t>
  </si>
  <si>
    <t>488-NTHL020N090SC1-ND</t>
  </si>
  <si>
    <t>863-NTHL020N090SC1</t>
  </si>
  <si>
    <t>54AH9496</t>
  </si>
  <si>
    <t>https://octopart.com/click/track?c=1&amp;ai=8237&amp;sig=03683a7&amp;sid=459&amp;ppid=106608708&amp;vpid=607048298&amp;ct=offers</t>
  </si>
  <si>
    <t>https://octopart.com/click/track?c=1&amp;ai=8237&amp;sig=0953633&amp;sid=5822&amp;ppid=106608708&amp;vpid=596935949&amp;ct=offers</t>
  </si>
  <si>
    <t>https://octopart.com/click/track?c=1&amp;ai=8237&amp;sig=05fac91&amp;sid=15544&amp;ppid=106608708&amp;vpid=599618139&amp;ct=offers</t>
  </si>
  <si>
    <t>https://octopart.com/click/track?c=1&amp;ai=8237&amp;sig=0202a2e&amp;sid=2401&amp;ppid=106608708&amp;vpid=607057534&amp;ct=offers</t>
  </si>
  <si>
    <t>https://octopart.com/click/track?c=1&amp;ai=8237&amp;sig=02e248c&amp;sid=2402&amp;ppid=106608708&amp;vpid=610637596&amp;ct=offers</t>
  </si>
  <si>
    <t>NVHL020N090SC1</t>
  </si>
  <si>
    <t>https://octopart.com/nvhl020n090sc1-on+semiconductor-106608711</t>
  </si>
  <si>
    <t>488-NVHL020N090SC1-ND</t>
  </si>
  <si>
    <t>863-NVHL020N090SC1</t>
  </si>
  <si>
    <t>54AH9520</t>
  </si>
  <si>
    <t>https://octopart.com/click/track?c=1&amp;ai=8237&amp;sig=0b3e19e&amp;sid=459&amp;ppid=106608711&amp;vpid=607048322&amp;ct=offers</t>
  </si>
  <si>
    <t>https://octopart.com/click/track?c=1&amp;ai=8237&amp;sig=09644a8&amp;sid=5822&amp;ppid=106608711&amp;vpid=596935956&amp;ct=offers</t>
  </si>
  <si>
    <t>https://octopart.com/click/track?c=1&amp;ai=8237&amp;sig=0024262&amp;sid=15544&amp;ppid=106608711&amp;vpid=599618146&amp;ct=offers</t>
  </si>
  <si>
    <t>https://octopart.com/click/track?c=1&amp;ai=8237&amp;sig=007f668&amp;sid=2401&amp;ppid=106608711&amp;vpid=607057542&amp;ct=offers</t>
  </si>
  <si>
    <t>https://octopart.com/click/track?c=1&amp;ai=8237&amp;sig=0b47f0e&amp;sid=2402&amp;ppid=106608711&amp;vpid=610637613&amp;ct=offers</t>
  </si>
  <si>
    <t>NTHL020N120SC1</t>
  </si>
  <si>
    <t>https://octopart.com/nthl020n120sc1-on+semiconductor-106679079</t>
  </si>
  <si>
    <t>1200V 28mOhm @ 60A, 20V TO-247-3 Variant</t>
  </si>
  <si>
    <t>Id=103A (Tc) Vgsmax=20V Vth=4.3V @ 20mA</t>
  </si>
  <si>
    <t>Qg=203nC @ 20V Ciss=2890pF @ 800V</t>
  </si>
  <si>
    <t>488-NTHL020N120SC1-ND</t>
  </si>
  <si>
    <t>863-NTHL020N120SC1</t>
  </si>
  <si>
    <t>54AH9497</t>
  </si>
  <si>
    <t>https://octopart.com/click/track?c=1&amp;ai=8237&amp;sig=01ecd2f&amp;sid=459&amp;ppid=106679079&amp;vpid=607048299&amp;ct=offers</t>
  </si>
  <si>
    <t>https://octopart.com/click/track?c=1&amp;ai=8237&amp;sig=0823c71&amp;sid=5822&amp;ppid=106679079&amp;vpid=600451964&amp;ct=offers</t>
  </si>
  <si>
    <t>https://octopart.com/click/track?c=1&amp;ai=8237&amp;sig=0bddec7&amp;sid=2401&amp;ppid=106679079&amp;vpid=603130569&amp;ct=offers</t>
  </si>
  <si>
    <t>https://octopart.com/click/track?c=1&amp;ai=8237&amp;sig=0de0fb5&amp;sid=2402&amp;ppid=106679079&amp;vpid=610637597&amp;ct=offers</t>
  </si>
  <si>
    <t>NVHL020N120SC1</t>
  </si>
  <si>
    <t>https://octopart.com/nvhl020n120sc1-on+semiconductor-93583284</t>
  </si>
  <si>
    <t>488-NVHL020N120SC1-ND</t>
  </si>
  <si>
    <t>863-NVHL020N120SC1</t>
  </si>
  <si>
    <t>54AH9521</t>
  </si>
  <si>
    <t>https://octopart.com/click/track?c=1&amp;ai=8237&amp;sig=06c5b0d&amp;sid=459&amp;ppid=93583284&amp;vpid=607048323&amp;ct=offers</t>
  </si>
  <si>
    <t>https://octopart.com/click/track?c=1&amp;ai=8237&amp;sig=0d938d8&amp;sid=5822&amp;ppid=93583284&amp;vpid=487618592&amp;ct=offers</t>
  </si>
  <si>
    <t>https://octopart.com/click/track?c=1&amp;ai=8237&amp;sig=0b65916&amp;sid=2401&amp;ppid=93583284&amp;vpid=606016330&amp;ct=offers</t>
  </si>
  <si>
    <t>https://octopart.com/click/track?c=1&amp;ai=8237&amp;sig=022b886&amp;sid=2402&amp;ppid=93583284&amp;vpid=610637614&amp;ct=offers</t>
  </si>
  <si>
    <t>MSC025SMA120S</t>
  </si>
  <si>
    <t>https://octopart.com/msc025sma120s-microsemi-92244036</t>
  </si>
  <si>
    <t>1.2kV - TO-268-3, DÂ³Pak (2 Leads + Tab), TO-268AA</t>
  </si>
  <si>
    <t>Id=100A Vgsmax=- Vth=-</t>
  </si>
  <si>
    <t>691-MSC025SMA120S-ND</t>
  </si>
  <si>
    <t>https://octopart.com/click/track?c=1&amp;ai=8237&amp;sig=0fc4fa5&amp;sid=459&amp;ppid=92244036&amp;vpid=549853560&amp;ct=offers</t>
  </si>
  <si>
    <t>https://octopart.com/click/track?ai=8237&amp;sig=0a2c28c&amp;sid=18460&amp;ppid=92244036&amp;vpid=527002154&amp;ct=offers</t>
  </si>
  <si>
    <t>https://octopart.com/click/track?ai=8237&amp;sig=0c746cb&amp;sid=5489&amp;ppid=92244036&amp;vpid=609706304&amp;ct=offers</t>
  </si>
  <si>
    <t>UF3SC065007K4S</t>
  </si>
  <si>
    <t>650V 9mOhm @ 50A, 12V TO-247-4</t>
  </si>
  <si>
    <t>Id=120A (Tc) Vgsmax=12V Vth=6V @ 10mA</t>
  </si>
  <si>
    <t>Qg=214nC @ 15V Ciss=-</t>
  </si>
  <si>
    <t>IXFN70N120SK</t>
  </si>
  <si>
    <t>https://octopart.com/ixfn70n120sk-ixys-75449792</t>
  </si>
  <si>
    <t>1200V 34mOhm @ 50A, 20V SOT-227-4, miniBLOC</t>
  </si>
  <si>
    <t>Id=68A (Tc) Vgsmax=20V Vth=4V @ 15mA</t>
  </si>
  <si>
    <t>Qg=161nC @ 20V Ciss=2790pF @ 1000V</t>
  </si>
  <si>
    <t>IXFN70N120SK-ND</t>
  </si>
  <si>
    <t>747-IXFN70N120SK</t>
  </si>
  <si>
    <t>https://octopart.com/click/track?c=1&amp;ai=8237&amp;sig=0913354&amp;sid=459&amp;ppid=75449792&amp;vpid=467023031&amp;ct=offers</t>
  </si>
  <si>
    <t>https://octopart.com/click/track?c=1&amp;ai=8237&amp;sig=09b8ab3&amp;sid=2401&amp;ppid=75449792&amp;vpid=271800403&amp;ct=offers</t>
  </si>
  <si>
    <t>https://octopart.com/click/track?ai=8237&amp;sig=0045d0a&amp;sid=1532&amp;ppid=75449792&amp;vpid=597534387&amp;ct=offers</t>
  </si>
  <si>
    <t>SCT10N120H</t>
  </si>
  <si>
    <t>https://octopart.com/sct10n120h-stmicroelectronics-98378196</t>
  </si>
  <si>
    <t>SCT10N120H-ND</t>
  </si>
  <si>
    <t>59AC7246</t>
  </si>
  <si>
    <t>https://octopart.com/click/track?c=1&amp;ai=8237&amp;sig=02329f2&amp;sid=459&amp;ppid=98378196&amp;vpid=582235836&amp;ct=offers</t>
  </si>
  <si>
    <t>https://octopart.com/click/track?c=1&amp;ai=8237&amp;sig=083d613&amp;sid=5822&amp;ppid=98378196&amp;vpid=524147222&amp;ct=offers</t>
  </si>
  <si>
    <t>https://octopart.com/click/track?c=1&amp;ai=8237&amp;sig=0c2545b&amp;sid=2402&amp;ppid=98378196&amp;vpid=538137652&amp;ct=offers</t>
  </si>
  <si>
    <t>C2M1000170J-TR</t>
  </si>
  <si>
    <t>https://octopart.com/c2m1000170j-tr-wolfspeed-70994088</t>
  </si>
  <si>
    <t>1700V 1.4Ohm @ 2A, 20V TO-263-8, DÂ²Pak (7 Leads + Tab), TO-263CA</t>
  </si>
  <si>
    <t>C2M1000170J-TR-ND</t>
  </si>
  <si>
    <t>https://octopart.com/click/track?c=1&amp;ai=8237&amp;sig=0da372a&amp;sid=459&amp;ppid=70994088&amp;vpid=271338662&amp;ct=offers</t>
  </si>
  <si>
    <t>https://octopart.com/click/track?ai=8237&amp;sig=016101b&amp;sid=18460&amp;ppid=70994088&amp;vpid=249375412&amp;ct=offers</t>
  </si>
  <si>
    <t>SCT10N120AG</t>
  </si>
  <si>
    <t>https://octopart.com/sct10n120ag-stmicroelectronics-107245756</t>
  </si>
  <si>
    <t>497-SCT10N120AG-ND</t>
  </si>
  <si>
    <t>52AH0358</t>
  </si>
  <si>
    <t>https://octopart.com/click/track?c=1&amp;ai=8237&amp;sig=07e0de0&amp;sid=459&amp;ppid=107245756&amp;vpid=606217591&amp;ct=offers</t>
  </si>
  <si>
    <t>https://octopart.com/click/track?ai=8237&amp;sig=0ea5449&amp;sid=1106&amp;ppid=107245756&amp;vpid=610114445&amp;ct=offers</t>
  </si>
  <si>
    <t>https://octopart.com/click/track?c=1&amp;ai=8237&amp;sig=0accef0&amp;sid=2402&amp;ppid=107245756&amp;vpid=600642225&amp;ct=offers</t>
  </si>
  <si>
    <t>SCTH35N65G2V-7</t>
  </si>
  <si>
    <t>https://octopart.com/scth35n65g2v-7-stmicroelectronics-83068245</t>
  </si>
  <si>
    <t>650V 67mOhm @ 20A, 20V TO-263-8, DÂ²Pak (7 Leads + Tab), TO-263CA</t>
  </si>
  <si>
    <t>Id=45A (Tc) Vgsmax=18V, 20V Vth=3.2V @ 1mA</t>
  </si>
  <si>
    <t>Qg=73nC @ 20V Ciss=1370pF @ 400V</t>
  </si>
  <si>
    <t>497-SCTH35N65G2V-7TR-ND</t>
  </si>
  <si>
    <t>C1S730201193101</t>
  </si>
  <si>
    <t>511-SCTH35N65G2V-7</t>
  </si>
  <si>
    <t>52AH0352</t>
  </si>
  <si>
    <t>https://octopart.com/click/track?c=1&amp;ai=8237&amp;sig=0b48f46&amp;sid=459&amp;ppid=83068245&amp;vpid=606217594&amp;ct=offers</t>
  </si>
  <si>
    <t>https://octopart.com/click/track?ai=8237&amp;sig=0c5fa1b&amp;sid=15544&amp;ppid=83068245&amp;vpid=460555942&amp;ct=offers</t>
  </si>
  <si>
    <t>https://octopart.com/click/track?ai=8237&amp;sig=027308e&amp;sid=13512&amp;ppid=83068245&amp;vpid=590476593&amp;ct=offers</t>
  </si>
  <si>
    <t>https://octopart.com/click/track?c=1&amp;ai=8237&amp;sig=0b0d615&amp;sid=2401&amp;ppid=83068245&amp;vpid=600891339&amp;ct=offers</t>
  </si>
  <si>
    <t>https://octopart.com/click/track?c=1&amp;ai=8237&amp;sig=0c717a5&amp;sid=2402&amp;ppid=83068245&amp;vpid=600642228&amp;ct=offers</t>
  </si>
  <si>
    <t>https://octopart.com/click/track?ai=8237&amp;sig=0d20983&amp;sid=5489&amp;ppid=83068245&amp;vpid=590682529&amp;ct=offers</t>
  </si>
  <si>
    <t>SCT20N120H</t>
  </si>
  <si>
    <t>https://octopart.com/sct20n120h-stmicroelectronics-98097112</t>
  </si>
  <si>
    <t>SCT20N120H-ND</t>
  </si>
  <si>
    <t>511-SCT20N120H</t>
  </si>
  <si>
    <t>02AH6931</t>
  </si>
  <si>
    <t>https://octopart.com/click/track?c=1&amp;ai=8237&amp;sig=0a9075e&amp;sid=459&amp;ppid=98097112&amp;vpid=582235837&amp;ct=offers</t>
  </si>
  <si>
    <t>https://octopart.com/click/track?c=1&amp;ai=8237&amp;sig=02f6107&amp;sid=5822&amp;ppid=98097112&amp;vpid=535970121&amp;ct=offers</t>
  </si>
  <si>
    <t>https://octopart.com/click/track?c=1&amp;ai=8237&amp;sig=08c0413&amp;sid=15544&amp;ppid=98097112&amp;vpid=521301948&amp;ct=offers</t>
  </si>
  <si>
    <t>https://octopart.com/click/track?c=1&amp;ai=8237&amp;sig=02a14ba&amp;sid=2401&amp;ppid=98097112&amp;vpid=600497745&amp;ct=offers</t>
  </si>
  <si>
    <t>https://octopart.com/click/track?c=1&amp;ai=8237&amp;sig=09307cd&amp;sid=2402&amp;ppid=98097112&amp;vpid=547463106&amp;ct=offers</t>
  </si>
  <si>
    <t>SCTW35N65G2V</t>
  </si>
  <si>
    <t>https://octopart.com/sctw35n65g2v-stmicroelectronics-77065124</t>
  </si>
  <si>
    <t>650V 67mOhm @ 20A, 20V TO-247-3</t>
  </si>
  <si>
    <t>Id=45A (Tc) Vgsmax=18V, 20V Vth=5V @ 1mA</t>
  </si>
  <si>
    <t>497-SCTW35N65G2V-ND</t>
  </si>
  <si>
    <t>511-SCTW35N65G2V</t>
  </si>
  <si>
    <t>52AH0355</t>
  </si>
  <si>
    <t>https://octopart.com/click/track?c=1&amp;ai=8237&amp;sig=0d99c4f&amp;sid=459&amp;ppid=77065124&amp;vpid=606217597&amp;ct=offers</t>
  </si>
  <si>
    <t>https://octopart.com/click/track?c=1&amp;ai=8237&amp;sig=0843f53&amp;sid=5822&amp;ppid=77065124&amp;vpid=600780644&amp;ct=offers</t>
  </si>
  <si>
    <t>https://octopart.com/click/track?c=1&amp;ai=8237&amp;sig=01ca884&amp;sid=2401&amp;ppid=77065124&amp;vpid=601108031&amp;ct=offers</t>
  </si>
  <si>
    <t>https://octopart.com/click/track?c=1&amp;ai=8237&amp;sig=0235d1d&amp;sid=2402&amp;ppid=77065124&amp;vpid=600642231&amp;ct=offers</t>
  </si>
  <si>
    <t>C3M0065090J-TR</t>
  </si>
  <si>
    <t>https://octopart.com/c3m0065090j-tr-cree-58687091</t>
  </si>
  <si>
    <t>941-C3M0065090J-TR</t>
  </si>
  <si>
    <t>https://octopart.com/click/track?ai=8237&amp;sig=0df7daf&amp;sid=1106&amp;ppid=58687091&amp;vpid=485449257&amp;ct=offers</t>
  </si>
  <si>
    <t>https://octopart.com/click/track?ai=8237&amp;sig=0329a3c&amp;sid=2401&amp;ppid=58687091&amp;vpid=465035779&amp;ct=offers</t>
  </si>
  <si>
    <t>https://octopart.com/click/track?ai=8237&amp;sig=0af552b&amp;sid=5489&amp;ppid=58687091&amp;vpid=600555598&amp;ct=offers</t>
  </si>
  <si>
    <t>SCT20N120AG</t>
  </si>
  <si>
    <t>https://octopart.com/sct20n120ag-stmicroelectronics-98097111</t>
  </si>
  <si>
    <t>1200V 239mOhm @ 10A, 20V TO-247-3</t>
  </si>
  <si>
    <t>497-SCT20N120AG-ND</t>
  </si>
  <si>
    <t>511-SCT20N120AG</t>
  </si>
  <si>
    <t>52AH0359</t>
  </si>
  <si>
    <t>https://octopart.com/click/track?c=1&amp;ai=8237&amp;sig=062beec&amp;sid=459&amp;ppid=98097111&amp;vpid=606217592&amp;ct=offers</t>
  </si>
  <si>
    <t>https://octopart.com/click/track?ai=8237&amp;sig=0c1a247&amp;sid=1106&amp;ppid=98097111&amp;vpid=609945803&amp;ct=offers</t>
  </si>
  <si>
    <t>https://octopart.com/click/track?c=1&amp;ai=8237&amp;sig=0a3d68f&amp;sid=2401&amp;ppid=98097111&amp;vpid=600891337&amp;ct=offers</t>
  </si>
  <si>
    <t>https://octopart.com/click/track?c=1&amp;ai=8237&amp;sig=0fcd4f6&amp;sid=2402&amp;ppid=98097111&amp;vpid=600642226&amp;ct=offers</t>
  </si>
  <si>
    <t>SCTH40N120G2V7AG</t>
  </si>
  <si>
    <t>https://octopart.com/scth40n120g2v7ag-stmicroelectronics-92402812</t>
  </si>
  <si>
    <t>1200V 105mOhm @ 20A, 18V TO-263-8, DÂ²Pak (7 Leads + Tab), TO-263CA</t>
  </si>
  <si>
    <t>Id=33A (Tc) Vgsmax=18V Vth=5V @ 1mA</t>
  </si>
  <si>
    <t>Qg=63nC @ 18V Ciss=1230pF @ 800V</t>
  </si>
  <si>
    <t>497-SCTH40N120G2V7AGTR-ND</t>
  </si>
  <si>
    <t>511-SCTH40N120G2V7AG</t>
  </si>
  <si>
    <t>52AH0353</t>
  </si>
  <si>
    <t>https://octopart.com/click/track?c=1&amp;ai=8237&amp;sig=09d96e4&amp;sid=459&amp;ppid=92402812&amp;vpid=606217595&amp;ct=offers</t>
  </si>
  <si>
    <t>https://octopart.com/click/track?c=1&amp;ai=8237&amp;sig=01c9b48&amp;sid=2401&amp;ppid=92402812&amp;vpid=603131002&amp;ct=offers</t>
  </si>
  <si>
    <t>https://octopart.com/click/track?c=1&amp;ai=8237&amp;sig=06e243c&amp;sid=2402&amp;ppid=92402812&amp;vpid=600642229&amp;ct=offers</t>
  </si>
  <si>
    <t>SCTW40N120G2VAG</t>
  </si>
  <si>
    <t>https://octopart.com/sctw40n120g2vag-stmicroelectronics-106888708</t>
  </si>
  <si>
    <t>1200V 105mOhm @ 20A, 18V TO-247-3</t>
  </si>
  <si>
    <t>497-SCTW40N120G2VAG-ND</t>
  </si>
  <si>
    <t>511-SCTW40N120G2VAG</t>
  </si>
  <si>
    <t>52AH0357</t>
  </si>
  <si>
    <t>https://octopart.com/click/track?c=1&amp;ai=8237&amp;sig=0e01d5e&amp;sid=459&amp;ppid=106888708&amp;vpid=606217599&amp;ct=offers</t>
  </si>
  <si>
    <t>https://octopart.com/click/track?ai=8237&amp;sig=08a5d3d&amp;sid=1106&amp;ppid=106888708&amp;vpid=609945806&amp;ct=offers</t>
  </si>
  <si>
    <t>https://octopart.com/click/track?c=1&amp;ai=8237&amp;sig=045b35c&amp;sid=5822&amp;ppid=106888708&amp;vpid=600780645&amp;ct=offers</t>
  </si>
  <si>
    <t>https://octopart.com/click/track?c=1&amp;ai=8237&amp;sig=05b2486&amp;sid=15544&amp;ppid=106888708&amp;vpid=599618391&amp;ct=offers</t>
  </si>
  <si>
    <t>https://octopart.com/click/track?c=1&amp;ai=8237&amp;sig=035a953&amp;sid=2401&amp;ppid=106888708&amp;vpid=603131003&amp;ct=offers</t>
  </si>
  <si>
    <t>https://octopart.com/click/track?c=1&amp;ai=8237&amp;sig=06fd9ba&amp;sid=2402&amp;ppid=106888708&amp;vpid=600642233&amp;ct=offers</t>
  </si>
  <si>
    <t>SCTW35N65G2VAG</t>
  </si>
  <si>
    <t>https://octopart.com/sctw35n65g2vag-stmicroelectronics-102284324</t>
  </si>
  <si>
    <t>497-SCTW35N65G2VAG-ND</t>
  </si>
  <si>
    <t>511-SCTW35N65G2VAG</t>
  </si>
  <si>
    <t>52AH0356</t>
  </si>
  <si>
    <t>https://octopart.com/click/track?c=1&amp;ai=8237&amp;sig=0cbabed&amp;sid=459&amp;ppid=102284324&amp;vpid=606217598&amp;ct=offers</t>
  </si>
  <si>
    <t>https://octopart.com/click/track?c=1&amp;ai=8237&amp;sig=0f12485&amp;sid=2401&amp;ppid=102284324&amp;vpid=600891341&amp;ct=offers</t>
  </si>
  <si>
    <t>https://octopart.com/click/track?c=1&amp;ai=8237&amp;sig=0d48f79&amp;sid=2402&amp;ppid=102284324&amp;vpid=600642232&amp;ct=offers</t>
  </si>
  <si>
    <t>SCT30N120H</t>
  </si>
  <si>
    <t>https://octopart.com/sct30n120h-stmicroelectronics-90328978</t>
  </si>
  <si>
    <t>Id=40A (Tc) Vgsmax=20V Vth=3.5V @ 1mA</t>
  </si>
  <si>
    <t>SCT30N120H-ND</t>
  </si>
  <si>
    <t>59AC7247</t>
  </si>
  <si>
    <t>https://octopart.com/click/track?c=1&amp;ai=8237&amp;sig=0b79ebc&amp;sid=459&amp;ppid=90328978&amp;vpid=582235839&amp;ct=offers</t>
  </si>
  <si>
    <t>https://octopart.com/click/track?c=1&amp;ai=8237&amp;sig=038e8be&amp;sid=5822&amp;ppid=90328978&amp;vpid=524147223&amp;ct=offers</t>
  </si>
  <si>
    <t>https://octopart.com/click/track?c=1&amp;ai=8237&amp;sig=0cfe831&amp;sid=2402&amp;ppid=90328978&amp;vpid=538137654&amp;ct=offers</t>
  </si>
  <si>
    <t>SCT30N120D2</t>
  </si>
  <si>
    <t>https://octopart.com/sct30n120d2-stmicroelectronics-58967268</t>
  </si>
  <si>
    <t>SCT30N120D2-ND</t>
  </si>
  <si>
    <t>65AC6290</t>
  </si>
  <si>
    <t>https://octopart.com/click/track?c=1&amp;ai=8237&amp;sig=07a7a7d&amp;sid=459&amp;ppid=58967268&amp;vpid=582235838&amp;ct=offers</t>
  </si>
  <si>
    <t>https://octopart.com/click/track?c=1&amp;ai=8237&amp;sig=01a1ffd&amp;sid=2402&amp;ppid=58967268&amp;vpid=538137653&amp;ct=offers</t>
  </si>
  <si>
    <t>SCTW100N65G2AG</t>
  </si>
  <si>
    <t>https://octopart.com/sctw100n65g2ag-stmicroelectronics-74145437</t>
  </si>
  <si>
    <t>650V 26mOhm @ 50A, 18V TO-247-3</t>
  </si>
  <si>
    <t>Id=100A (Tc) Vgsmax=18V Vth=5V @ 5mA</t>
  </si>
  <si>
    <t>Qg=162nC @ 18V Ciss=3315pF @ 520V</t>
  </si>
  <si>
    <t>497-SCTW100N65G2AG-ND</t>
  </si>
  <si>
    <t>511-SCTW100N65G2AG</t>
  </si>
  <si>
    <t>52AH0354</t>
  </si>
  <si>
    <t>https://octopart.com/click/track?c=1&amp;ai=8237&amp;sig=06e8248&amp;sid=459&amp;ppid=74145437&amp;vpid=606217596&amp;ct=offers</t>
  </si>
  <si>
    <t>https://octopart.com/click/track?c=1&amp;ai=8237&amp;sig=051f876&amp;sid=2401&amp;ppid=74145437&amp;vpid=600891340&amp;ct=offers</t>
  </si>
  <si>
    <t>https://octopart.com/click/track?c=1&amp;ai=8237&amp;sig=0c4a0e6&amp;sid=2402&amp;ppid=74145437&amp;vpid=600642230&amp;ct=offers</t>
  </si>
  <si>
    <t>SCTH100N65G2-7AG</t>
  </si>
  <si>
    <t>https://octopart.com/scth100n65g2-7ag-stmicroelectronics-89947917</t>
  </si>
  <si>
    <t>Id=95A (Tc) Vgsmax=18V Vth=5V @ 5mA</t>
  </si>
  <si>
    <t>497-SCTH100N65G2-7AGTR-ND</t>
  </si>
  <si>
    <t>511-SCTH100N65G2-7AG</t>
  </si>
  <si>
    <t>52AH0351</t>
  </si>
  <si>
    <t>https://octopart.com/click/track?c=1&amp;ai=8237&amp;sig=0935a9d&amp;sid=459&amp;ppid=89947917&amp;vpid=606217593&amp;ct=offers</t>
  </si>
  <si>
    <t>https://octopart.com/click/track?ai=8237&amp;sig=0295452&amp;sid=2401&amp;ppid=89947917&amp;vpid=600891338&amp;ct=offers</t>
  </si>
  <si>
    <t>https://octopart.com/click/track?c=1&amp;ai=8237&amp;sig=0a31a09&amp;sid=2402&amp;ppid=89947917&amp;vpid=600642227&amp;ct=offers</t>
  </si>
  <si>
    <t>GA10SICP12-263</t>
  </si>
  <si>
    <t>https://octopart.com/ga10sicp12-263-genesic+semiconductor-61580712</t>
  </si>
  <si>
    <t>1200V 100mOhm @ 10A TO-263-8, DÂ²Pak (7 Leads + Tab), TO-263CA</t>
  </si>
  <si>
    <t>1242-1318-ND</t>
  </si>
  <si>
    <t>905-GA10SICP12-263</t>
  </si>
  <si>
    <t>https://octopart.com/click/track?c=1&amp;ai=8237&amp;sig=02f854f&amp;sid=459&amp;ppid=61580712&amp;vpid=232640500&amp;ct=offers</t>
  </si>
  <si>
    <t>https://octopart.com/click/track?ai=8237&amp;sig=0d02ad8&amp;sid=2401&amp;ppid=61580712&amp;vpid=239357292&amp;ct=offers</t>
  </si>
  <si>
    <t>C3M0032120D</t>
  </si>
  <si>
    <t>https://octopart.com/c3m0032120d-wolfspeed-104939828</t>
  </si>
  <si>
    <t>1200V 43mOhm @ 40A, 15V TO-247-3</t>
  </si>
  <si>
    <t>Id=63A (Tc) Vgsmax=15V Vth=3.6V @ 11.5mA</t>
  </si>
  <si>
    <t>Qg=114nC @ 15V Ciss=3357pF @ 1000V</t>
  </si>
  <si>
    <t>1697-C3M0032120D-ND</t>
  </si>
  <si>
    <t>40AH1120</t>
  </si>
  <si>
    <t>https://octopart.com/click/track?c=1&amp;ai=8237&amp;sig=035752b&amp;sid=459&amp;ppid=104939828&amp;vpid=587729738&amp;ct=offers</t>
  </si>
  <si>
    <t>https://octopart.com/click/track?ai=8237&amp;sig=09543ad&amp;sid=2402&amp;ppid=104939828&amp;vpid=592530580&amp;ct=offers</t>
  </si>
  <si>
    <t>https://octopart.com/click/track?ai=8237&amp;sig=090f41f&amp;sid=18460&amp;ppid=104939828&amp;vpid=586232351&amp;ct=offers</t>
  </si>
  <si>
    <t>IXFN50N120SIC</t>
  </si>
  <si>
    <t>https://octopart.com/ixfn50n120sic-ixys-78404026</t>
  </si>
  <si>
    <t>1200V 50mOhm @ 40A, 20V SOT-227-4, miniBLOC</t>
  </si>
  <si>
    <t>Id=47A (Tc) Vgsmax=20V Vth=2.2V @ 2mA</t>
  </si>
  <si>
    <t>Qg=100nC @ 20V Ciss=1900pF @ 1000V</t>
  </si>
  <si>
    <t>IXFN50N120SIC-ND</t>
  </si>
  <si>
    <t>747-IXFN50N120SIC</t>
  </si>
  <si>
    <t>https://octopart.com/click/track?c=1&amp;ai=8237&amp;sig=090d956&amp;sid=459&amp;ppid=78404026&amp;vpid=467023029&amp;ct=offers</t>
  </si>
  <si>
    <t>https://octopart.com/click/track?ai=8237&amp;sig=0474e54&amp;sid=2401&amp;ppid=78404026&amp;vpid=574842029&amp;ct=offers</t>
  </si>
  <si>
    <t>https://octopart.com/click/track?ai=8237&amp;sig=0d08a36&amp;sid=1532&amp;ppid=78404026&amp;vpid=411939928&amp;ct=offers</t>
  </si>
  <si>
    <t>C3M0032120K</t>
  </si>
  <si>
    <t>https://octopart.com/c3m0032120k-wolfspeed-103246394</t>
  </si>
  <si>
    <t>1200V 43mOhm @ 40A, 15V TO-247-4</t>
  </si>
  <si>
    <t>Qg=118nC @ 15V Ciss=3357pF @ 1000V</t>
  </si>
  <si>
    <t>1697-C3M0032120K-ND</t>
  </si>
  <si>
    <t>25AH7905</t>
  </si>
  <si>
    <t>https://octopart.com/click/track?c=1&amp;ai=8237&amp;sig=0bff807&amp;sid=459&amp;ppid=103246394&amp;vpid=595037747&amp;ct=offers</t>
  </si>
  <si>
    <t>https://octopart.com/click/track?c=1&amp;ai=8237&amp;sig=03bab0c&amp;sid=2402&amp;ppid=103246394&amp;vpid=575076478&amp;ct=offers</t>
  </si>
  <si>
    <t>https://octopart.com/click/track?ai=8237&amp;sig=01ec275&amp;sid=18460&amp;ppid=103246394&amp;vpid=574773227&amp;ct=offers</t>
  </si>
  <si>
    <t>https://octopart.com/click/track?ai=8237&amp;sig=04484ae&amp;sid=10022&amp;ppid=103246394&amp;vpid=595718437&amp;ct=offers</t>
  </si>
  <si>
    <t>MCB60I1200TZ-TUB</t>
  </si>
  <si>
    <t>https://octopart.com/mcb60i1200tz-tub-ixys-105954355</t>
  </si>
  <si>
    <t>1.2kV 34mOhm @ 50A, 20V TO-268-3, DÂ³Pak (2 Leads + Tab), TO-268AA</t>
  </si>
  <si>
    <t>Id=90A (Tc) Vgsmax=20V Vth=4V @ 15mA</t>
  </si>
  <si>
    <t>Qg=160nC @ 20V Ciss=2790pF @ 1000V</t>
  </si>
  <si>
    <t>238-MCB60I1200TZ-TUB-ND</t>
  </si>
  <si>
    <t>747-MCB60I1200TZ-TUB</t>
  </si>
  <si>
    <t>https://octopart.com/click/track?c=1&amp;ai=8237&amp;sig=0b57121&amp;sid=459&amp;ppid=105954355&amp;vpid=597390080&amp;ct=offers</t>
  </si>
  <si>
    <t>https://octopart.com/click/track?c=1&amp;ai=8237&amp;sig=0b68e62&amp;sid=2401&amp;ppid=105954355&amp;vpid=591316149&amp;ct=offers</t>
  </si>
  <si>
    <t>IXFN90N170SK</t>
  </si>
  <si>
    <t>https://octopart.com/ixfn90n170sk-littelfuse-101844267</t>
  </si>
  <si>
    <t>1700V 35mOhm @ 100A, 20V SOT-227-4, miniBLOC</t>
  </si>
  <si>
    <t>Id=90A (Tc) Vgsmax=20V Vth=4V @ 36mA</t>
  </si>
  <si>
    <t>Qg=376nC @ 20V Ciss=7340pF @ 1000V</t>
  </si>
  <si>
    <t>03AH0782</t>
  </si>
  <si>
    <t>https://octopart.com/click/track?c=1&amp;ai=8237&amp;sig=02cfe0f&amp;sid=2402&amp;ppid=101844267&amp;vpid=547512256&amp;ct=offers</t>
  </si>
  <si>
    <t>GA50JT06-258</t>
  </si>
  <si>
    <t>https://octopart.com/ga50jt06-258-genesic+semiconductor-50255812</t>
  </si>
  <si>
    <t>600V 25mOhm @ 50A TO-258-3, TO-258AA</t>
  </si>
  <si>
    <t>Id=100A (Tc) Vgsmax=- Vth=-</t>
  </si>
  <si>
    <t>1242-1253-ND</t>
  </si>
  <si>
    <t>https://octopart.com/click/track?c=1&amp;ai=8237&amp;sig=0b5afa5&amp;sid=459&amp;ppid=50255812&amp;vpid=161862115&amp;ct=offers</t>
  </si>
  <si>
    <t>C3M0065100J-TR</t>
  </si>
  <si>
    <t>https://octopart.com/c3m0065100j-tr-wolfspeed-91482248</t>
  </si>
  <si>
    <t>C3M0065100J-TR-ND</t>
  </si>
  <si>
    <t>https://octopart.com/click/track?c=1&amp;ai=8237&amp;sig=088dc52&amp;sid=459&amp;ppid=91482248&amp;vpid=477783668&amp;ct=offers</t>
  </si>
  <si>
    <t>https://octopart.com/click/track?ai=8237&amp;sig=0387cb5&amp;sid=18460&amp;ppid=91482248&amp;vpid=531410007&amp;ct=offers</t>
  </si>
  <si>
    <t>C3M0075120J-TR</t>
  </si>
  <si>
    <t>https://octopart.com/c3m0075120j-tr-wolfspeed-91482249</t>
  </si>
  <si>
    <t>C3M0075120J-TR-ND</t>
  </si>
  <si>
    <t>https://octopart.com/click/track?c=1&amp;ai=8237&amp;sig=0927a75&amp;sid=459&amp;ppid=91482249&amp;vpid=477783669&amp;ct=offers</t>
  </si>
  <si>
    <t>https://octopart.com/click/track?ai=8237&amp;sig=0804214&amp;sid=18460&amp;ppid=91482249&amp;vpid=531410008&amp;ct=offers</t>
  </si>
  <si>
    <t>25mOhm</t>
  </si>
  <si>
    <t>50A,</t>
  </si>
  <si>
    <t>18V</t>
  </si>
  <si>
    <t>TO-247-3</t>
  </si>
  <si>
    <t>100mOhm</t>
  </si>
  <si>
    <t>20A,</t>
  </si>
  <si>
    <t>20V</t>
  </si>
  <si>
    <t>69mOhm</t>
  </si>
  <si>
    <t>40A,</t>
  </si>
  <si>
    <t>290mOhm</t>
  </si>
  <si>
    <t>10A,</t>
  </si>
  <si>
    <t>26mOhm</t>
  </si>
  <si>
    <t>TO-263-8,</t>
  </si>
  <si>
    <t>DÂ²Pak</t>
  </si>
  <si>
    <t>(7</t>
  </si>
  <si>
    <t>155mOhm</t>
  </si>
  <si>
    <t>15A,</t>
  </si>
  <si>
    <t>15V</t>
  </si>
  <si>
    <t>196mOhm</t>
  </si>
  <si>
    <t>78mOhm</t>
  </si>
  <si>
    <t>250mOhm</t>
  </si>
  <si>
    <t>8A</t>
  </si>
  <si>
    <t>1.5Ohm</t>
  </si>
  <si>
    <t>1.1A,</t>
  </si>
  <si>
    <t>TO-268-3,</t>
  </si>
  <si>
    <t>DÂ³Pak</t>
  </si>
  <si>
    <t>(2</t>
  </si>
  <si>
    <t>TO-3PFM,</t>
  </si>
  <si>
    <t>156mOhm</t>
  </si>
  <si>
    <t>6.7A,</t>
  </si>
  <si>
    <t>585mOhm</t>
  </si>
  <si>
    <t>3A,</t>
  </si>
  <si>
    <t>208mOhm</t>
  </si>
  <si>
    <t>5A,</t>
  </si>
  <si>
    <t>110mOhm</t>
  </si>
  <si>
    <t>150mOhm</t>
  </si>
  <si>
    <t>14A,</t>
  </si>
  <si>
    <t>13A,</t>
  </si>
  <si>
    <t>TO-220-3</t>
  </si>
  <si>
    <t>7A,</t>
  </si>
  <si>
    <t>104mOhm</t>
  </si>
  <si>
    <t>59mOhm</t>
  </si>
  <si>
    <t>117mOhm</t>
  </si>
  <si>
    <t>39mOhm</t>
  </si>
  <si>
    <t>27A,</t>
  </si>
  <si>
    <t>52mOhm</t>
  </si>
  <si>
    <t>28.6mOhm</t>
  </si>
  <si>
    <t>36A,</t>
  </si>
  <si>
    <t>1.1Ohm</t>
  </si>
  <si>
    <t>2A,</t>
  </si>
  <si>
    <t>370mOhm</t>
  </si>
  <si>
    <t>6A,</t>
  </si>
  <si>
    <t>1.4Ohm</t>
  </si>
  <si>
    <t>TO-263-7</t>
  </si>
  <si>
    <t>1Ohm</t>
  </si>
  <si>
    <t>TO-247-4</t>
  </si>
  <si>
    <t>200mOhm</t>
  </si>
  <si>
    <t>364mOhm</t>
  </si>
  <si>
    <t>4A,</t>
  </si>
  <si>
    <t>286mOhm</t>
  </si>
  <si>
    <t>90mOhm</t>
  </si>
  <si>
    <t>98mOhm</t>
  </si>
  <si>
    <t>40mOhm</t>
  </si>
  <si>
    <t>25A,</t>
  </si>
  <si>
    <t>35A,</t>
  </si>
  <si>
    <t>125mOhm</t>
  </si>
  <si>
    <t>28A,</t>
  </si>
  <si>
    <t>60mOhm</t>
  </si>
  <si>
    <t>20A</t>
  </si>
  <si>
    <t>31mOhm</t>
  </si>
  <si>
    <t>22.3mOhm</t>
  </si>
  <si>
    <t>75A,</t>
  </si>
  <si>
    <t>70mOhm</t>
  </si>
  <si>
    <t>22.1mOhm</t>
  </si>
  <si>
    <t>47A,</t>
  </si>
  <si>
    <t>360mOhm</t>
  </si>
  <si>
    <t>7.5A,</t>
  </si>
  <si>
    <t>-</t>
  </si>
  <si>
    <t>84.5mOhm</t>
  </si>
  <si>
    <t>120mOhm</t>
  </si>
  <si>
    <t>10A</t>
  </si>
  <si>
    <t>455mOhm</t>
  </si>
  <si>
    <t>220mOhm</t>
  </si>
  <si>
    <t>182mOhm</t>
  </si>
  <si>
    <t>8.5A,</t>
  </si>
  <si>
    <t>137mOhm</t>
  </si>
  <si>
    <t>7.6A,</t>
  </si>
  <si>
    <t>975mOhm</t>
  </si>
  <si>
    <t>1.7A,</t>
  </si>
  <si>
    <t>28mOhm</t>
  </si>
  <si>
    <t>60A,</t>
  </si>
  <si>
    <t>19mOhm</t>
  </si>
  <si>
    <t>28.8mOhm</t>
  </si>
  <si>
    <t>350mOhm</t>
  </si>
  <si>
    <t>SOT-227-4,</t>
  </si>
  <si>
    <t>miniBLOC</t>
  </si>
  <si>
    <t>50mOhm</t>
  </si>
  <si>
    <t>17mOhm</t>
  </si>
  <si>
    <t>100A,</t>
  </si>
  <si>
    <t>690mOhm</t>
  </si>
  <si>
    <t>34mOhm</t>
  </si>
  <si>
    <t>111mOhm</t>
  </si>
  <si>
    <t>12V</t>
  </si>
  <si>
    <t>TO-263-3,</t>
  </si>
  <si>
    <t>30A,</t>
  </si>
  <si>
    <t>84mOhm</t>
  </si>
  <si>
    <t>35mOhm</t>
  </si>
  <si>
    <t>9mOhm</t>
  </si>
  <si>
    <t>67mOhm</t>
  </si>
  <si>
    <t>239mOhm</t>
  </si>
  <si>
    <t>105mOhm</t>
  </si>
  <si>
    <t>43mOhm</t>
  </si>
  <si>
    <t>50A</t>
  </si>
  <si>
    <t>TO-258-3,</t>
  </si>
  <si>
    <t>TO-258AA</t>
  </si>
  <si>
    <t>Rdson</t>
  </si>
  <si>
    <t>Package</t>
  </si>
  <si>
    <t>Id</t>
  </si>
  <si>
    <t>Vgsmax</t>
  </si>
  <si>
    <t>Rdsontext</t>
  </si>
  <si>
    <t>Mouser 500</t>
  </si>
  <si>
    <t>Mouser 1000</t>
  </si>
  <si>
    <t xml:space="preserve"> Arrow</t>
  </si>
  <si>
    <t xml:space="preserve"> Avnet</t>
  </si>
  <si>
    <t xml:space="preserve"> Avnet Europe</t>
  </si>
  <si>
    <t xml:space="preserve"> Mouser</t>
  </si>
  <si>
    <t xml:space="preserve"> Newark</t>
  </si>
  <si>
    <t xml:space="preserve"> RS Components</t>
  </si>
  <si>
    <t xml:space="preserve"> Rutronik</t>
  </si>
  <si>
    <t xml:space="preserve"> TME</t>
  </si>
  <si>
    <t xml:space="preserve"> TTI</t>
  </si>
  <si>
    <t xml:space="preserve"> Verical</t>
  </si>
  <si>
    <t>Lowest Price</t>
  </si>
  <si>
    <t>Distributor with Lowest Price</t>
  </si>
  <si>
    <t xml:space="preserve"> Digikey</t>
  </si>
  <si>
    <t xml:space="preserve"> Future</t>
  </si>
  <si>
    <t xml:space="preserve"> Richardson</t>
  </si>
  <si>
    <t xml:space="preserve"> Chip One
 Stop</t>
  </si>
  <si>
    <t>Rdson (max)</t>
  </si>
  <si>
    <t>br</t>
  </si>
  <si>
    <t>(blank)</t>
  </si>
  <si>
    <t>Suffix</t>
  </si>
  <si>
    <t>C3M0030090</t>
  </si>
  <si>
    <t>C3M0065100</t>
  </si>
  <si>
    <t>C3M0120100</t>
  </si>
  <si>
    <t>C3M0016120</t>
  </si>
  <si>
    <t>C3M0021120</t>
  </si>
  <si>
    <t>C3M0032120</t>
  </si>
  <si>
    <t>C3M0075120</t>
  </si>
  <si>
    <t>C3M0015065</t>
  </si>
  <si>
    <t>C3M0060065</t>
  </si>
  <si>
    <t>C3M0120065</t>
  </si>
  <si>
    <t>C3M0065090</t>
  </si>
  <si>
    <t>C3M0120090</t>
  </si>
  <si>
    <t>C3M0280090</t>
  </si>
  <si>
    <t>C2M0160120</t>
  </si>
  <si>
    <t>C2M0280120</t>
  </si>
  <si>
    <t>C2M0045170</t>
  </si>
  <si>
    <t>C2M1000170</t>
  </si>
  <si>
    <t>C2M0080170</t>
  </si>
  <si>
    <t>suffix</t>
  </si>
  <si>
    <t>SKU2</t>
  </si>
  <si>
    <t>SKU3</t>
  </si>
  <si>
    <t>SKU4</t>
  </si>
  <si>
    <t>SKU5</t>
  </si>
  <si>
    <t>SKU6</t>
  </si>
  <si>
    <t>SKU7</t>
  </si>
  <si>
    <t>SKU8</t>
  </si>
  <si>
    <t>SKU9</t>
  </si>
  <si>
    <t>SKU10</t>
  </si>
  <si>
    <t>SKU11</t>
  </si>
  <si>
    <t>SKU12</t>
  </si>
  <si>
    <t>SKU13</t>
  </si>
  <si>
    <t>SKU14</t>
  </si>
  <si>
    <t>Packaging15</t>
  </si>
  <si>
    <t>Packaging16</t>
  </si>
  <si>
    <t>Packaging17</t>
  </si>
  <si>
    <t>Packaging18</t>
  </si>
  <si>
    <t>Packaging19</t>
  </si>
  <si>
    <t>Packaging20</t>
  </si>
  <si>
    <t>Packaging21</t>
  </si>
  <si>
    <t>Packaging22</t>
  </si>
  <si>
    <t>Packaging23</t>
  </si>
  <si>
    <t>Packaging24</t>
  </si>
  <si>
    <t>Packaging25</t>
  </si>
  <si>
    <t>Packaging26</t>
  </si>
  <si>
    <t>Packaging27</t>
  </si>
  <si>
    <t>In Stock28</t>
  </si>
  <si>
    <t>In Stock29</t>
  </si>
  <si>
    <t>In Stock30</t>
  </si>
  <si>
    <t>In Stock31</t>
  </si>
  <si>
    <t>In Stock32</t>
  </si>
  <si>
    <t>In Stock33</t>
  </si>
  <si>
    <t>In Stock34</t>
  </si>
  <si>
    <t>In Stock35</t>
  </si>
  <si>
    <t>In Stock36</t>
  </si>
  <si>
    <t>In Stock37</t>
  </si>
  <si>
    <t>In Stock38</t>
  </si>
  <si>
    <t>In Stock39</t>
  </si>
  <si>
    <t>In Stock40</t>
  </si>
  <si>
    <t>MOQ41</t>
  </si>
  <si>
    <t>MOQ42</t>
  </si>
  <si>
    <t>MOQ43</t>
  </si>
  <si>
    <t>MOQ44</t>
  </si>
  <si>
    <t>MOQ45</t>
  </si>
  <si>
    <t>MOQ46</t>
  </si>
  <si>
    <t>MOQ47</t>
  </si>
  <si>
    <t>MOQ48</t>
  </si>
  <si>
    <t>MOQ49</t>
  </si>
  <si>
    <t>MOQ50</t>
  </si>
  <si>
    <t>MOQ51</t>
  </si>
  <si>
    <t>MOQ52</t>
  </si>
  <si>
    <t>MOQ53</t>
  </si>
  <si>
    <t>URL54</t>
  </si>
  <si>
    <t>URL55</t>
  </si>
  <si>
    <t>URL56</t>
  </si>
  <si>
    <t>URL57</t>
  </si>
  <si>
    <t>URL58</t>
  </si>
  <si>
    <t>URL59</t>
  </si>
  <si>
    <t>URL60</t>
  </si>
  <si>
    <t>URL61</t>
  </si>
  <si>
    <t>URL62</t>
  </si>
  <si>
    <t>URL63</t>
  </si>
  <si>
    <t>URL64</t>
  </si>
  <si>
    <t>URL65</t>
  </si>
  <si>
    <t>URL66</t>
  </si>
  <si>
    <t>Row Labels</t>
  </si>
  <si>
    <t>Grand Total</t>
  </si>
  <si>
    <t>UnitedSiC</t>
  </si>
  <si>
    <t>Genesic</t>
  </si>
  <si>
    <t>ON</t>
  </si>
  <si>
    <t>ST</t>
  </si>
  <si>
    <r>
      <rPr>
        <sz val="11"/>
        <color theme="1"/>
        <rFont val="Calibri"/>
        <family val="2"/>
        <scheme val="minor"/>
      </rPr>
      <t xml:space="preserve">Select Manufacturer </t>
    </r>
    <r>
      <rPr>
        <sz val="11"/>
        <color theme="1"/>
        <rFont val="Wingdings 3"/>
        <family val="1"/>
        <charset val="2"/>
      </rPr>
      <t></t>
    </r>
  </si>
  <si>
    <t xml:space="preserve">Wolfspeed Recommends: </t>
  </si>
  <si>
    <r>
      <rPr>
        <sz val="11"/>
        <color theme="1"/>
        <rFont val="Calibri"/>
        <family val="2"/>
        <scheme val="minor"/>
      </rPr>
      <t xml:space="preserve">Select Part Number </t>
    </r>
    <r>
      <rPr>
        <sz val="11"/>
        <color theme="1"/>
        <rFont val="Wingdings 3"/>
        <family val="1"/>
        <charset val="2"/>
      </rPr>
      <t xml:space="preserve"> </t>
    </r>
  </si>
  <si>
    <t>D</t>
  </si>
  <si>
    <t>https://octopart.com/%2A%2Ablank%2A%2A%2A%2A%2A-cables+to+go-84321897</t>
  </si>
  <si>
    <t>**BLANK*****</t>
  </si>
  <si>
    <t>Cables To Go</t>
  </si>
  <si>
    <t>https://octopart.com/click/track?c=1&amp;ai=8237&amp;sig=05c704a&amp;sid=5822&amp;ppid=24958815&amp;vpid=58995123&amp;ct=offers</t>
  </si>
  <si>
    <t>STPSC8H065G-TR</t>
  </si>
  <si>
    <t>https://octopart.com/click/track?ai=8237&amp;sig=0b1fbad&amp;sid=5489&amp;ppid=24958815&amp;vpid=586141445&amp;ct=offers</t>
  </si>
  <si>
    <t>https://octopart.com/click/track?ai=8237&amp;sig=05e05c9&amp;sid=18993&amp;ppid=24958815&amp;vpid=99442196&amp;ct=offers</t>
  </si>
  <si>
    <t>https://octopart.com/click/track?c=1&amp;ai=8237&amp;sig=01c89e3&amp;sid=2402&amp;ppid=24958815&amp;vpid=78290144&amp;ct=offers</t>
  </si>
  <si>
    <t>https://octopart.com/click/track?ai=8237&amp;sig=03076f5&amp;sid=2401&amp;ppid=24958815&amp;vpid=359073046&amp;ct=offers</t>
  </si>
  <si>
    <t>https://octopart.com/click/track?c=1&amp;ai=8237&amp;sig=04ab3ac&amp;sid=819&amp;ppid=24958815&amp;vpid=139692348&amp;ct=offers</t>
  </si>
  <si>
    <t>https://octopart.com/click/track?ai=8237&amp;sig=026a3b1&amp;sid=15544&amp;ppid=24958815&amp;vpid=76123039&amp;ct=offers</t>
  </si>
  <si>
    <t>https://octopart.com/click/track?ai=8237&amp;sig=0faa931&amp;sid=1106&amp;ppid=24958815&amp;vpid=585921724&amp;ct=offers</t>
  </si>
  <si>
    <t>https://octopart.com/click/track?c=1&amp;ai=8237&amp;sig=026f5c3&amp;sid=459&amp;ppid=24958815&amp;vpid=61174310&amp;ct=offers</t>
  </si>
  <si>
    <t>DSKYP5366</t>
  </si>
  <si>
    <t>48W6952</t>
  </si>
  <si>
    <t>511-STPSC8H065G-TR</t>
  </si>
  <si>
    <t>497-13457-2-ND</t>
  </si>
  <si>
    <t>DIODE SCHOTTKY 650V 8A D2PAK</t>
  </si>
  <si>
    <t>1.75V @ 8A</t>
  </si>
  <si>
    <t>650V</t>
  </si>
  <si>
    <t>https://octopart.com/stpsc8h065g-tr-stmicroelectronics-24958815</t>
  </si>
  <si>
    <t>https://octopart.com/click/track?c=1&amp;ai=8237&amp;sig=06a5bef&amp;sid=459&amp;ppid=98378285&amp;vpid=528436003&amp;ct=offers</t>
  </si>
  <si>
    <t>497-18399-2-ND</t>
  </si>
  <si>
    <t>https://octopart.com/click/track?ai=8237&amp;sig=05883fa&amp;sid=5489&amp;ppid=98378285&amp;vpid=535374025&amp;ct=offers</t>
  </si>
  <si>
    <t>https://octopart.com/click/track?ai=8237&amp;sig=018e67a&amp;sid=2402&amp;ppid=98378285&amp;vpid=549532272&amp;ct=offers</t>
  </si>
  <si>
    <t>https://octopart.com/click/track?ai=8237&amp;sig=0957910&amp;sid=2401&amp;ppid=98378285&amp;vpid=528770371&amp;ct=offers</t>
  </si>
  <si>
    <t>https://octopart.com/click/track?ai=8237&amp;sig=0953b1c&amp;sid=819&amp;ppid=98378285&amp;vpid=546680138&amp;ct=offers</t>
  </si>
  <si>
    <t>https://octopart.com/click/track?c=1&amp;ai=8237&amp;sig=089d355&amp;sid=15544&amp;ppid=98378285&amp;vpid=542414083&amp;ct=offers</t>
  </si>
  <si>
    <t>https://octopart.com/click/track?c=1&amp;ai=8237&amp;sig=0cd039c&amp;sid=5822&amp;ppid=98378285&amp;vpid=524147645&amp;ct=offers</t>
  </si>
  <si>
    <t>https://octopart.com/click/track?ai=8237&amp;sig=035677d&amp;sid=1106&amp;ppid=98378285&amp;vpid=535021394&amp;ct=offers</t>
  </si>
  <si>
    <t>STPSC8H065G2Y-TR</t>
  </si>
  <si>
    <t>03AH3152</t>
  </si>
  <si>
    <t>511-STPSC8H065G2Y-TR</t>
  </si>
  <si>
    <t>AUTOMOTIVE-GRADE SILICON CARBIDE</t>
  </si>
  <si>
    <t>1.65V @ 8A</t>
  </si>
  <si>
    <t>https://octopart.com/stpsc8h065g2y-tr-stmicroelectronics-98378285</t>
  </si>
  <si>
    <t>https://octopart.com/click/track?c=1&amp;ai=8237&amp;sig=0abf853&amp;sid=459&amp;ppid=98870658&amp;vpid=528436000&amp;ct=offers</t>
  </si>
  <si>
    <t>497-18414-2-ND</t>
  </si>
  <si>
    <t>https://octopart.com/click/track?ai=8237&amp;sig=017f117&amp;sid=5489&amp;ppid=98870658&amp;vpid=600397798&amp;ct=offers</t>
  </si>
  <si>
    <t>https://octopart.com/click/track?ai=8237&amp;sig=07615a3&amp;sid=2402&amp;ppid=98870658&amp;vpid=538371640&amp;ct=offers</t>
  </si>
  <si>
    <t>https://octopart.com/click/track?ai=8237&amp;sig=04382a7&amp;sid=2401&amp;ppid=98870658&amp;vpid=528770370&amp;ct=offers</t>
  </si>
  <si>
    <t>https://octopart.com/click/track?ai=8237&amp;sig=0a58a4e&amp;sid=819&amp;ppid=98870658&amp;vpid=540528116&amp;ct=offers</t>
  </si>
  <si>
    <t>https://octopart.com/click/track?ai=8237&amp;sig=0c4bd4f&amp;sid=15544&amp;ppid=98870658&amp;vpid=542414082&amp;ct=offers</t>
  </si>
  <si>
    <t>https://octopart.com/click/track?ai=8237&amp;sig=09c9419&amp;sid=1106&amp;ppid=98870658&amp;vpid=530200056&amp;ct=offers</t>
  </si>
  <si>
    <t>STPSC8H065DLF</t>
  </si>
  <si>
    <t>99AC9632</t>
  </si>
  <si>
    <t>511-STPSC8H065DLF</t>
  </si>
  <si>
    <t>SILICON CARBIDE DIODES</t>
  </si>
  <si>
    <t>1.55V @ 8A</t>
  </si>
  <si>
    <t>https://octopart.com/stpsc8h065dlf-stmicroelectronics-98870658</t>
  </si>
  <si>
    <t>https://octopart.com/click/track?ai=8237&amp;sig=07148da&amp;sid=459&amp;ppid=34198800&amp;vpid=112255576&amp;ct=offers</t>
  </si>
  <si>
    <t>497-14577-5-ND</t>
  </si>
  <si>
    <t>https://octopart.com/click/track?c=1&amp;ai=8237&amp;sig=072dc10&amp;sid=2402&amp;ppid=34198800&amp;vpid=120976493&amp;ct=offers</t>
  </si>
  <si>
    <t>https://octopart.com/click/track?ai=8237&amp;sig=0a54fef&amp;sid=2401&amp;ppid=34198800&amp;vpid=113479142&amp;ct=offers</t>
  </si>
  <si>
    <t>https://octopart.com/click/track?ai=8237&amp;sig=0856a3e&amp;sid=15544&amp;ppid=34198800&amp;vpid=179119967&amp;ct=offers</t>
  </si>
  <si>
    <t>https://octopart.com/click/track?ai=8237&amp;sig=043f45f&amp;sid=5822&amp;ppid=34198800&amp;vpid=107665970&amp;ct=offers</t>
  </si>
  <si>
    <t>40X8799</t>
  </si>
  <si>
    <t>511-STPSC8H065DI</t>
  </si>
  <si>
    <t>STPSC8H065DI</t>
  </si>
  <si>
    <t>DIODE SCHOTTKY 650V 8A TO220AC</t>
  </si>
  <si>
    <t>https://octopart.com/stpsc8h065di-stmicroelectronics-34198800</t>
  </si>
  <si>
    <t>https://octopart.com/click/track?c=1&amp;ai=8237&amp;sig=0e9eeb5&amp;sid=5822&amp;ppid=24958814&amp;vpid=58995122&amp;ct=offers</t>
  </si>
  <si>
    <t>STPSC8H065D</t>
  </si>
  <si>
    <t>https://octopart.com/click/track?ai=8237&amp;sig=0846201&amp;sid=1532&amp;ppid=24958814&amp;vpid=558738925&amp;ct=offers</t>
  </si>
  <si>
    <t>https://octopart.com/click/track?ai=8237&amp;sig=0249502&amp;sid=15176&amp;ppid=24958814&amp;vpid=175678001&amp;ct=offers</t>
  </si>
  <si>
    <t>https://octopart.com/click/track?ai=8237&amp;sig=07c1b2a&amp;sid=18993&amp;ppid=24958814&amp;vpid=445666430&amp;ct=offers</t>
  </si>
  <si>
    <t>https://octopart.com/click/track?c=1&amp;ai=8237&amp;sig=076295a&amp;sid=2402&amp;ppid=24958814&amp;vpid=96648573&amp;ct=offers</t>
  </si>
  <si>
    <t>https://octopart.com/click/track?ai=8237&amp;sig=07952c5&amp;sid=2401&amp;ppid=24958814&amp;vpid=267640191&amp;ct=offers</t>
  </si>
  <si>
    <t>https://octopart.com/click/track?ai=8237&amp;sig=008c1b7&amp;sid=459&amp;ppid=24958814&amp;vpid=61174308&amp;ct=offers</t>
  </si>
  <si>
    <t>DSKY4985</t>
  </si>
  <si>
    <t>48W6951</t>
  </si>
  <si>
    <t>511-STPSC8H065D</t>
  </si>
  <si>
    <t>497-13456-ND</t>
  </si>
  <si>
    <t>https://octopart.com/stpsc8h065d-stmicroelectronics-24958814</t>
  </si>
  <si>
    <t>https://octopart.com/click/track?c=1&amp;ai=8237&amp;sig=022dfa9&amp;sid=5822&amp;ppid=94098120&amp;vpid=490705657&amp;ct=offers</t>
  </si>
  <si>
    <t>STPSC8H065BY-TR</t>
  </si>
  <si>
    <t>https://octopart.com/click/track?ai=8237&amp;sig=0b13b5f&amp;sid=15544&amp;ppid=94098120&amp;vpid=492863122&amp;ct=offers</t>
  </si>
  <si>
    <t>AUTOMOTIVE 650 V POWER SCHOTTKY</t>
  </si>
  <si>
    <t>'-</t>
  </si>
  <si>
    <t>https://octopart.com/stpsc8h065by-tr%2Fbkn-stmicroelectronics-94098120</t>
  </si>
  <si>
    <t>STPSC8H065BY-TR/BKN</t>
  </si>
  <si>
    <t>https://octopart.com/click/track?c=1&amp;ai=8237&amp;sig=06323ac&amp;sid=459&amp;ppid=24958813&amp;vpid=61174306&amp;ct=offers</t>
  </si>
  <si>
    <t>497-13455-2-ND</t>
  </si>
  <si>
    <t>https://octopart.com/click/track?c=1&amp;ai=8237&amp;sig=0533f8d&amp;sid=2402&amp;ppid=24958813&amp;vpid=78290142&amp;ct=offers</t>
  </si>
  <si>
    <t>https://octopart.com/click/track?ai=8237&amp;sig=036b0dc&amp;sid=2401&amp;ppid=24958813&amp;vpid=409675207&amp;ct=offers</t>
  </si>
  <si>
    <t>https://octopart.com/click/track?c=1&amp;ai=8237&amp;sig=0bbc19b&amp;sid=819&amp;ppid=24958813&amp;vpid=139692345&amp;ct=offers</t>
  </si>
  <si>
    <t>https://octopart.com/click/track?ai=8237&amp;sig=09923a7&amp;sid=15544&amp;ppid=24958813&amp;vpid=76123037&amp;ct=offers</t>
  </si>
  <si>
    <t>https://octopart.com/click/track?c=1&amp;ai=8237&amp;sig=0438074&amp;sid=5822&amp;ppid=24958813&amp;vpid=58995121&amp;ct=offers</t>
  </si>
  <si>
    <t>48W6950</t>
  </si>
  <si>
    <t>511-STPSC8H065B-TR</t>
  </si>
  <si>
    <t>STPSC8H065B-TR</t>
  </si>
  <si>
    <t>DIODE SCHOTTKY 650V 8A DPAK</t>
  </si>
  <si>
    <t>https://octopart.com/stpsc8h065b-tr-stmicroelectronics-24958813</t>
  </si>
  <si>
    <t>https://octopart.com/click/track?c=1&amp;ai=8237&amp;sig=0ce2276&amp;sid=459&amp;ppid=20012161&amp;vpid=37567398&amp;ct=offers</t>
  </si>
  <si>
    <t>497-11210-2-ND</t>
  </si>
  <si>
    <t>https://octopart.com/click/track?c=1&amp;ai=8237&amp;sig=0dbbd8c&amp;sid=2402&amp;ppid=20012161&amp;vpid=78290140&amp;ct=offers</t>
  </si>
  <si>
    <t>https://octopart.com/click/track?ai=8237&amp;sig=0dcb07b&amp;sid=2401&amp;ppid=20012161&amp;vpid=46005897&amp;ct=offers</t>
  </si>
  <si>
    <t>https://octopart.com/click/track?c=1&amp;ai=8237&amp;sig=02c249a&amp;sid=15544&amp;ppid=20012161&amp;vpid=76123036&amp;ct=offers</t>
  </si>
  <si>
    <t>https://octopart.com/click/track?c=1&amp;ai=8237&amp;sig=0bf26da&amp;sid=5822&amp;ppid=20012161&amp;vpid=37483395&amp;ct=offers</t>
  </si>
  <si>
    <t>39T7194</t>
  </si>
  <si>
    <t>511-STPSC806G-TR</t>
  </si>
  <si>
    <t>STPSC806G-TR</t>
  </si>
  <si>
    <t>DIODE SCHOTTKY 600V 8A D2PAK</t>
  </si>
  <si>
    <t>1.7V @ 8A</t>
  </si>
  <si>
    <t>600V</t>
  </si>
  <si>
    <t>https://octopart.com/stpsc806g-tr-stmicroelectronics-20012161</t>
  </si>
  <si>
    <t>https://octopart.com/click/track?ai=8237&amp;sig=051b4c2&amp;sid=459&amp;ppid=9417746&amp;vpid=33594416&amp;ct=offers</t>
  </si>
  <si>
    <t>497-6822-5-ND</t>
  </si>
  <si>
    <t>https://octopart.com/click/track?ai=8237&amp;sig=0648b1f&amp;sid=5489&amp;ppid=9417746&amp;vpid=552122672&amp;ct=offers</t>
  </si>
  <si>
    <t>https://octopart.com/click/track?ai=8237&amp;sig=07f10a5&amp;sid=1532&amp;ppid=9417746&amp;vpid=486651654&amp;ct=offers</t>
  </si>
  <si>
    <t>https://octopart.com/click/track?ai=8237&amp;sig=09600a1&amp;sid=15176&amp;ppid=9417746&amp;vpid=175677998&amp;ct=offers</t>
  </si>
  <si>
    <t>https://octopart.com/click/track?c=1&amp;ai=8237&amp;sig=0e39f30&amp;sid=2402&amp;ppid=9417746&amp;vpid=96648572&amp;ct=offers</t>
  </si>
  <si>
    <t>https://octopart.com/click/track?ai=8237&amp;sig=0c7af12&amp;sid=2401&amp;ppid=9417746&amp;vpid=247426431&amp;ct=offers</t>
  </si>
  <si>
    <t>https://octopart.com/click/track?c=1&amp;ai=8237&amp;sig=093247e&amp;sid=819&amp;ppid=9417746&amp;vpid=139692343&amp;ct=offers</t>
  </si>
  <si>
    <t>https://octopart.com/click/track?ai=8237&amp;sig=07a4d6e&amp;sid=15544&amp;ppid=9417746&amp;vpid=76123035&amp;ct=offers</t>
  </si>
  <si>
    <t>https://octopart.com/click/track?c=1&amp;ai=8237&amp;sig=09ff9f5&amp;sid=5822&amp;ppid=9417746&amp;vpid=28654575&amp;ct=offers</t>
  </si>
  <si>
    <t>https://octopart.com/click/track?ai=8237&amp;sig=0f160b9&amp;sid=1106&amp;ppid=9417746&amp;vpid=473424832&amp;ct=offers</t>
  </si>
  <si>
    <t>STPSC806D</t>
  </si>
  <si>
    <t>57P1561</t>
  </si>
  <si>
    <t>511-STPSC806D</t>
  </si>
  <si>
    <t>DIODE SCHOTTKY 600V 8A TO220AC</t>
  </si>
  <si>
    <t>https://octopart.com/stpsc806d-stmicroelectronics-9417746</t>
  </si>
  <si>
    <t>https://octopart.com/click/track?ai=8237&amp;sig=0282eef&amp;sid=459&amp;ppid=87671189&amp;vpid=452722153&amp;ct=offers</t>
  </si>
  <si>
    <t>497-17698-ND</t>
  </si>
  <si>
    <t>https://octopart.com/click/track?ai=8237&amp;sig=001c021&amp;sid=5489&amp;ppid=87671189&amp;vpid=522847279&amp;ct=offers</t>
  </si>
  <si>
    <t>https://octopart.com/click/track?ai=8237&amp;sig=04704f6&amp;sid=2402&amp;ppid=87671189&amp;vpid=492714913&amp;ct=offers</t>
  </si>
  <si>
    <t>https://octopart.com/click/track?ai=8237&amp;sig=094583b&amp;sid=2401&amp;ppid=87671189&amp;vpid=452640136&amp;ct=offers</t>
  </si>
  <si>
    <t>https://octopart.com/click/track?ai=8237&amp;sig=0f9686f&amp;sid=819&amp;ppid=87671189&amp;vpid=492585142&amp;ct=offers</t>
  </si>
  <si>
    <t>https://octopart.com/click/track?c=1&amp;ai=8237&amp;sig=0e0115c&amp;sid=15544&amp;ppid=87671189&amp;vpid=504483900&amp;ct=offers</t>
  </si>
  <si>
    <t>https://octopart.com/click/track?ai=8237&amp;sig=036bc8c&amp;sid=1106&amp;ppid=87671189&amp;vpid=473424831&amp;ct=offers</t>
  </si>
  <si>
    <t>STPSC8065DY</t>
  </si>
  <si>
    <t>52AC7603</t>
  </si>
  <si>
    <t>511-STPSC8065DY</t>
  </si>
  <si>
    <t>1.45V @ 8A</t>
  </si>
  <si>
    <t>https://octopart.com/stpsc8065dy-stmicroelectronics-87671189</t>
  </si>
  <si>
    <t>https://octopart.com/click/track?c=1&amp;ai=8237&amp;sig=0e86c1f&amp;sid=5822&amp;ppid=86954501&amp;vpid=461570128&amp;ct=offers</t>
  </si>
  <si>
    <t>STPSC8065D</t>
  </si>
  <si>
    <t>https://octopart.com/click/track?ai=8237&amp;sig=0223f99&amp;sid=5489&amp;ppid=86954501&amp;vpid=527589049&amp;ct=offers</t>
  </si>
  <si>
    <t>https://octopart.com/click/track?ai=8237&amp;sig=00531f7&amp;sid=10022&amp;ppid=86954501&amp;vpid=575770151&amp;ct=offers</t>
  </si>
  <si>
    <t>https://octopart.com/click/track?c=1&amp;ai=8237&amp;sig=0d831ec&amp;sid=2402&amp;ppid=86954501&amp;vpid=462468747&amp;ct=offers</t>
  </si>
  <si>
    <t>https://octopart.com/click/track?ai=8237&amp;sig=08aada5&amp;sid=2401&amp;ppid=86954501&amp;vpid=448116482&amp;ct=offers</t>
  </si>
  <si>
    <t>https://octopart.com/click/track?c=1&amp;ai=8237&amp;sig=07b17de&amp;sid=819&amp;ppid=86954501&amp;vpid=464981088&amp;ct=offers</t>
  </si>
  <si>
    <t>https://octopart.com/click/track?ai=8237&amp;sig=0e8710d&amp;sid=15544&amp;ppid=86954501&amp;vpid=454187899&amp;ct=offers</t>
  </si>
  <si>
    <t>https://octopart.com/click/track?ai=8237&amp;sig=03c384b&amp;sid=1106&amp;ppid=86954501&amp;vpid=549114047&amp;ct=offers</t>
  </si>
  <si>
    <t>https://octopart.com/click/track?ai=8237&amp;sig=01c2cb6&amp;sid=459&amp;ppid=86954501&amp;vpid=448104034&amp;ct=offers</t>
  </si>
  <si>
    <t>38AC2426</t>
  </si>
  <si>
    <t>511-STPSC8065D</t>
  </si>
  <si>
    <t>497-17625-ND</t>
  </si>
  <si>
    <t>https://octopart.com/stpsc8065d-stmicroelectronics-86954501</t>
  </si>
  <si>
    <t>https://octopart.com/click/track?ai=8237&amp;sig=08c374c&amp;sid=459&amp;ppid=30039082&amp;vpid=95782102&amp;ct=offers</t>
  </si>
  <si>
    <t>497-14189-2-ND</t>
  </si>
  <si>
    <t>https://octopart.com/click/track?c=1&amp;ai=8237&amp;sig=0038224&amp;sid=2402&amp;ppid=30039082&amp;vpid=120976484&amp;ct=offers</t>
  </si>
  <si>
    <t>https://octopart.com/click/track?ai=8237&amp;sig=02d76e9&amp;sid=2401&amp;ppid=30039082&amp;vpid=96743524&amp;ct=offers</t>
  </si>
  <si>
    <t>https://octopart.com/click/track?ai=8237&amp;sig=018d3e6&amp;sid=819&amp;ppid=30039082&amp;vpid=139692341&amp;ct=offers</t>
  </si>
  <si>
    <t>https://octopart.com/click/track?ai=8237&amp;sig=0bfb967&amp;sid=15544&amp;ppid=30039082&amp;vpid=105189731&amp;ct=offers</t>
  </si>
  <si>
    <t>https://octopart.com/click/track?ai=8237&amp;sig=0bea2c7&amp;sid=5822&amp;ppid=30039082&amp;vpid=88868837&amp;ct=offers</t>
  </si>
  <si>
    <t>19X6239</t>
  </si>
  <si>
    <t>511-STPSC6H12B-TR1</t>
  </si>
  <si>
    <t>STPSC6H12B-TR1</t>
  </si>
  <si>
    <t>DIODE SCHOTTKY 1.2KV 6A DPAK</t>
  </si>
  <si>
    <t>1.9V @ 6A</t>
  </si>
  <si>
    <t>1200V</t>
  </si>
  <si>
    <t>https://octopart.com/stpsc6h12b-tr1-stmicroelectronics-30039082</t>
  </si>
  <si>
    <t>https://octopart.com/click/track?c=1&amp;ai=8237&amp;sig=026a9a0&amp;sid=459&amp;ppid=24103290&amp;vpid=52825283&amp;ct=offers</t>
  </si>
  <si>
    <t>497-13173-2-ND</t>
  </si>
  <si>
    <t>https://octopart.com/click/track?c=1&amp;ai=8237&amp;sig=0877649&amp;sid=2402&amp;ppid=24103290&amp;vpid=78290138&amp;ct=offers</t>
  </si>
  <si>
    <t>https://octopart.com/click/track?ai=8237&amp;sig=0e0f0ef&amp;sid=2401&amp;ppid=24103290&amp;vpid=77655908&amp;ct=offers</t>
  </si>
  <si>
    <t>https://octopart.com/click/track?c=1&amp;ai=8237&amp;sig=0f0f93f&amp;sid=819&amp;ppid=24103290&amp;vpid=139692340&amp;ct=offers</t>
  </si>
  <si>
    <t>https://octopart.com/click/track?ai=8237&amp;sig=0ecdbc3&amp;sid=15544&amp;ppid=24103290&amp;vpid=76123034&amp;ct=offers</t>
  </si>
  <si>
    <t>https://octopart.com/click/track?c=1&amp;ai=8237&amp;sig=03d416a&amp;sid=5822&amp;ppid=24103290&amp;vpid=52802695&amp;ct=offers</t>
  </si>
  <si>
    <t>43W6544</t>
  </si>
  <si>
    <t>511-STPSC6H065G-TR</t>
  </si>
  <si>
    <t>STPSC6H065G-TR</t>
  </si>
  <si>
    <t>DIODE SCHOTTKY 650V 6A D2PAK</t>
  </si>
  <si>
    <t>1.75V @ 6A</t>
  </si>
  <si>
    <t>https://octopart.com/stpsc6h065g-tr-stmicroelectronics-24103290</t>
  </si>
  <si>
    <t>https://octopart.com/click/track?c=1&amp;ai=8237&amp;sig=0347f9a&amp;sid=2402&amp;ppid=98870657&amp;vpid=600161666&amp;ct=offers</t>
  </si>
  <si>
    <t>02AH7206</t>
  </si>
  <si>
    <t>https://octopart.com/click/track?ai=8237&amp;sig=0325e00&amp;sid=5489&amp;ppid=98870657&amp;vpid=530647234&amp;ct=offers</t>
  </si>
  <si>
    <t>https://octopart.com/click/track?c=1&amp;ai=8237&amp;sig=055afd0&amp;sid=2401&amp;ppid=98870657&amp;vpid=528770369&amp;ct=offers</t>
  </si>
  <si>
    <t>https://octopart.com/click/track?ai=8237&amp;sig=052d02b&amp;sid=819&amp;ppid=98870657&amp;vpid=540528110&amp;ct=offers</t>
  </si>
  <si>
    <t>https://octopart.com/click/track?ai=8237&amp;sig=05e63f1&amp;sid=15544&amp;ppid=98870657&amp;vpid=542414081&amp;ct=offers</t>
  </si>
  <si>
    <t>https://octopart.com/click/track?ai=8237&amp;sig=0c80ba5&amp;sid=1106&amp;ppid=98870657&amp;vpid=530468319&amp;ct=offers</t>
  </si>
  <si>
    <t>https://octopart.com/click/track?c=1&amp;ai=8237&amp;sig=08edf22&amp;sid=459&amp;ppid=98870657&amp;vpid=528435996&amp;ct=offers</t>
  </si>
  <si>
    <t>STPSC6H065DLF</t>
  </si>
  <si>
    <t>511-STPSC6H065DLF</t>
  </si>
  <si>
    <t>497-18413-2-ND</t>
  </si>
  <si>
    <t>1.55V @ 6A</t>
  </si>
  <si>
    <t>https://octopart.com/stpsc6h065dlf-stmicroelectronics-98870657</t>
  </si>
  <si>
    <t>https://octopart.com/click/track?ai=8237&amp;sig=06f0ae8&amp;sid=5489&amp;ppid=34198799&amp;vpid=575956848&amp;ct=offers</t>
  </si>
  <si>
    <t>STPSC6H065DI</t>
  </si>
  <si>
    <t>https://octopart.com/click/track?c=1&amp;ai=8237&amp;sig=0674fd3&amp;sid=10022&amp;ppid=34198799&amp;vpid=575770149&amp;ct=offers</t>
  </si>
  <si>
    <t>https://octopart.com/click/track?c=1&amp;ai=8237&amp;sig=04c5d66&amp;sid=2402&amp;ppid=34198799&amp;vpid=120976482&amp;ct=offers</t>
  </si>
  <si>
    <t>https://octopart.com/click/track?ai=8237&amp;sig=03301b5&amp;sid=2401&amp;ppid=34198799&amp;vpid=112902811&amp;ct=offers</t>
  </si>
  <si>
    <t>https://octopart.com/click/track?ai=8237&amp;sig=0a77e00&amp;sid=15544&amp;ppid=34198799&amp;vpid=218156300&amp;ct=offers</t>
  </si>
  <si>
    <t>https://octopart.com/click/track?c=1&amp;ai=8237&amp;sig=0e25c29&amp;sid=5822&amp;ppid=34198799&amp;vpid=107665969&amp;ct=offers</t>
  </si>
  <si>
    <t>https://octopart.com/click/track?ai=8237&amp;sig=05baa7a&amp;sid=1106&amp;ppid=34198799&amp;vpid=575088779&amp;ct=offers</t>
  </si>
  <si>
    <t>https://octopart.com/click/track?ai=8237&amp;sig=06d81b7&amp;sid=459&amp;ppid=34198799&amp;vpid=112255574&amp;ct=offers</t>
  </si>
  <si>
    <t>40X8796</t>
  </si>
  <si>
    <t>511-STPSC6H065DI</t>
  </si>
  <si>
    <t>497-14576-5-ND</t>
  </si>
  <si>
    <t>DIODE SCHOTTKY 650V 6A TO220AC</t>
  </si>
  <si>
    <t>https://octopart.com/stpsc6h065di-stmicroelectronics-34198799</t>
  </si>
  <si>
    <t>https://octopart.com/click/track?c=1&amp;ai=8237&amp;sig=09cc08f&amp;sid=5822&amp;ppid=24103289&amp;vpid=52802694&amp;ct=offers</t>
  </si>
  <si>
    <t>STPSC6H065D</t>
  </si>
  <si>
    <t>https://octopart.com/click/track?ai=8237&amp;sig=027e6a3&amp;sid=5489&amp;ppid=24103289&amp;vpid=595722461&amp;ct=offers</t>
  </si>
  <si>
    <t>https://octopart.com/click/track?ai=8237&amp;sig=0198bbf&amp;sid=1532&amp;ppid=24103289&amp;vpid=558738921&amp;ct=offers</t>
  </si>
  <si>
    <t>https://octopart.com/click/track?ai=8237&amp;sig=00544bc&amp;sid=15176&amp;ppid=24103289&amp;vpid=265494355&amp;ct=offers</t>
  </si>
  <si>
    <t>https://octopart.com/click/track?c=1&amp;ai=8237&amp;sig=0fb1e87&amp;sid=2402&amp;ppid=24103289&amp;vpid=78290137&amp;ct=offers</t>
  </si>
  <si>
    <t>https://octopart.com/click/track?ai=8237&amp;sig=0d3b66a&amp;sid=2401&amp;ppid=24103289&amp;vpid=57541565&amp;ct=offers</t>
  </si>
  <si>
    <t>https://octopart.com/click/track?c=1&amp;ai=8237&amp;sig=0ad758b&amp;sid=819&amp;ppid=24103289&amp;vpid=139692339&amp;ct=offers</t>
  </si>
  <si>
    <t>https://octopart.com/click/track?ai=8237&amp;sig=0b25292&amp;sid=1106&amp;ppid=24103289&amp;vpid=582318119&amp;ct=offers</t>
  </si>
  <si>
    <t>https://octopart.com/click/track?ai=8237&amp;sig=0101dca&amp;sid=459&amp;ppid=24103289&amp;vpid=52825281&amp;ct=offers</t>
  </si>
  <si>
    <t>43W6543</t>
  </si>
  <si>
    <t>511-STPSC6H065D</t>
  </si>
  <si>
    <t>497-13172-ND</t>
  </si>
  <si>
    <t>https://octopart.com/stpsc6h065d-stmicroelectronics-24103289</t>
  </si>
  <si>
    <t>https://octopart.com/click/track?c=1&amp;ai=8237&amp;sig=02b61e3&amp;sid=5822&amp;ppid=94098119&amp;vpid=490705656&amp;ct=offers</t>
  </si>
  <si>
    <t>STPSC6H065BY-TR</t>
  </si>
  <si>
    <t>https://octopart.com/click/track?ai=8237&amp;sig=01b691a&amp;sid=15544&amp;ppid=94098119&amp;vpid=492863121&amp;ct=offers</t>
  </si>
  <si>
    <t>https://octopart.com/stpsc6h065by-tr%2Fbkn-stmicroelectronics-94098119</t>
  </si>
  <si>
    <t>STPSC6H065BY-TR/BKN</t>
  </si>
  <si>
    <t>https://octopart.com/click/track?c=1&amp;ai=8237&amp;sig=078d4d1&amp;sid=459&amp;ppid=24103288&amp;vpid=52825279&amp;ct=offers</t>
  </si>
  <si>
    <t>497-13171-2-ND</t>
  </si>
  <si>
    <t>https://octopart.com/click/track?ai=8237&amp;sig=06ea9bb&amp;sid=5489&amp;ppid=24103288&amp;vpid=593675895&amp;ct=offers</t>
  </si>
  <si>
    <t>https://octopart.com/click/track?c=1&amp;ai=8237&amp;sig=0e438f2&amp;sid=2402&amp;ppid=24103288&amp;vpid=78290135&amp;ct=offers</t>
  </si>
  <si>
    <t>https://octopart.com/click/track?ai=8237&amp;sig=0967ba9&amp;sid=2401&amp;ppid=24103288&amp;vpid=77655907&amp;ct=offers</t>
  </si>
  <si>
    <t>https://octopart.com/click/track?ai=8237&amp;sig=012a3bb&amp;sid=819&amp;ppid=24103288&amp;vpid=139692338&amp;ct=offers</t>
  </si>
  <si>
    <t>https://octopart.com/click/track?c=1&amp;ai=8237&amp;sig=0f72d25&amp;sid=15544&amp;ppid=24103288&amp;vpid=76123032&amp;ct=offers</t>
  </si>
  <si>
    <t>https://octopart.com/click/track?c=1&amp;ai=8237&amp;sig=05a56e5&amp;sid=5822&amp;ppid=24103288&amp;vpid=52802693&amp;ct=offers</t>
  </si>
  <si>
    <t>https://octopart.com/click/track?ai=8237&amp;sig=064249e&amp;sid=1106&amp;ppid=24103288&amp;vpid=554296995&amp;ct=offers</t>
  </si>
  <si>
    <t>STPSC6H065B-TR</t>
  </si>
  <si>
    <t>43W6542</t>
  </si>
  <si>
    <t>511-STPSC6H065B-TR</t>
  </si>
  <si>
    <t>DIODE SCHOTTKY 650V 6A DPAK</t>
  </si>
  <si>
    <t>https://octopart.com/stpsc6h065b-tr-stmicroelectronics-24103288</t>
  </si>
  <si>
    <t>https://octopart.com/click/track?c=1&amp;ai=8237&amp;sig=083928c&amp;sid=2402&amp;ppid=76964422&amp;vpid=433069466&amp;ct=offers</t>
  </si>
  <si>
    <t>20AC4573</t>
  </si>
  <si>
    <t>https://octopart.com/click/track?c=1&amp;ai=8237&amp;sig=0289f02&amp;sid=15544&amp;ppid=76964422&amp;vpid=322264142&amp;ct=offers</t>
  </si>
  <si>
    <t>https://octopart.com/click/track?c=1&amp;ai=8237&amp;sig=011a801&amp;sid=5822&amp;ppid=76964422&amp;vpid=436836017&amp;ct=offers</t>
  </si>
  <si>
    <t>https://octopart.com/click/track?c=1&amp;ai=8237&amp;sig=028b7a8&amp;sid=459&amp;ppid=76964422&amp;vpid=423335247&amp;ct=offers</t>
  </si>
  <si>
    <t>STPSC6C065DY</t>
  </si>
  <si>
    <t>STPSC6C065DY-ND</t>
  </si>
  <si>
    <t>https://octopart.com/stpsc6c065dy-stmicroelectronics-76964422</t>
  </si>
  <si>
    <t>https://octopart.com/click/track?ai=8237&amp;sig=0fdf282&amp;sid=10022&amp;ppid=12452945&amp;vpid=575770148&amp;ct=offers</t>
  </si>
  <si>
    <t>https://octopart.com/click/track?ai=8237&amp;sig=0578388&amp;sid=5489&amp;ppid=12452945&amp;vpid=575956846&amp;ct=offers</t>
  </si>
  <si>
    <t>https://octopart.com/click/track?ai=8237&amp;sig=0155974&amp;sid=15176&amp;ppid=12452945&amp;vpid=503626186&amp;ct=offers</t>
  </si>
  <si>
    <t>https://octopart.com/click/track?c=1&amp;ai=8237&amp;sig=0a40b52&amp;sid=2402&amp;ppid=12452945&amp;vpid=78290133&amp;ct=offers</t>
  </si>
  <si>
    <t>https://octopart.com/click/track?ai=8237&amp;sig=05e6b18&amp;sid=2401&amp;ppid=12452945&amp;vpid=44839138&amp;ct=offers</t>
  </si>
  <si>
    <t>https://octopart.com/click/track?ai=8237&amp;sig=02057d2&amp;sid=819&amp;ppid=12452945&amp;vpid=139692337&amp;ct=offers</t>
  </si>
  <si>
    <t>https://octopart.com/click/track?ai=8237&amp;sig=0aa7a6e&amp;sid=15544&amp;ppid=12452945&amp;vpid=76123031&amp;ct=offers</t>
  </si>
  <si>
    <t>https://octopart.com/click/track?c=1&amp;ai=8237&amp;sig=024e92a&amp;sid=5822&amp;ppid=12452945&amp;vpid=21503197&amp;ct=offers</t>
  </si>
  <si>
    <t>https://octopart.com/click/track?ai=8237&amp;sig=02676c2&amp;sid=1106&amp;ppid=12452945&amp;vpid=575088777&amp;ct=offers</t>
  </si>
  <si>
    <t>https://octopart.com/click/track?c=1&amp;ai=8237&amp;sig=002b1f7&amp;sid=459&amp;ppid=12452945&amp;vpid=33592784&amp;ct=offers</t>
  </si>
  <si>
    <t>STPSC606G-TR</t>
  </si>
  <si>
    <t>STPSC606G</t>
  </si>
  <si>
    <t>55R6986</t>
  </si>
  <si>
    <t>511-STPSC606G-TR</t>
  </si>
  <si>
    <t>497-10121-2-ND</t>
  </si>
  <si>
    <t>DIODE SCHOTTKY 600V 6A D2PAK</t>
  </si>
  <si>
    <t>1.7V @ 6A</t>
  </si>
  <si>
    <t>https://octopart.com/stpsc606g-tr-stmicroelectronics-12452945</t>
  </si>
  <si>
    <t>https://octopart.com/click/track?ai=8237&amp;sig=08d10d5&amp;sid=5489&amp;ppid=18034639&amp;vpid=533021744&amp;ct=offers</t>
  </si>
  <si>
    <t>STPSC606D</t>
  </si>
  <si>
    <t>https://octopart.com/click/track?ai=8237&amp;sig=0ccdcd5&amp;sid=1532&amp;ppid=18034639&amp;vpid=558738919&amp;ct=offers</t>
  </si>
  <si>
    <t>https://octopart.com/click/track?ai=8237&amp;sig=0a750ad&amp;sid=15176&amp;ppid=18034639&amp;vpid=175677995&amp;ct=offers</t>
  </si>
  <si>
    <t>https://octopart.com/click/track?c=1&amp;ai=8237&amp;sig=002bab3&amp;sid=2402&amp;ppid=18034639&amp;vpid=78290132&amp;ct=offers</t>
  </si>
  <si>
    <t>https://octopart.com/click/track?ai=8237&amp;sig=0d95f95&amp;sid=2401&amp;ppid=18034639&amp;vpid=44839137&amp;ct=offers</t>
  </si>
  <si>
    <t>https://octopart.com/click/track?c=1&amp;ai=8237&amp;sig=0391352&amp;sid=5822&amp;ppid=18034639&amp;vpid=29276654&amp;ct=offers</t>
  </si>
  <si>
    <t>https://octopart.com/click/track?ai=8237&amp;sig=0b5bc67&amp;sid=1106&amp;ppid=18034639&amp;vpid=486013249&amp;ct=offers</t>
  </si>
  <si>
    <t>https://octopart.com/click/track?ai=8237&amp;sig=0a0b349&amp;sid=459&amp;ppid=18034639&amp;vpid=33593067&amp;ct=offers</t>
  </si>
  <si>
    <t>55R6985</t>
  </si>
  <si>
    <t>511-STPSC606D</t>
  </si>
  <si>
    <t>497-10309-5-ND</t>
  </si>
  <si>
    <t>DIODE SCHOTTKY 600V 6A TO220AC</t>
  </si>
  <si>
    <t>https://octopart.com/stpsc606d-stmicroelectronics-18034639</t>
  </si>
  <si>
    <t>https://octopart.com/click/track?ai=8237&amp;sig=0151a5f&amp;sid=459&amp;ppid=80927215&amp;vpid=417917238&amp;ct=offers</t>
  </si>
  <si>
    <t>497-17167-ND</t>
  </si>
  <si>
    <t>https://octopart.com/click/track?ai=8237&amp;sig=0ac733b&amp;sid=5489&amp;ppid=80927215&amp;vpid=595210052&amp;ct=offers</t>
  </si>
  <si>
    <t>https://octopart.com/click/track?ai=8237&amp;sig=0da47bb&amp;sid=2402&amp;ppid=80927215&amp;vpid=433069461&amp;ct=offers</t>
  </si>
  <si>
    <t>https://octopart.com/click/track?ai=8237&amp;sig=08d5e06&amp;sid=2401&amp;ppid=80927215&amp;vpid=418513179&amp;ct=offers</t>
  </si>
  <si>
    <t>https://octopart.com/click/track?ai=8237&amp;sig=0f4645d&amp;sid=819&amp;ppid=80927215&amp;vpid=425223755&amp;ct=offers</t>
  </si>
  <si>
    <t>https://octopart.com/click/track?ai=8237&amp;sig=083c2a3&amp;sid=15544&amp;ppid=80927215&amp;vpid=440811190&amp;ct=offers</t>
  </si>
  <si>
    <t>https://octopart.com/click/track?c=1&amp;ai=8237&amp;sig=0c5cb80&amp;sid=5822&amp;ppid=80927215&amp;vpid=418666075&amp;ct=offers</t>
  </si>
  <si>
    <t>https://octopart.com/click/track?ai=8237&amp;sig=0b30fbc&amp;sid=1106&amp;ppid=80927215&amp;vpid=507414325&amp;ct=offers</t>
  </si>
  <si>
    <t>STPSC5H12D</t>
  </si>
  <si>
    <t>18AC0594</t>
  </si>
  <si>
    <t>511-STPSC5H12D</t>
  </si>
  <si>
    <t>DIODE SCHOTTKY 1.2KV 5A TO220AC</t>
  </si>
  <si>
    <t>1.5V @ 5A</t>
  </si>
  <si>
    <t>https://octopart.com/stpsc5h12d-stmicroelectronics-80927215</t>
  </si>
  <si>
    <t>https://octopart.com/click/track?c=1&amp;ai=8237&amp;sig=05810f9&amp;sid=459&amp;ppid=81891912&amp;vpid=421470071&amp;ct=offers</t>
  </si>
  <si>
    <t>497-17249-2-ND</t>
  </si>
  <si>
    <t>https://octopart.com/click/track?ai=8237&amp;sig=0b3bc7a&amp;sid=5489&amp;ppid=81891912&amp;vpid=566113086&amp;ct=offers</t>
  </si>
  <si>
    <t>https://octopart.com/click/track?ai=8237&amp;sig=0d165ee&amp;sid=2402&amp;ppid=81891912&amp;vpid=433069458&amp;ct=offers</t>
  </si>
  <si>
    <t>https://octopart.com/click/track?ai=8237&amp;sig=08fce95&amp;sid=2401&amp;ppid=81891912&amp;vpid=421304749&amp;ct=offers</t>
  </si>
  <si>
    <t>https://octopart.com/click/track?ai=8237&amp;sig=0f01431&amp;sid=819&amp;ppid=81891912&amp;vpid=425223754&amp;ct=offers</t>
  </si>
  <si>
    <t>https://octopart.com/click/track?ai=8237&amp;sig=0791440&amp;sid=15544&amp;ppid=81891912&amp;vpid=443564343&amp;ct=offers</t>
  </si>
  <si>
    <t>https://octopart.com/click/track?ai=8237&amp;sig=01f791c&amp;sid=5822&amp;ppid=81891912&amp;vpid=424088705&amp;ct=offers</t>
  </si>
  <si>
    <t>https://octopart.com/click/track?ai=8237&amp;sig=00b15ef&amp;sid=1106&amp;ppid=81891912&amp;vpid=478011212&amp;ct=offers</t>
  </si>
  <si>
    <t>STPSC5H12B-TR1</t>
  </si>
  <si>
    <t>18AC0593</t>
  </si>
  <si>
    <t>511-STPSC5H12B-TR1</t>
  </si>
  <si>
    <t>DIODE SCHOTTKY 1.2KV 5A DPAK</t>
  </si>
  <si>
    <t>https://octopart.com/stpsc5h12b-tr1-stmicroelectronics-81891912</t>
  </si>
  <si>
    <t>https://octopart.com/click/track?c=1&amp;ai=8237&amp;sig=0676ae0&amp;sid=459&amp;ppid=98870656&amp;vpid=528435993&amp;ct=offers</t>
  </si>
  <si>
    <t>497-18412-2-ND</t>
  </si>
  <si>
    <t>https://octopart.com/click/track?ai=8237&amp;sig=0e70c9a&amp;sid=5489&amp;ppid=98870656&amp;vpid=530647233&amp;ct=offers</t>
  </si>
  <si>
    <t>https://octopart.com/click/track?ai=8237&amp;sig=05141ed&amp;sid=2402&amp;ppid=98870656&amp;vpid=538371638&amp;ct=offers</t>
  </si>
  <si>
    <t>https://octopart.com/click/track?ai=8237&amp;sig=0d30fb1&amp;sid=2401&amp;ppid=98870656&amp;vpid=528770368&amp;ct=offers</t>
  </si>
  <si>
    <t>https://octopart.com/click/track?ai=8237&amp;sig=0c88500&amp;sid=819&amp;ppid=98870656&amp;vpid=540528105&amp;ct=offers</t>
  </si>
  <si>
    <t>https://octopart.com/click/track?ai=8237&amp;sig=0d93ea3&amp;sid=13512&amp;ppid=98870656&amp;vpid=590476605&amp;ct=offers</t>
  </si>
  <si>
    <t>https://octopart.com/click/track?ai=8237&amp;sig=07e5930&amp;sid=15544&amp;ppid=98870656&amp;vpid=542414080&amp;ct=offers</t>
  </si>
  <si>
    <t>https://octopart.com/click/track?ai=8237&amp;sig=0d26e07&amp;sid=1106&amp;ppid=98870656&amp;vpid=592601702&amp;ct=offers</t>
  </si>
  <si>
    <t>STPSC4H065DLF</t>
  </si>
  <si>
    <t>99AC9630</t>
  </si>
  <si>
    <t>511-STPSC4H065DLF</t>
  </si>
  <si>
    <t>C1S730201179129</t>
  </si>
  <si>
    <t>1.55V @ 4A</t>
  </si>
  <si>
    <t>https://octopart.com/stpsc4h065dlf-stmicroelectronics-98870656</t>
  </si>
  <si>
    <t>https://octopart.com/click/track?ai=8237&amp;sig=03e1454&amp;sid=5489&amp;ppid=34198798&amp;vpid=575956845&amp;ct=offers</t>
  </si>
  <si>
    <t>STPSC4H065DI</t>
  </si>
  <si>
    <t>https://octopart.com/click/track?c=1&amp;ai=8237&amp;sig=02a4039&amp;sid=10022&amp;ppid=34198798&amp;vpid=575770145&amp;ct=offers</t>
  </si>
  <si>
    <t>https://octopart.com/click/track?c=1&amp;ai=8237&amp;sig=03db459&amp;sid=2402&amp;ppid=34198798&amp;vpid=120976477&amp;ct=offers</t>
  </si>
  <si>
    <t>https://octopart.com/click/track?ai=8237&amp;sig=0655e6c&amp;sid=2401&amp;ppid=34198798&amp;vpid=165538223&amp;ct=offers</t>
  </si>
  <si>
    <t>https://octopart.com/click/track?c=1&amp;ai=8237&amp;sig=061f04a&amp;sid=15544&amp;ppid=34198798&amp;vpid=218156298&amp;ct=offers</t>
  </si>
  <si>
    <t>https://octopart.com/click/track?c=1&amp;ai=8237&amp;sig=0f2b965&amp;sid=5822&amp;ppid=34198798&amp;vpid=107665968&amp;ct=offers</t>
  </si>
  <si>
    <t>https://octopart.com/click/track?ai=8237&amp;sig=08ec17c&amp;sid=1106&amp;ppid=34198798&amp;vpid=575088776&amp;ct=offers</t>
  </si>
  <si>
    <t>https://octopart.com/click/track?ai=8237&amp;sig=0c6208b&amp;sid=459&amp;ppid=34198798&amp;vpid=599518514&amp;ct=offers</t>
  </si>
  <si>
    <t>40X8795</t>
  </si>
  <si>
    <t>511-STPSC4H065DI</t>
  </si>
  <si>
    <t>497-STPSC4H065DI-ND</t>
  </si>
  <si>
    <t>DIODE SCHOTTKY 650V 4A TO220AC</t>
  </si>
  <si>
    <t>1.75V @ 4A</t>
  </si>
  <si>
    <t>https://octopart.com/stpsc4h065di-stmicroelectronics-34198798</t>
  </si>
  <si>
    <t>https://octopart.com/click/track?ai=8237&amp;sig=08c0351&amp;sid=15176&amp;ppid=24958812&amp;vpid=175677994&amp;ct=offers</t>
  </si>
  <si>
    <t>STPSC4H065D</t>
  </si>
  <si>
    <t>Schukat</t>
  </si>
  <si>
    <t>https://octopart.com/click/track?ai=8237&amp;sig=0662e5b&amp;sid=5489&amp;ppid=24958812&amp;vpid=585991443&amp;ct=offers</t>
  </si>
  <si>
    <t>https://octopart.com/click/track?ai=8237&amp;sig=0310199&amp;sid=1532&amp;ppid=24958812&amp;vpid=558738918&amp;ct=offers</t>
  </si>
  <si>
    <t>https://octopart.com/click/track?c=1&amp;ai=8237&amp;sig=008d2c2&amp;sid=2402&amp;ppid=24958812&amp;vpid=78290131&amp;ct=offers</t>
  </si>
  <si>
    <t>https://octopart.com/click/track?ai=8237&amp;sig=07adbe8&amp;sid=2401&amp;ppid=24958812&amp;vpid=74010964&amp;ct=offers</t>
  </si>
  <si>
    <t>https://octopart.com/click/track?c=1&amp;ai=8237&amp;sig=042f878&amp;sid=5822&amp;ppid=24958812&amp;vpid=58995120&amp;ct=offers</t>
  </si>
  <si>
    <t>https://octopart.com/click/track?ai=8237&amp;sig=003e6b3&amp;sid=1106&amp;ppid=24958812&amp;vpid=585778521&amp;ct=offers</t>
  </si>
  <si>
    <t>https://octopart.com/click/track?ai=8237&amp;sig=03bb371&amp;sid=459&amp;ppid=24958812&amp;vpid=61174304&amp;ct=offers</t>
  </si>
  <si>
    <t>48W6949</t>
  </si>
  <si>
    <t>511-STPSC4H065D</t>
  </si>
  <si>
    <t>497-13443-ND</t>
  </si>
  <si>
    <t>https://octopart.com/stpsc4h065d-stmicroelectronics-24958812</t>
  </si>
  <si>
    <t>https://octopart.com/click/track?ai=8237&amp;sig=0528a79&amp;sid=1106&amp;ppid=24958811&amp;vpid=575088775&amp;ct=offers</t>
  </si>
  <si>
    <t>STPSC4H065B-TR</t>
  </si>
  <si>
    <t>Arrow Electronics</t>
  </si>
  <si>
    <t>https://octopart.com/click/track?ai=8237&amp;sig=0e35ada&amp;sid=5489&amp;ppid=24958811&amp;vpid=531968814&amp;ct=offers</t>
  </si>
  <si>
    <t>https://octopart.com/click/track?ai=8237&amp;sig=0e29e2d&amp;sid=2402&amp;ppid=24958811&amp;vpid=120976475&amp;ct=offers</t>
  </si>
  <si>
    <t>https://octopart.com/click/track?ai=8237&amp;sig=0eb1758&amp;sid=2401&amp;ppid=24958811&amp;vpid=77158064&amp;ct=offers</t>
  </si>
  <si>
    <t>https://octopart.com/click/track?ai=8237&amp;sig=06b4866&amp;sid=819&amp;ppid=24958811&amp;vpid=139692334&amp;ct=offers</t>
  </si>
  <si>
    <t>https://octopart.com/click/track?ai=8237&amp;sig=09611dc&amp;sid=15544&amp;ppid=24958811&amp;vpid=76123028&amp;ct=offers</t>
  </si>
  <si>
    <t>https://octopart.com/click/track?c=1&amp;ai=8237&amp;sig=0241ee1&amp;sid=5822&amp;ppid=24958811&amp;vpid=58995119&amp;ct=offers</t>
  </si>
  <si>
    <t>https://octopart.com/click/track?c=1&amp;ai=8237&amp;sig=048a6dc&amp;sid=459&amp;ppid=24958811&amp;vpid=61174302&amp;ct=offers</t>
  </si>
  <si>
    <t>27X9519</t>
  </si>
  <si>
    <t>511-STPSC4H065B-TR</t>
  </si>
  <si>
    <t>497-13454-2-ND</t>
  </si>
  <si>
    <t>DIODE SCHOTTKY 650V 4A DPAK</t>
  </si>
  <si>
    <t>https://octopart.com/stpsc4h065b-tr-stmicroelectronics-24958811</t>
  </si>
  <si>
    <t>https://octopart.com/click/track?ai=8237&amp;sig=07e8123&amp;sid=1106&amp;ppid=12163195&amp;vpid=473424821&amp;ct=offers</t>
  </si>
  <si>
    <t>STPSC406D</t>
  </si>
  <si>
    <t>https://octopart.com/click/track?ai=8237&amp;sig=03bcc8f&amp;sid=1532&amp;ppid=12163195&amp;vpid=558738917&amp;ct=offers</t>
  </si>
  <si>
    <t>https://octopart.com/click/track?ai=8237&amp;sig=05a25c2&amp;sid=15176&amp;ppid=12163195&amp;vpid=175677993&amp;ct=offers</t>
  </si>
  <si>
    <t>https://octopart.com/click/track?ai=8237&amp;sig=07ebd16&amp;sid=2401&amp;ppid=12163195&amp;vpid=119940323&amp;ct=offers</t>
  </si>
  <si>
    <t>https://octopart.com/click/track?ai=8237&amp;sig=0434889&amp;sid=819&amp;ppid=12163195&amp;vpid=139692333&amp;ct=offers</t>
  </si>
  <si>
    <t>https://octopart.com/click/track?ai=8237&amp;sig=0830c2c&amp;sid=15544&amp;ppid=12163195&amp;vpid=76123027&amp;ct=offers</t>
  </si>
  <si>
    <t>https://octopart.com/click/track?c=1&amp;ai=8237&amp;sig=09a06ea&amp;sid=5822&amp;ppid=12163195&amp;vpid=20734775&amp;ct=offers</t>
  </si>
  <si>
    <t>https://octopart.com/click/track?ai=8237&amp;sig=0571756&amp;sid=459&amp;ppid=12163195&amp;vpid=33592729&amp;ct=offers</t>
  </si>
  <si>
    <t>511-STPSC406D</t>
  </si>
  <si>
    <t>497-10082-5-ND</t>
  </si>
  <si>
    <t>DIODE SCHOTTKY 600V 4A TO220AC</t>
  </si>
  <si>
    <t>1.9V @ 4A</t>
  </si>
  <si>
    <t>https://octopart.com/stpsc406d-stmicroelectronics-12163195</t>
  </si>
  <si>
    <t>https://octopart.com/click/track?ai=8237&amp;sig=0f545a3&amp;sid=5489&amp;ppid=12439577&amp;vpid=462261631&amp;ct=offers</t>
  </si>
  <si>
    <t>STPSC406B-TR</t>
  </si>
  <si>
    <t>https://octopart.com/click/track?c=1&amp;ai=8237&amp;sig=08953fc&amp;sid=2402&amp;ppid=12439577&amp;vpid=477610184&amp;ct=offers</t>
  </si>
  <si>
    <t>https://octopart.com/click/track?ai=8237&amp;sig=0b9ed29&amp;sid=2401&amp;ppid=12439577&amp;vpid=37797596&amp;ct=offers</t>
  </si>
  <si>
    <t>https://octopart.com/click/track?ai=8237&amp;sig=0733938&amp;sid=819&amp;ppid=12439577&amp;vpid=139692332&amp;ct=offers</t>
  </si>
  <si>
    <t>https://octopart.com/click/track?ai=8237&amp;sig=0e401ff&amp;sid=15544&amp;ppid=12439577&amp;vpid=76123026&amp;ct=offers</t>
  </si>
  <si>
    <t>https://octopart.com/click/track?c=1&amp;ai=8237&amp;sig=04d2930&amp;sid=5822&amp;ppid=12439577&amp;vpid=22475942&amp;ct=offers</t>
  </si>
  <si>
    <t>https://octopart.com/click/track?ai=8237&amp;sig=0dcd569&amp;sid=1106&amp;ppid=12439577&amp;vpid=473424820&amp;ct=offers</t>
  </si>
  <si>
    <t>https://octopart.com/click/track?c=1&amp;ai=8237&amp;sig=0668506&amp;sid=459&amp;ppid=12439577&amp;vpid=33592754&amp;ct=offers</t>
  </si>
  <si>
    <t>28AC3409</t>
  </si>
  <si>
    <t>511-STPSC406B-TR</t>
  </si>
  <si>
    <t>497-10103-2-ND</t>
  </si>
  <si>
    <t>DIODE SCHOTTKY 600V 4A DPAK</t>
  </si>
  <si>
    <t>https://octopart.com/stpsc406b-tr-stmicroelectronics-12439577</t>
  </si>
  <si>
    <t>https://octopart.com/click/track?ai=8237&amp;sig=04cdc9a&amp;sid=5489&amp;ppid=74146196&amp;vpid=572745232&amp;ct=offers</t>
  </si>
  <si>
    <t>STPSC40065CWY</t>
  </si>
  <si>
    <t>https://octopart.com/click/track?ai=8237&amp;sig=09b1d9d&amp;sid=10022&amp;ppid=74146196&amp;vpid=575770143&amp;ct=offers</t>
  </si>
  <si>
    <t>https://octopart.com/click/track?ai=8237&amp;sig=096d93b&amp;sid=2402&amp;ppid=74146196&amp;vpid=265145695&amp;ct=offers</t>
  </si>
  <si>
    <t>https://octopart.com/click/track?ai=8237&amp;sig=0487e27&amp;sid=2401&amp;ppid=74146196&amp;vpid=448426678&amp;ct=offers</t>
  </si>
  <si>
    <t>https://octopart.com/click/track?ai=8237&amp;sig=089a825&amp;sid=819&amp;ppid=74146196&amp;vpid=263147281&amp;ct=offers</t>
  </si>
  <si>
    <t>https://octopart.com/click/track?ai=8237&amp;sig=0ab3554&amp;sid=5822&amp;ppid=74146196&amp;vpid=436836016&amp;ct=offers</t>
  </si>
  <si>
    <t>https://octopart.com/click/track?ai=8237&amp;sig=0841ef6&amp;sid=1106&amp;ppid=74146196&amp;vpid=563570770&amp;ct=offers</t>
  </si>
  <si>
    <t>https://octopart.com/click/track?ai=8237&amp;sig=05d0ff4&amp;sid=459&amp;ppid=74146196&amp;vpid=469852738&amp;ct=offers</t>
  </si>
  <si>
    <t>85Y0286</t>
  </si>
  <si>
    <t>511-STPSC40065CWY</t>
  </si>
  <si>
    <t>497-17884-ND</t>
  </si>
  <si>
    <t>DIODE SCHOTTKY 650V 20A TO247</t>
  </si>
  <si>
    <t>1.45V @ 20A</t>
  </si>
  <si>
    <t>https://octopart.com/stpsc40065cwy-stmicroelectronics-74146196</t>
  </si>
  <si>
    <t>https://octopart.com/click/track?c=1&amp;ai=8237&amp;sig=09e2204&amp;sid=5822&amp;ppid=80927214&amp;vpid=419001907&amp;ct=offers</t>
  </si>
  <si>
    <t>STPSC2H12D</t>
  </si>
  <si>
    <t>https://octopart.com/click/track?ai=8237&amp;sig=017625b&amp;sid=5489&amp;ppid=80927214&amp;vpid=500008670&amp;ct=offers</t>
  </si>
  <si>
    <t>https://octopart.com/click/track?ai=8237&amp;sig=03e6bec&amp;sid=2402&amp;ppid=80927214&amp;vpid=433069445&amp;ct=offers</t>
  </si>
  <si>
    <t>https://octopart.com/click/track?ai=8237&amp;sig=0fae166&amp;sid=2401&amp;ppid=80927214&amp;vpid=418513178&amp;ct=offers</t>
  </si>
  <si>
    <t>https://octopart.com/click/track?ai=8237&amp;sig=00d8b56&amp;sid=819&amp;ppid=80927214&amp;vpid=425223751&amp;ct=offers</t>
  </si>
  <si>
    <t>https://octopart.com/click/track?ai=8237&amp;sig=03690f7&amp;sid=15544&amp;ppid=80927214&amp;vpid=443564340&amp;ct=offers</t>
  </si>
  <si>
    <t>https://octopart.com/click/track?ai=8237&amp;sig=0b42454&amp;sid=1106&amp;ppid=80927214&amp;vpid=572800958&amp;ct=offers</t>
  </si>
  <si>
    <t>https://octopart.com/click/track?ai=8237&amp;sig=0f1a11a&amp;sid=459&amp;ppid=80927214&amp;vpid=417917237&amp;ct=offers</t>
  </si>
  <si>
    <t>18AC0588</t>
  </si>
  <si>
    <t>511-STPSC2H12D</t>
  </si>
  <si>
    <t>497-17166-ND</t>
  </si>
  <si>
    <t>DIODE SCHOTTKY 1.2KV 2A TO220AC</t>
  </si>
  <si>
    <t>1.5V @ 2A</t>
  </si>
  <si>
    <t>https://octopart.com/stpsc2h12d-stmicroelectronics-80927214</t>
  </si>
  <si>
    <t>https://octopart.com/click/track?c=1&amp;ai=8237&amp;sig=0669b27&amp;sid=459&amp;ppid=81891909&amp;vpid=421470066&amp;ct=offers</t>
  </si>
  <si>
    <t>497-17242-2-ND</t>
  </si>
  <si>
    <t>https://octopart.com/click/track?ai=8237&amp;sig=0040e38&amp;sid=5489&amp;ppid=81891909&amp;vpid=590682597&amp;ct=offers</t>
  </si>
  <si>
    <t>https://octopart.com/click/track?c=1&amp;ai=8237&amp;sig=06d0898&amp;sid=2402&amp;ppid=81891909&amp;vpid=481604126&amp;ct=offers</t>
  </si>
  <si>
    <t>https://octopart.com/click/track?ai=8237&amp;sig=09cb48b&amp;sid=2401&amp;ppid=81891909&amp;vpid=421304746&amp;ct=offers</t>
  </si>
  <si>
    <t>https://octopart.com/click/track?ai=8237&amp;sig=026c13e&amp;sid=819&amp;ppid=81891909&amp;vpid=424105843&amp;ct=offers</t>
  </si>
  <si>
    <t>https://octopart.com/click/track?ai=8237&amp;sig=0a03c64&amp;sid=13512&amp;ppid=81891909&amp;vpid=590476602&amp;ct=offers</t>
  </si>
  <si>
    <t>https://octopart.com/click/track?ai=8237&amp;sig=0b4b547&amp;sid=15544&amp;ppid=81891909&amp;vpid=443564339&amp;ct=offers</t>
  </si>
  <si>
    <t>https://octopart.com/click/track?c=1&amp;ai=8237&amp;sig=01a1f73&amp;sid=5822&amp;ppid=81891909&amp;vpid=424088703&amp;ct=offers</t>
  </si>
  <si>
    <t>STPSC2H12B-TR1</t>
  </si>
  <si>
    <t>61AC2129</t>
  </si>
  <si>
    <t>511-STPSC2H12B-TR1</t>
  </si>
  <si>
    <t>C1S730201086449</t>
  </si>
  <si>
    <t>https://octopart.com/stpsc2h12b-tr1-stmicroelectronics-81891909</t>
  </si>
  <si>
    <t>https://octopart.com/click/track?c=1&amp;ai=8237&amp;sig=031abd8&amp;sid=2402&amp;ppid=106613139&amp;vpid=600642538&amp;ct=offers</t>
  </si>
  <si>
    <t>52AH0629</t>
  </si>
  <si>
    <t>https://octopart.com/click/track?c=1&amp;ai=8237&amp;sig=0549d3e&amp;sid=2401&amp;ppid=106613139&amp;vpid=597355100&amp;ct=offers</t>
  </si>
  <si>
    <t>https://octopart.com/click/track?c=1&amp;ai=8237&amp;sig=0ed83c7&amp;sid=459&amp;ppid=106613139&amp;vpid=597109958&amp;ct=offers</t>
  </si>
  <si>
    <t>511-STPSC2H12B2Y-TR</t>
  </si>
  <si>
    <t>497-STPSC2H12B2Y-TR-ND</t>
  </si>
  <si>
    <t>AUTOMOTIVE 1200 V, 2 A HIGH SURG</t>
  </si>
  <si>
    <t>https://octopart.com/stpsc2h12b2y-tr-stmicroelectronics-106613139</t>
  </si>
  <si>
    <t>STPSC2H12B2Y-TR</t>
  </si>
  <si>
    <t>https://octopart.com/click/track?c=1&amp;ai=8237&amp;sig=0720041&amp;sid=2402&amp;ppid=105870565&amp;vpid=590389952&amp;ct=offers</t>
  </si>
  <si>
    <t>39AH3666</t>
  </si>
  <si>
    <t>https://octopart.com/click/track?ai=8237&amp;sig=091529d&amp;sid=2401&amp;ppid=105870565&amp;vpid=598133270&amp;ct=offers</t>
  </si>
  <si>
    <t>https://octopart.com/click/track?c=1&amp;ai=8237&amp;sig=0d9cbf6&amp;sid=5822&amp;ppid=105870565&amp;vpid=592400424&amp;ct=offers</t>
  </si>
  <si>
    <t>https://octopart.com/click/track?ai=8237&amp;sig=030203a&amp;sid=459&amp;ppid=105870565&amp;vpid=599249721&amp;ct=offers</t>
  </si>
  <si>
    <t>511-STPSC2H065B-TR</t>
  </si>
  <si>
    <t>STPSC2H065B-TR</t>
  </si>
  <si>
    <t>497-STPSC2H065B-TR-ND</t>
  </si>
  <si>
    <t>650 V, 2 A HIGH SURGE SILICON CA</t>
  </si>
  <si>
    <t>1.55V @ 2A</t>
  </si>
  <si>
    <t>https://octopart.com/stpsc2h065b-tr-stmicroelectronics-105870565</t>
  </si>
  <si>
    <t>https://octopart.com/click/track?c=1&amp;ai=8237&amp;sig=032271f&amp;sid=5822&amp;ppid=87213743&amp;vpid=507812925&amp;ct=offers</t>
  </si>
  <si>
    <t>STPSC20H12WL</t>
  </si>
  <si>
    <t>https://octopart.com/click/track?ai=8237&amp;sig=0ca0cb1&amp;sid=10022&amp;ppid=87213743&amp;vpid=575770141&amp;ct=offers</t>
  </si>
  <si>
    <t>https://octopart.com/click/track?ai=8237&amp;sig=0e24982&amp;sid=2402&amp;ppid=87213743&amp;vpid=462468744&amp;ct=offers</t>
  </si>
  <si>
    <t>https://octopart.com/click/track?ai=8237&amp;sig=02b511e&amp;sid=2401&amp;ppid=87213743&amp;vpid=449073954&amp;ct=offers</t>
  </si>
  <si>
    <t>https://octopart.com/click/track?ai=8237&amp;sig=0dd83fd&amp;sid=819&amp;ppid=87213743&amp;vpid=464981087&amp;ct=offers</t>
  </si>
  <si>
    <t>https://octopart.com/click/track?ai=8237&amp;sig=082f51e&amp;sid=15544&amp;ppid=87213743&amp;vpid=535423413&amp;ct=offers</t>
  </si>
  <si>
    <t>https://octopart.com/click/track?c=1&amp;ai=8237&amp;sig=0498cd8&amp;sid=459&amp;ppid=87213743&amp;vpid=448808787&amp;ct=offers</t>
  </si>
  <si>
    <t>44AC2904</t>
  </si>
  <si>
    <t>511-STPSC20H12WL</t>
  </si>
  <si>
    <t>497-17641-ND</t>
  </si>
  <si>
    <t>DIODE SCHOTTKY 1.2KV 20A DO247</t>
  </si>
  <si>
    <t>1.5V @ 20A</t>
  </si>
  <si>
    <t>https://octopart.com/stpsc20h12wl-stmicroelectronics-87213743</t>
  </si>
  <si>
    <t>https://octopart.com/click/track?c=1&amp;ai=8237&amp;sig=06873f1&amp;sid=5822&amp;ppid=80851621&amp;vpid=439689586&amp;ct=offers</t>
  </si>
  <si>
    <t>STPSC20H12GY-TR</t>
  </si>
  <si>
    <t>https://octopart.com/click/track?ai=8237&amp;sig=03d746f&amp;sid=5489&amp;ppid=80851621&amp;vpid=521684276&amp;ct=offers</t>
  </si>
  <si>
    <t>https://octopart.com/click/track?c=1&amp;ai=8237&amp;sig=0e14526&amp;sid=2402&amp;ppid=80851621&amp;vpid=462468743&amp;ct=offers</t>
  </si>
  <si>
    <t>https://octopart.com/click/track?ai=8237&amp;sig=06815cf&amp;sid=2401&amp;ppid=80851621&amp;vpid=418513177&amp;ct=offers</t>
  </si>
  <si>
    <t>https://octopart.com/click/track?ai=8237&amp;sig=0c16e61&amp;sid=819&amp;ppid=80851621&amp;vpid=424105841&amp;ct=offers</t>
  </si>
  <si>
    <t>https://octopart.com/click/track?ai=8237&amp;sig=0ed5bfd&amp;sid=15544&amp;ppid=80851621&amp;vpid=448142133&amp;ct=offers</t>
  </si>
  <si>
    <t>https://octopart.com/click/track?ai=8237&amp;sig=0a394b4&amp;sid=1106&amp;ppid=80851621&amp;vpid=473424815&amp;ct=offers</t>
  </si>
  <si>
    <t>https://octopart.com/click/track?c=1&amp;ai=8237&amp;sig=04213df&amp;sid=459&amp;ppid=80851621&amp;vpid=417917235&amp;ct=offers</t>
  </si>
  <si>
    <t>20AC4563</t>
  </si>
  <si>
    <t>511-STPSC20H12GY-TR</t>
  </si>
  <si>
    <t>497-17164-2-ND</t>
  </si>
  <si>
    <t>DIODE SCHOTTKY 1.2KV 20A D2PAK</t>
  </si>
  <si>
    <t>https://octopart.com/stpsc20h12gy-tr-stmicroelectronics-80851621</t>
  </si>
  <si>
    <t>https://octopart.com/click/track?c=1&amp;ai=8237&amp;sig=0eb5739&amp;sid=5822&amp;ppid=74319569&amp;vpid=439689585&amp;ct=offers</t>
  </si>
  <si>
    <t>STPSC20H12G-TR</t>
  </si>
  <si>
    <t>https://octopart.com/click/track?ai=8237&amp;sig=090bc5d&amp;sid=5489&amp;ppid=74319569&amp;vpid=572745231&amp;ct=offers</t>
  </si>
  <si>
    <t>https://octopart.com/click/track?ai=8237&amp;sig=080956d&amp;sid=2402&amp;ppid=74319569&amp;vpid=433069437&amp;ct=offers</t>
  </si>
  <si>
    <t>https://octopart.com/click/track?c=1&amp;ai=8237&amp;sig=09dbf77&amp;sid=2401&amp;ppid=74319569&amp;vpid=431538186&amp;ct=offers</t>
  </si>
  <si>
    <t>https://octopart.com/click/track?ai=8237&amp;sig=04bc47e&amp;sid=819&amp;ppid=74319569&amp;vpid=425223750&amp;ct=offers</t>
  </si>
  <si>
    <t>https://octopart.com/click/track?ai=8237&amp;sig=0ffa8d2&amp;sid=15544&amp;ppid=74319569&amp;vpid=460556499&amp;ct=offers</t>
  </si>
  <si>
    <t>https://octopart.com/click/track?ai=8237&amp;sig=055832c&amp;sid=1106&amp;ppid=74319569&amp;vpid=486013235&amp;ct=offers</t>
  </si>
  <si>
    <t>https://octopart.com/click/track?c=1&amp;ai=8237&amp;sig=0ae2a15&amp;sid=459&amp;ppid=74319569&amp;vpid=431555174&amp;ct=offers</t>
  </si>
  <si>
    <t>18AC0590</t>
  </si>
  <si>
    <t>511-STPSC20H12G-TR</t>
  </si>
  <si>
    <t>497-17315-2-ND</t>
  </si>
  <si>
    <t>https://octopart.com/stpsc20h12g-tr-stmicroelectronics-74319569</t>
  </si>
  <si>
    <t>https://octopart.com/click/track?c=1&amp;ai=8237&amp;sig=03d0438&amp;sid=459&amp;ppid=103017605&amp;vpid=572662936&amp;ct=offers</t>
  </si>
  <si>
    <t>497-19547-2-ND</t>
  </si>
  <si>
    <t>https://octopart.com/click/track?c=1&amp;ai=8237&amp;sig=02ec1af&amp;sid=2402&amp;ppid=103017605&amp;vpid=590389951&amp;ct=offers</t>
  </si>
  <si>
    <t>https://octopart.com/click/track?ai=8237&amp;sig=0718b91&amp;sid=2401&amp;ppid=103017605&amp;vpid=572813358&amp;ct=offers</t>
  </si>
  <si>
    <t>https://octopart.com/click/track?c=1&amp;ai=8237&amp;sig=06aaaf5&amp;sid=15544&amp;ppid=103017605&amp;vpid=604730676&amp;ct=offers</t>
  </si>
  <si>
    <t>39AH3668</t>
  </si>
  <si>
    <t>511-STPSC20H12G2Y-TR</t>
  </si>
  <si>
    <t>STPSC20H12G2Y-TR</t>
  </si>
  <si>
    <t>H2PAK HC 2-3 LEADS</t>
  </si>
  <si>
    <t>https://octopart.com/stpsc20h12g2y-tr-stmicroelectronics-103017605</t>
  </si>
  <si>
    <t>https://octopart.com/click/track?c=1&amp;ai=8237&amp;sig=0432b85&amp;sid=2402&amp;ppid=80851620&amp;vpid=433069435&amp;ct=offers</t>
  </si>
  <si>
    <t>20AC4561</t>
  </si>
  <si>
    <t>https://octopart.com/click/track?ai=8237&amp;sig=05aeca3&amp;sid=5489&amp;ppid=80851620&amp;vpid=522847278&amp;ct=offers</t>
  </si>
  <si>
    <t>https://octopart.com/click/track?ai=8237&amp;sig=0558f16&amp;sid=2401&amp;ppid=80851620&amp;vpid=418513176&amp;ct=offers</t>
  </si>
  <si>
    <t>https://octopart.com/click/track?c=1&amp;ai=8237&amp;sig=05f8c82&amp;sid=819&amp;ppid=80851620&amp;vpid=424105839&amp;ct=offers</t>
  </si>
  <si>
    <t>https://octopart.com/click/track?ai=8237&amp;sig=081d32f&amp;sid=15544&amp;ppid=80851620&amp;vpid=448142132&amp;ct=offers</t>
  </si>
  <si>
    <t>https://octopart.com/click/track?c=1&amp;ai=8237&amp;sig=0140eb8&amp;sid=5822&amp;ppid=80851620&amp;vpid=439689584&amp;ct=offers</t>
  </si>
  <si>
    <t>https://octopart.com/click/track?ai=8237&amp;sig=0523f53&amp;sid=1106&amp;ppid=80851620&amp;vpid=486013234&amp;ct=offers</t>
  </si>
  <si>
    <t>https://octopart.com/click/track?ai=8237&amp;sig=0f8f80f&amp;sid=459&amp;ppid=80851620&amp;vpid=417917233&amp;ct=offers</t>
  </si>
  <si>
    <t>STPSC20H12DY</t>
  </si>
  <si>
    <t>511-STPSC20H12DY</t>
  </si>
  <si>
    <t>497-17163-ND</t>
  </si>
  <si>
    <t>DIODE SCHOTTKY 1.2KV 20A TO220AC</t>
  </si>
  <si>
    <t>https://octopart.com/stpsc20h12dy-stmicroelectronics-80851620</t>
  </si>
  <si>
    <t>https://octopart.com/click/track?c=1&amp;ai=8237&amp;sig=01f40c3&amp;sid=5822&amp;ppid=74319568&amp;vpid=418630305&amp;ct=offers</t>
  </si>
  <si>
    <t>STPSC20H12D</t>
  </si>
  <si>
    <t>https://octopart.com/click/track?ai=8237&amp;sig=0066bab&amp;sid=5489&amp;ppid=74319568&amp;vpid=590682596&amp;ct=offers</t>
  </si>
  <si>
    <t>https://octopart.com/click/track?c=1&amp;ai=8237&amp;sig=04eaeb6&amp;sid=10022&amp;ppid=74319568&amp;vpid=575770140&amp;ct=offers</t>
  </si>
  <si>
    <t>https://octopart.com/click/track?ai=8237&amp;sig=0635403&amp;sid=2402&amp;ppid=74319568&amp;vpid=433069429&amp;ct=offers</t>
  </si>
  <si>
    <t>https://octopart.com/click/track?ai=8237&amp;sig=0457897&amp;sid=2401&amp;ppid=74319568&amp;vpid=276219898&amp;ct=offers</t>
  </si>
  <si>
    <t>https://octopart.com/click/track?ai=8237&amp;sig=0513462&amp;sid=819&amp;ppid=74319568&amp;vpid=424105838&amp;ct=offers</t>
  </si>
  <si>
    <t>https://octopart.com/click/track?ai=8237&amp;sig=034ccd6&amp;sid=13512&amp;ppid=74319568&amp;vpid=590476601&amp;ct=offers</t>
  </si>
  <si>
    <t>https://octopart.com/click/track?ai=8237&amp;sig=0357f3b&amp;sid=15544&amp;ppid=74319568&amp;vpid=418072116&amp;ct=offers</t>
  </si>
  <si>
    <t>https://octopart.com/click/track?c=1&amp;ai=8237&amp;sig=065a530&amp;sid=459&amp;ppid=74319568&amp;vpid=274882373&amp;ct=offers</t>
  </si>
  <si>
    <t>13AC0785</t>
  </si>
  <si>
    <t>511-STPSC20H12D</t>
  </si>
  <si>
    <t>C1S730201082009</t>
  </si>
  <si>
    <t>497-16957-ND</t>
  </si>
  <si>
    <t>https://octopart.com/stpsc20h12d-stmicroelectronics-74319568</t>
  </si>
  <si>
    <t>https://octopart.com/click/track?ai=8237&amp;sig=0d16ab5&amp;sid=5489&amp;ppid=74146195&amp;vpid=572745230&amp;ct=offers</t>
  </si>
  <si>
    <t>STPSC20065WY</t>
  </si>
  <si>
    <t>https://octopart.com/click/track?c=1&amp;ai=8237&amp;sig=017ef37&amp;sid=10022&amp;ppid=74146195&amp;vpid=575770138&amp;ct=offers</t>
  </si>
  <si>
    <t>https://octopart.com/click/track?c=1&amp;ai=8237&amp;sig=0881f12&amp;sid=2402&amp;ppid=74146195&amp;vpid=444018885&amp;ct=offers</t>
  </si>
  <si>
    <t>https://octopart.com/click/track?ai=8237&amp;sig=0876c2a&amp;sid=2401&amp;ppid=74146195&amp;vpid=418131084&amp;ct=offers</t>
  </si>
  <si>
    <t>https://octopart.com/click/track?c=1&amp;ai=8237&amp;sig=02fda54&amp;sid=819&amp;ppid=74146195&amp;vpid=263147280&amp;ct=offers</t>
  </si>
  <si>
    <t>https://octopart.com/click/track?c=1&amp;ai=8237&amp;sig=0d4d06d&amp;sid=5822&amp;ppid=74146195&amp;vpid=436836015&amp;ct=offers</t>
  </si>
  <si>
    <t>https://octopart.com/click/track?ai=8237&amp;sig=0d496e7&amp;sid=1106&amp;ppid=74146195&amp;vpid=565005212&amp;ct=offers</t>
  </si>
  <si>
    <t>https://octopart.com/click/track?ai=8237&amp;sig=0bfbc6b&amp;sid=459&amp;ppid=74146195&amp;vpid=469852737&amp;ct=offers</t>
  </si>
  <si>
    <t>20AC4567</t>
  </si>
  <si>
    <t>511-STPSC20065WY</t>
  </si>
  <si>
    <t>497-17841-ND</t>
  </si>
  <si>
    <t>DIODE SCHOTTKY 650V 20A DO247</t>
  </si>
  <si>
    <t>https://octopart.com/stpsc20065wy-stmicroelectronics-74146195</t>
  </si>
  <si>
    <t>https://octopart.com/click/track?ai=8237&amp;sig=0e91fe3&amp;sid=5489&amp;ppid=74164952&amp;vpid=595039171&amp;ct=offers</t>
  </si>
  <si>
    <t>STPSC20065W</t>
  </si>
  <si>
    <t>https://octopart.com/click/track?c=1&amp;ai=8237&amp;sig=0f7f84a&amp;sid=2402&amp;ppid=74164952&amp;vpid=433069422&amp;ct=offers</t>
  </si>
  <si>
    <t>https://octopart.com/click/track?ai=8237&amp;sig=0773ff0&amp;sid=2401&amp;ppid=74164952&amp;vpid=449283207&amp;ct=offers</t>
  </si>
  <si>
    <t>https://octopart.com/click/track?ai=8237&amp;sig=022a888&amp;sid=15544&amp;ppid=74164952&amp;vpid=273586495&amp;ct=offers</t>
  </si>
  <si>
    <t>https://octopart.com/click/track?c=1&amp;ai=8237&amp;sig=082fbf6&amp;sid=5822&amp;ppid=74164952&amp;vpid=381350221&amp;ct=offers</t>
  </si>
  <si>
    <t>https://octopart.com/click/track?ai=8237&amp;sig=0492438&amp;sid=1106&amp;ppid=74164952&amp;vpid=486013224&amp;ct=offers</t>
  </si>
  <si>
    <t>https://octopart.com/click/track?ai=8237&amp;sig=011a785&amp;sid=459&amp;ppid=74164952&amp;vpid=540311659&amp;ct=offers</t>
  </si>
  <si>
    <t>20AC4566</t>
  </si>
  <si>
    <t>511-STPSC20065W</t>
  </si>
  <si>
    <t>497-19232-ND</t>
  </si>
  <si>
    <t>https://octopart.com/stpsc20065w-stmicroelectronics-74164952</t>
  </si>
  <si>
    <t>https://octopart.com/click/track?c=1&amp;ai=8237&amp;sig=088c417&amp;sid=2402&amp;ppid=90232230&amp;vpid=538140248&amp;ct=offers</t>
  </si>
  <si>
    <t>59AC7806</t>
  </si>
  <si>
    <t>https://octopart.com/click/track?ai=8237&amp;sig=0368762&amp;sid=5489&amp;ppid=90232230&amp;vpid=597394518&amp;ct=offers</t>
  </si>
  <si>
    <t>https://octopart.com/click/track?ai=8237&amp;sig=0fa74b4&amp;sid=2401&amp;ppid=90232230&amp;vpid=474334589&amp;ct=offers</t>
  </si>
  <si>
    <t>https://octopart.com/click/track?ai=8237&amp;sig=0396419&amp;sid=13512&amp;ppid=90232230&amp;vpid=590476600&amp;ct=offers</t>
  </si>
  <si>
    <t>https://octopart.com/click/track?ai=8237&amp;sig=0024661&amp;sid=15544&amp;ppid=90232230&amp;vpid=492863120&amp;ct=offers</t>
  </si>
  <si>
    <t>https://octopart.com/click/track?ai=8237&amp;sig=08d7556&amp;sid=1106&amp;ppid=90232230&amp;vpid=597096484&amp;ct=offers</t>
  </si>
  <si>
    <t>https://octopart.com/click/track?c=1&amp;ai=8237&amp;sig=036fb5b&amp;sid=459&amp;ppid=90232230&amp;vpid=474630281&amp;ct=offers</t>
  </si>
  <si>
    <t>STPSC20065GY-TR</t>
  </si>
  <si>
    <t>511-STPSC20065GY-TR</t>
  </si>
  <si>
    <t>C1S730201177088</t>
  </si>
  <si>
    <t>497-18025-2-ND</t>
  </si>
  <si>
    <t>DIODES AND RECTIFIERS</t>
  </si>
  <si>
    <t>https://octopart.com/stpsc20065gy-tr-stmicroelectronics-90232230</t>
  </si>
  <si>
    <t>https://octopart.com/click/track?ai=8237&amp;sig=0f41176&amp;sid=5489&amp;ppid=74146194&amp;vpid=593270344&amp;ct=offers</t>
  </si>
  <si>
    <t>STPSC20065DY</t>
  </si>
  <si>
    <t>https://octopart.com/click/track?c=1&amp;ai=8237&amp;sig=0553fa7&amp;sid=10022&amp;ppid=74146194&amp;vpid=575770136&amp;ct=offers</t>
  </si>
  <si>
    <t>https://octopart.com/click/track?c=1&amp;ai=8237&amp;sig=0f30fc7&amp;sid=2402&amp;ppid=74146194&amp;vpid=272360452&amp;ct=offers</t>
  </si>
  <si>
    <t>https://octopart.com/click/track?ai=8237&amp;sig=093257b&amp;sid=2401&amp;ppid=74146194&amp;vpid=262975790&amp;ct=offers</t>
  </si>
  <si>
    <t>https://octopart.com/click/track?c=1&amp;ai=8237&amp;sig=0f25193&amp;sid=819&amp;ppid=74146194&amp;vpid=263147279&amp;ct=offers</t>
  </si>
  <si>
    <t>https://octopart.com/click/track?c=1&amp;ai=8237&amp;sig=01a708b&amp;sid=5822&amp;ppid=74146194&amp;vpid=436836014&amp;ct=offers</t>
  </si>
  <si>
    <t>https://octopart.com/click/track?ai=8237&amp;sig=0652f2a&amp;sid=1106&amp;ppid=74146194&amp;vpid=560677336&amp;ct=offers</t>
  </si>
  <si>
    <t>https://octopart.com/click/track?ai=8237&amp;sig=0f44800&amp;sid=459&amp;ppid=74146194&amp;vpid=262220059&amp;ct=offers</t>
  </si>
  <si>
    <t>97Y9635</t>
  </si>
  <si>
    <t>511-STPSC20065DY</t>
  </si>
  <si>
    <t>497-16557-5-ND</t>
  </si>
  <si>
    <t>DIODE SCHTKY 650V 20A TO220AC</t>
  </si>
  <si>
    <t>https://octopart.com/stpsc20065dy-stmicroelectronics-74146194</t>
  </si>
  <si>
    <t>https://octopart.com/click/track?c=1&amp;ai=8237&amp;sig=0b00641&amp;sid=2402&amp;ppid=74158397&amp;vpid=444018884&amp;ct=offers</t>
  </si>
  <si>
    <t>20AC4565</t>
  </si>
  <si>
    <t>https://octopart.com/click/track?ai=8237&amp;sig=0c73ef4&amp;sid=5489&amp;ppid=74158397&amp;vpid=590682593&amp;ct=offers</t>
  </si>
  <si>
    <t>https://octopart.com/click/track?c=1&amp;ai=8237&amp;sig=02bb42f&amp;sid=10022&amp;ppid=74158397&amp;vpid=575770134&amp;ct=offers</t>
  </si>
  <si>
    <t>https://octopart.com/click/track?ai=8237&amp;sig=0cdd2bd&amp;sid=2401&amp;ppid=74158397&amp;vpid=456288465&amp;ct=offers</t>
  </si>
  <si>
    <t>https://octopart.com/click/track?c=1&amp;ai=8237&amp;sig=041a1cc&amp;sid=819&amp;ppid=74158397&amp;vpid=263147278&amp;ct=offers</t>
  </si>
  <si>
    <t>https://octopart.com/click/track?ai=8237&amp;sig=02ff6b9&amp;sid=13512&amp;ppid=74158397&amp;vpid=590476599&amp;ct=offers</t>
  </si>
  <si>
    <t>https://octopart.com/click/track?c=1&amp;ai=8237&amp;sig=0a88da9&amp;sid=15544&amp;ppid=74158397&amp;vpid=418072114&amp;ct=offers</t>
  </si>
  <si>
    <t>https://octopart.com/click/track?c=1&amp;ai=8237&amp;sig=09f5dce&amp;sid=5822&amp;ppid=74158397&amp;vpid=436836013&amp;ct=offers</t>
  </si>
  <si>
    <t>https://octopart.com/click/track?ai=8237&amp;sig=05cbcfe&amp;sid=459&amp;ppid=74158397&amp;vpid=540311658&amp;ct=offers</t>
  </si>
  <si>
    <t>STPSC20065DI</t>
  </si>
  <si>
    <t>511-STPSC20065DI</t>
  </si>
  <si>
    <t>C1S730201070262</t>
  </si>
  <si>
    <t>497-19231-ND</t>
  </si>
  <si>
    <t>DIODE SCHOTTKY 650V 20A TO220AC</t>
  </si>
  <si>
    <t>https://octopart.com/stpsc20065di-stmicroelectronics-74158397</t>
  </si>
  <si>
    <t>https://octopart.com/click/track?ai=8237&amp;sig=0f5f8f9&amp;sid=5489&amp;ppid=74158396&amp;vpid=590459139&amp;ct=offers</t>
  </si>
  <si>
    <t>STPSC20065D</t>
  </si>
  <si>
    <t>https://octopart.com/click/track?c=1&amp;ai=8237&amp;sig=018e02d&amp;sid=10022&amp;ppid=74158396&amp;vpid=575770132&amp;ct=offers</t>
  </si>
  <si>
    <t>https://octopart.com/click/track?ai=8237&amp;sig=01d60be&amp;sid=2402&amp;ppid=74158396&amp;vpid=265145691&amp;ct=offers</t>
  </si>
  <si>
    <t>https://octopart.com/click/track?ai=8237&amp;sig=0cc2ec8&amp;sid=2401&amp;ppid=74158396&amp;vpid=458625722&amp;ct=offers</t>
  </si>
  <si>
    <t>https://octopart.com/click/track?ai=8237&amp;sig=02f685c&amp;sid=819&amp;ppid=74158396&amp;vpid=263147277&amp;ct=offers</t>
  </si>
  <si>
    <t>https://octopart.com/click/track?c=1&amp;ai=8237&amp;sig=012e0fe&amp;sid=5822&amp;ppid=74158396&amp;vpid=436836012&amp;ct=offers</t>
  </si>
  <si>
    <t>https://octopart.com/click/track?ai=8237&amp;sig=0d5919b&amp;sid=1106&amp;ppid=74158396&amp;vpid=590255924&amp;ct=offers</t>
  </si>
  <si>
    <t>https://octopart.com/click/track?ai=8237&amp;sig=09b6306&amp;sid=459&amp;ppid=74158396&amp;vpid=533112820&amp;ct=offers</t>
  </si>
  <si>
    <t>85Y0282</t>
  </si>
  <si>
    <t>511-STPSC20065D</t>
  </si>
  <si>
    <t>497-18689-ND</t>
  </si>
  <si>
    <t>https://octopart.com/stpsc20065d-stmicroelectronics-74158396</t>
  </si>
  <si>
    <t>https://octopart.com/click/track?c=1&amp;ai=8237&amp;sig=002f75a&amp;sid=2402&amp;ppid=98378284&amp;vpid=547463534&amp;ct=offers</t>
  </si>
  <si>
    <t>94AC2344</t>
  </si>
  <si>
    <t>https://octopart.com/click/track?ai=8237&amp;sig=02d27c1&amp;sid=2401&amp;ppid=98378284&amp;vpid=528770366&amp;ct=offers</t>
  </si>
  <si>
    <t>https://octopart.com/click/track?c=1&amp;ai=8237&amp;sig=03a65be&amp;sid=15544&amp;ppid=98378284&amp;vpid=542414079&amp;ct=offers</t>
  </si>
  <si>
    <t>https://octopart.com/click/track?c=1&amp;ai=8237&amp;sig=0e1a7bb&amp;sid=5822&amp;ppid=98378284&amp;vpid=524147644&amp;ct=offers</t>
  </si>
  <si>
    <t>https://octopart.com/click/track?ai=8237&amp;sig=0fa90c6&amp;sid=459&amp;ppid=98378284&amp;vpid=528435990&amp;ct=offers</t>
  </si>
  <si>
    <t>511-STPSC16H065AW</t>
  </si>
  <si>
    <t>STPSC16H065AW</t>
  </si>
  <si>
    <t>497-18466-ND</t>
  </si>
  <si>
    <t>1.75V @ 16A</t>
  </si>
  <si>
    <t>https://octopart.com/stpsc16h065aw-stmicroelectronics-98378284</t>
  </si>
  <si>
    <t>https://octopart.com/click/track?c=1&amp;ai=8237&amp;sig=0ae027b&amp;sid=5822&amp;ppid=87213742&amp;vpid=507812924&amp;ct=offers</t>
  </si>
  <si>
    <t>STPSC15H12WL</t>
  </si>
  <si>
    <t>https://octopart.com/click/track?ai=8237&amp;sig=075f856&amp;sid=2402&amp;ppid=87213742&amp;vpid=462468742&amp;ct=offers</t>
  </si>
  <si>
    <t>https://octopart.com/click/track?ai=8237&amp;sig=00bf180&amp;sid=2401&amp;ppid=87213742&amp;vpid=449073953&amp;ct=offers</t>
  </si>
  <si>
    <t>https://octopart.com/click/track?ai=8237&amp;sig=004062a&amp;sid=819&amp;ppid=87213742&amp;vpid=464981086&amp;ct=offers</t>
  </si>
  <si>
    <t>https://octopart.com/click/track?c=1&amp;ai=8237&amp;sig=0788269&amp;sid=15544&amp;ppid=87213742&amp;vpid=535423412&amp;ct=offers</t>
  </si>
  <si>
    <t>https://octopart.com/click/track?c=1&amp;ai=8237&amp;sig=064d663&amp;sid=459&amp;ppid=87213742&amp;vpid=448808786&amp;ct=offers</t>
  </si>
  <si>
    <t>44AC2903</t>
  </si>
  <si>
    <t>511-STPSC15H12WL</t>
  </si>
  <si>
    <t>497-17640-ND</t>
  </si>
  <si>
    <t>DIODE SCHOTTKY 1.2KV 15A DO247</t>
  </si>
  <si>
    <t>1.5V @ 15A</t>
  </si>
  <si>
    <t>https://octopart.com/stpsc15h12wl-stmicroelectronics-87213742</t>
  </si>
  <si>
    <t>https://octopart.com/click/track?c=1&amp;ai=8237&amp;sig=0dfd4aa&amp;sid=5822&amp;ppid=80851619&amp;vpid=439689583&amp;ct=offers</t>
  </si>
  <si>
    <t>STPSC15H12DY</t>
  </si>
  <si>
    <t>https://octopart.com/click/track?ai=8237&amp;sig=018e0ba&amp;sid=5489&amp;ppid=80851619&amp;vpid=594430247&amp;ct=offers</t>
  </si>
  <si>
    <t>https://octopart.com/click/track?ai=8237&amp;sig=0e48bba&amp;sid=2402&amp;ppid=80851619&amp;vpid=433069417&amp;ct=offers</t>
  </si>
  <si>
    <t>https://octopart.com/click/track?ai=8237&amp;sig=0bf6dd0&amp;sid=2401&amp;ppid=80851619&amp;vpid=418513174&amp;ct=offers</t>
  </si>
  <si>
    <t>https://octopart.com/click/track?ai=8237&amp;sig=06e9229&amp;sid=819&amp;ppid=80851619&amp;vpid=424105837&amp;ct=offers</t>
  </si>
  <si>
    <t>https://octopart.com/click/track?c=1&amp;ai=8237&amp;sig=00645b5&amp;sid=15544&amp;ppid=80851619&amp;vpid=454309506&amp;ct=offers</t>
  </si>
  <si>
    <t>https://octopart.com/click/track?ai=8237&amp;sig=0da64ef&amp;sid=1106&amp;ppid=80851619&amp;vpid=473424808&amp;ct=offers</t>
  </si>
  <si>
    <t>https://octopart.com/click/track?ai=8237&amp;sig=069faf3&amp;sid=459&amp;ppid=80851619&amp;vpid=417917232&amp;ct=offers</t>
  </si>
  <si>
    <t>13AC0784</t>
  </si>
  <si>
    <t>511-STPSC15H12DY</t>
  </si>
  <si>
    <t>497-17162-ND</t>
  </si>
  <si>
    <t>DIODE SCHOTTKY 1.2KV 15A TO220AC</t>
  </si>
  <si>
    <t>https://octopart.com/stpsc15h12dy-stmicroelectronics-80851619</t>
  </si>
  <si>
    <t>https://octopart.com/click/track?ai=8237&amp;sig=073eb33&amp;sid=5489&amp;ppid=74319567&amp;vpid=460228742&amp;ct=offers</t>
  </si>
  <si>
    <t>STPSC15H12D</t>
  </si>
  <si>
    <t>https://octopart.com/click/track?c=1&amp;ai=8237&amp;sig=082f436&amp;sid=10022&amp;ppid=74319567&amp;vpid=575770129&amp;ct=offers</t>
  </si>
  <si>
    <t>https://octopart.com/click/track?c=1&amp;ai=8237&amp;sig=0761c18&amp;sid=2402&amp;ppid=74319567&amp;vpid=477610181&amp;ct=offers</t>
  </si>
  <si>
    <t>https://octopart.com/click/track?ai=8237&amp;sig=098f7af&amp;sid=2401&amp;ppid=74319567&amp;vpid=276219897&amp;ct=offers</t>
  </si>
  <si>
    <t>https://octopart.com/click/track?ai=8237&amp;sig=0813fa5&amp;sid=819&amp;ppid=74319567&amp;vpid=424105836&amp;ct=offers</t>
  </si>
  <si>
    <t>https://octopart.com/click/track?ai=8237&amp;sig=0c144e8&amp;sid=15544&amp;ppid=74319567&amp;vpid=322264043&amp;ct=offers</t>
  </si>
  <si>
    <t>https://octopart.com/click/track?ai=8237&amp;sig=0cd9e12&amp;sid=5822&amp;ppid=74319567&amp;vpid=418630304&amp;ct=offers</t>
  </si>
  <si>
    <t>https://octopart.com/click/track?ai=8237&amp;sig=026ed4a&amp;sid=1106&amp;ppid=74319567&amp;vpid=473424807&amp;ct=offers</t>
  </si>
  <si>
    <t>https://octopart.com/click/track?ai=8237&amp;sig=0569b1c&amp;sid=459&amp;ppid=74319567&amp;vpid=274882372&amp;ct=offers</t>
  </si>
  <si>
    <t>30AC0909</t>
  </si>
  <si>
    <t>511-STPSC15H12D</t>
  </si>
  <si>
    <t>497-16956-ND</t>
  </si>
  <si>
    <t>https://octopart.com/stpsc15h12d-stmicroelectronics-74319567</t>
  </si>
  <si>
    <t>https://octopart.com/click/track?ai=8237&amp;sig=0bcd40e&amp;sid=459&amp;ppid=50869329&amp;vpid=599518512&amp;ct=offers</t>
  </si>
  <si>
    <t>497-STPSC12H065DY-ND</t>
  </si>
  <si>
    <t>https://octopart.com/click/track?ai=8237&amp;sig=08a089f&amp;sid=5489&amp;ppid=50869329&amp;vpid=590459138&amp;ct=offers</t>
  </si>
  <si>
    <t>https://octopart.com/click/track?c=1&amp;ai=8237&amp;sig=0b34880&amp;sid=2402&amp;ppid=50869329&amp;vpid=538140247&amp;ct=offers</t>
  </si>
  <si>
    <t>https://octopart.com/click/track?ai=8237&amp;sig=04a8b1b&amp;sid=2401&amp;ppid=50869329&amp;vpid=205304480&amp;ct=offers</t>
  </si>
  <si>
    <t>https://octopart.com/click/track?c=1&amp;ai=8237&amp;sig=01186bf&amp;sid=819&amp;ppid=50869329&amp;vpid=209391448&amp;ct=offers</t>
  </si>
  <si>
    <t>https://octopart.com/click/track?c=1&amp;ai=8237&amp;sig=0894c94&amp;sid=15544&amp;ppid=50869329&amp;vpid=265732284&amp;ct=offers</t>
  </si>
  <si>
    <t>https://octopart.com/click/track?c=1&amp;ai=8237&amp;sig=0d588b4&amp;sid=5822&amp;ppid=50869329&amp;vpid=189171720&amp;ct=offers</t>
  </si>
  <si>
    <t>https://octopart.com/click/track?ai=8237&amp;sig=00de6da&amp;sid=1106&amp;ppid=50869329&amp;vpid=590255923&amp;ct=offers</t>
  </si>
  <si>
    <t>STPSC12H065DY</t>
  </si>
  <si>
    <t>41Y5928</t>
  </si>
  <si>
    <t>511-STPSC12H065DY</t>
  </si>
  <si>
    <t>DIODE SCHOTTKY 650V 12A TO220AC</t>
  </si>
  <si>
    <t>1.75V @ 12A</t>
  </si>
  <si>
    <t>https://octopart.com/stpsc12h065dy-stmicroelectronics-50869329</t>
  </si>
  <si>
    <t>https://octopart.com/click/track?ai=8237&amp;sig=0b7b483&amp;sid=1106&amp;ppid=30516632&amp;vpid=473424805&amp;ct=offers</t>
  </si>
  <si>
    <t>STPSC12H065D</t>
  </si>
  <si>
    <t>https://octopart.com/click/track?c=1&amp;ai=8237&amp;sig=01cabd6&amp;sid=2402&amp;ppid=30516632&amp;vpid=217109270&amp;ct=offers</t>
  </si>
  <si>
    <t>https://octopart.com/click/track?ai=8237&amp;sig=0b40c76&amp;sid=2401&amp;ppid=30516632&amp;vpid=205304479&amp;ct=offers</t>
  </si>
  <si>
    <t>https://octopart.com/click/track?c=1&amp;ai=8237&amp;sig=0826a38&amp;sid=15544&amp;ppid=30516632&amp;vpid=87972616&amp;ct=offers</t>
  </si>
  <si>
    <t>https://octopart.com/click/track?c=1&amp;ai=8237&amp;sig=0275dbd&amp;sid=5822&amp;ppid=30516632&amp;vpid=189171718&amp;ct=offers</t>
  </si>
  <si>
    <t>https://octopart.com/click/track?ai=8237&amp;sig=08a8497&amp;sid=459&amp;ppid=30516632&amp;vpid=191363821&amp;ct=offers</t>
  </si>
  <si>
    <t>41Y5927</t>
  </si>
  <si>
    <t>511-STPSC12H065D</t>
  </si>
  <si>
    <t>497-15246-5-ND</t>
  </si>
  <si>
    <t>https://octopart.com/stpsc12h065d-stmicroelectronics-30516632</t>
  </si>
  <si>
    <t>https://octopart.com/click/track?ai=8237&amp;sig=0b50790&amp;sid=459&amp;ppid=54191424&amp;vpid=198871786&amp;ct=offers</t>
  </si>
  <si>
    <t>497-15444-5-ND</t>
  </si>
  <si>
    <t>https://octopart.com/click/track?ai=8237&amp;sig=0055ed1&amp;sid=5489&amp;ppid=54191424&amp;vpid=551084395&amp;ct=offers</t>
  </si>
  <si>
    <t>https://octopart.com/click/track?c=1&amp;ai=8237&amp;sig=017eedf&amp;sid=2402&amp;ppid=54191424&amp;vpid=228373146&amp;ct=offers</t>
  </si>
  <si>
    <t>https://octopart.com/click/track?ai=8237&amp;sig=08e8ed5&amp;sid=2401&amp;ppid=54191424&amp;vpid=254218338&amp;ct=offers</t>
  </si>
  <si>
    <t>https://octopart.com/click/track?c=1&amp;ai=8237&amp;sig=0829823&amp;sid=15544&amp;ppid=54191424&amp;vpid=577831044&amp;ct=offers</t>
  </si>
  <si>
    <t>https://octopart.com/click/track?c=1&amp;ai=8237&amp;sig=086903e&amp;sid=5822&amp;ppid=54191424&amp;vpid=197734803&amp;ct=offers</t>
  </si>
  <si>
    <t>https://octopart.com/click/track?ai=8237&amp;sig=0dfb335&amp;sid=1106&amp;ppid=54191424&amp;vpid=551074782&amp;ct=offers</t>
  </si>
  <si>
    <t>STPSC12C065DY</t>
  </si>
  <si>
    <t>56Y1061</t>
  </si>
  <si>
    <t>511-STPSC12C065DY</t>
  </si>
  <si>
    <t>https://octopart.com/stpsc12c065dy-stmicroelectronics-54191424</t>
  </si>
  <si>
    <t>https://octopart.com/click/track?ai=8237&amp;sig=0527089&amp;sid=5489&amp;ppid=18186834&amp;vpid=575956843&amp;ct=offers</t>
  </si>
  <si>
    <t>STPSC1206D</t>
  </si>
  <si>
    <t>https://octopart.com/click/track?ai=8237&amp;sig=05c3f51&amp;sid=1532&amp;ppid=18186834&amp;vpid=558738912&amp;ct=offers</t>
  </si>
  <si>
    <t>https://octopart.com/click/track?ai=8237&amp;sig=08bc3ec&amp;sid=15176&amp;ppid=18186834&amp;vpid=175677987&amp;ct=offers</t>
  </si>
  <si>
    <t>https://octopart.com/click/track?ai=8237&amp;sig=01e83cb&amp;sid=2401&amp;ppid=18186834&amp;vpid=45455830&amp;ct=offers</t>
  </si>
  <si>
    <t>https://octopart.com/click/track?ai=8237&amp;sig=0624bc5&amp;sid=819&amp;ppid=18186834&amp;vpid=139692326&amp;ct=offers</t>
  </si>
  <si>
    <t>https://octopart.com/click/track?c=1&amp;ai=8237&amp;sig=0bc79a4&amp;sid=5822&amp;ppid=18186834&amp;vpid=29996829&amp;ct=offers</t>
  </si>
  <si>
    <t>https://octopart.com/click/track?ai=8237&amp;sig=017013a&amp;sid=1106&amp;ppid=18186834&amp;vpid=575088773&amp;ct=offers</t>
  </si>
  <si>
    <t>https://octopart.com/click/track?ai=8237&amp;sig=098aa79&amp;sid=459&amp;ppid=18186834&amp;vpid=33593066&amp;ct=offers</t>
  </si>
  <si>
    <t>511-STPSC1206D</t>
  </si>
  <si>
    <t>497-10308-5-ND</t>
  </si>
  <si>
    <t>DIODE SCHOTTKY 600V 12A TO220AC</t>
  </si>
  <si>
    <t>1.7V @ 12A</t>
  </si>
  <si>
    <t>https://octopart.com/stpsc1206d-stmicroelectronics-18186834</t>
  </si>
  <si>
    <t>https://octopart.com/click/track?c=1&amp;ai=8237&amp;sig=0a5e2dd&amp;sid=459&amp;ppid=90232229&amp;vpid=474630278&amp;ct=offers</t>
  </si>
  <si>
    <t>497-18024-2-ND</t>
  </si>
  <si>
    <t>https://octopart.com/click/track?ai=8237&amp;sig=016f7bf&amp;sid=5489&amp;ppid=90232229&amp;vpid=536495326&amp;ct=offers</t>
  </si>
  <si>
    <t>https://octopart.com/click/track?c=1&amp;ai=8237&amp;sig=03ae9f1&amp;sid=2402&amp;ppid=90232229&amp;vpid=538140245&amp;ct=offers</t>
  </si>
  <si>
    <t>https://octopart.com/click/track?ai=8237&amp;sig=064251b&amp;sid=2401&amp;ppid=90232229&amp;vpid=474334588&amp;ct=offers</t>
  </si>
  <si>
    <t>https://octopart.com/click/track?ai=8237&amp;sig=05b9127&amp;sid=15544&amp;ppid=90232229&amp;vpid=487569142&amp;ct=offers</t>
  </si>
  <si>
    <t>https://octopart.com/click/track?ai=8237&amp;sig=0eacd64&amp;sid=1106&amp;ppid=90232229&amp;vpid=486013214&amp;ct=offers</t>
  </si>
  <si>
    <t>STPSC12065GY-TR</t>
  </si>
  <si>
    <t>59AC7805</t>
  </si>
  <si>
    <t>511-STPSC12065GY-TR</t>
  </si>
  <si>
    <t>1.45V @ 12A</t>
  </si>
  <si>
    <t>https://octopart.com/stpsc12065gy-tr-stmicroelectronics-90232229</t>
  </si>
  <si>
    <t>https://octopart.com/click/track?c=1&amp;ai=8237&amp;sig=03d87bb&amp;sid=459&amp;ppid=98378282&amp;vpid=528435985&amp;ct=offers</t>
  </si>
  <si>
    <t>497-18401-2-ND</t>
  </si>
  <si>
    <t>https://octopart.com/click/track?ai=8237&amp;sig=037e641&amp;sid=5489&amp;ppid=98378282&amp;vpid=551084394&amp;ct=offers</t>
  </si>
  <si>
    <t>https://octopart.com/click/track?c=1&amp;ai=8237&amp;sig=0f8499a&amp;sid=2402&amp;ppid=98378282&amp;vpid=547463532&amp;ct=offers</t>
  </si>
  <si>
    <t>https://octopart.com/click/track?ai=8237&amp;sig=0f78048&amp;sid=2401&amp;ppid=98378282&amp;vpid=528593886&amp;ct=offers</t>
  </si>
  <si>
    <t>https://octopart.com/click/track?ai=8237&amp;sig=0167c0d&amp;sid=13512&amp;ppid=98378282&amp;vpid=590476598&amp;ct=offers</t>
  </si>
  <si>
    <t>https://octopart.com/click/track?c=1&amp;ai=8237&amp;sig=01c8134&amp;sid=15544&amp;ppid=98378282&amp;vpid=565214844&amp;ct=offers</t>
  </si>
  <si>
    <t>https://octopart.com/click/track?c=1&amp;ai=8237&amp;sig=0b9e28a&amp;sid=5822&amp;ppid=98378282&amp;vpid=524147642&amp;ct=offers</t>
  </si>
  <si>
    <t>https://octopart.com/click/track?ai=8237&amp;sig=0b60a7f&amp;sid=1106&amp;ppid=98378282&amp;vpid=550795548&amp;ct=offers</t>
  </si>
  <si>
    <t>STPSC12065G-TR</t>
  </si>
  <si>
    <t>94AC2342</t>
  </si>
  <si>
    <t>511-STPSC12065G-TR</t>
  </si>
  <si>
    <t>C1S730201193165</t>
  </si>
  <si>
    <t>https://octopart.com/stpsc12065g-tr-stmicroelectronics-98378282</t>
  </si>
  <si>
    <t>https://octopart.com/click/track?c=1&amp;ai=8237&amp;sig=01fce01&amp;sid=459&amp;ppid=98378283&amp;vpid=528435988&amp;ct=offers</t>
  </si>
  <si>
    <t>497-18398-2-ND</t>
  </si>
  <si>
    <t>https://octopart.com/click/track?ai=8237&amp;sig=07342d8&amp;sid=5489&amp;ppid=98378283&amp;vpid=535373988&amp;ct=offers</t>
  </si>
  <si>
    <t>https://octopart.com/click/track?c=1&amp;ai=8237&amp;sig=01524d6&amp;sid=2402&amp;ppid=98378283&amp;vpid=547463533&amp;ct=offers</t>
  </si>
  <si>
    <t>https://octopart.com/click/track?ai=8237&amp;sig=0a9ec08&amp;sid=2401&amp;ppid=98378283&amp;vpid=528593887&amp;ct=offers</t>
  </si>
  <si>
    <t>https://octopart.com/click/track?ai=8237&amp;sig=080ca28&amp;sid=819&amp;ppid=98378283&amp;vpid=546680137&amp;ct=offers</t>
  </si>
  <si>
    <t>https://octopart.com/click/track?c=1&amp;ai=8237&amp;sig=039ffb3&amp;sid=5822&amp;ppid=98378283&amp;vpid=524147643&amp;ct=offers</t>
  </si>
  <si>
    <t>https://octopart.com/click/track?ai=8237&amp;sig=08381f8&amp;sid=1106&amp;ppid=98378283&amp;vpid=535021382&amp;ct=offers</t>
  </si>
  <si>
    <t>STPSC12065G2Y-TR</t>
  </si>
  <si>
    <t>94AC2343</t>
  </si>
  <si>
    <t>511-STPSC12065G2Y-TR</t>
  </si>
  <si>
    <t>https://octopart.com/stpsc12065g2y-tr-stmicroelectronics-98378283</t>
  </si>
  <si>
    <t>https://octopart.com/click/track?ai=8237&amp;sig=0e24556&amp;sid=459&amp;ppid=74146193&amp;vpid=262220058&amp;ct=offers</t>
  </si>
  <si>
    <t>497-16560-5-ND</t>
  </si>
  <si>
    <t>https://octopart.com/click/track?ai=8237&amp;sig=09fd0e1&amp;sid=5489&amp;ppid=74146193&amp;vpid=575956841&amp;ct=offers</t>
  </si>
  <si>
    <t>https://octopart.com/click/track?ai=8237&amp;sig=0485402&amp;sid=1532&amp;ppid=74146193&amp;vpid=486651652&amp;ct=offers</t>
  </si>
  <si>
    <t>https://octopart.com/click/track?ai=8237&amp;sig=0eab8fb&amp;sid=10022&amp;ppid=74146193&amp;vpid=575770127&amp;ct=offers</t>
  </si>
  <si>
    <t>https://octopart.com/click/track?ai=8237&amp;sig=0d2d7a4&amp;sid=2402&amp;ppid=74146193&amp;vpid=265145690&amp;ct=offers</t>
  </si>
  <si>
    <t>https://octopart.com/click/track?ai=8237&amp;sig=0250b3c&amp;sid=2401&amp;ppid=74146193&amp;vpid=262702771&amp;ct=offers</t>
  </si>
  <si>
    <t>https://octopart.com/click/track?ai=8237&amp;sig=0fe8921&amp;sid=819&amp;ppid=74146193&amp;vpid=263147276&amp;ct=offers</t>
  </si>
  <si>
    <t>https://octopart.com/click/track?c=1&amp;ai=8237&amp;sig=0907e30&amp;sid=5822&amp;ppid=74146193&amp;vpid=436836011&amp;ct=offers</t>
  </si>
  <si>
    <t>https://octopart.com/click/track?ai=8237&amp;sig=0f7a944&amp;sid=1106&amp;ppid=74146193&amp;vpid=575088772&amp;ct=offers</t>
  </si>
  <si>
    <t>STPSC12065DY</t>
  </si>
  <si>
    <t>85Y0281</t>
  </si>
  <si>
    <t>511-STPSC12065DY</t>
  </si>
  <si>
    <t>DIODE SCHTKY 650V 12A TO220AC</t>
  </si>
  <si>
    <t>https://octopart.com/stpsc12065dy-stmicroelectronics-74146193</t>
  </si>
  <si>
    <t>https://octopart.com/click/track?c=1&amp;ai=8237&amp;sig=0f9f512&amp;sid=2402&amp;ppid=75613295&amp;vpid=433069409&amp;ct=offers</t>
  </si>
  <si>
    <t>20AC4554</t>
  </si>
  <si>
    <t>https://octopart.com/click/track?ai=8237&amp;sig=04a8d23&amp;sid=5489&amp;ppid=75613295&amp;vpid=590459137&amp;ct=offers</t>
  </si>
  <si>
    <t>https://octopart.com/click/track?ai=8237&amp;sig=03ef715&amp;sid=2401&amp;ppid=75613295&amp;vpid=448146416&amp;ct=offers</t>
  </si>
  <si>
    <t>https://octopart.com/click/track?c=1&amp;ai=8237&amp;sig=0f25b96&amp;sid=15544&amp;ppid=75613295&amp;vpid=273586491&amp;ct=offers</t>
  </si>
  <si>
    <t>https://octopart.com/click/track?c=1&amp;ai=8237&amp;sig=0fb5f76&amp;sid=5822&amp;ppid=75613295&amp;vpid=436836010&amp;ct=offers</t>
  </si>
  <si>
    <t>https://octopart.com/click/track?ai=8237&amp;sig=01589d7&amp;sid=1106&amp;ppid=75613295&amp;vpid=572800956&amp;ct=offers</t>
  </si>
  <si>
    <t>https://octopart.com/click/track?c=1&amp;ai=8237&amp;sig=0da322b&amp;sid=459&amp;ppid=75613295&amp;vpid=423335241&amp;ct=offers</t>
  </si>
  <si>
    <t>STPSC12065D</t>
  </si>
  <si>
    <t>511-STPSC12065D</t>
  </si>
  <si>
    <t>STPSC12065D-ND</t>
  </si>
  <si>
    <t>https://octopart.com/stpsc12065d-stmicroelectronics-75613295</t>
  </si>
  <si>
    <t>https://octopart.com/click/track?c=1&amp;ai=8237&amp;sig=0ec1272&amp;sid=2402&amp;ppid=87213741&amp;vpid=538140244&amp;ct=offers</t>
  </si>
  <si>
    <t>48AC3538</t>
  </si>
  <si>
    <t>https://octopart.com/click/track?ai=8237&amp;sig=0a252bb&amp;sid=10022&amp;ppid=87213741&amp;vpid=575770126&amp;ct=offers</t>
  </si>
  <si>
    <t>https://octopart.com/click/track?ai=8237&amp;sig=0af41d4&amp;sid=2401&amp;ppid=87213741&amp;vpid=449073952&amp;ct=offers</t>
  </si>
  <si>
    <t>https://octopart.com/click/track?c=1&amp;ai=8237&amp;sig=077771a&amp;sid=819&amp;ppid=87213741&amp;vpid=464981085&amp;ct=offers</t>
  </si>
  <si>
    <t>https://octopart.com/click/track?c=1&amp;ai=8237&amp;sig=020b83a&amp;sid=15544&amp;ppid=87213741&amp;vpid=507829446&amp;ct=offers</t>
  </si>
  <si>
    <t>https://octopart.com/click/track?c=1&amp;ai=8237&amp;sig=0e1f972&amp;sid=5822&amp;ppid=87213741&amp;vpid=507812923&amp;ct=offers</t>
  </si>
  <si>
    <t>https://octopart.com/click/track?c=1&amp;ai=8237&amp;sig=0348350&amp;sid=459&amp;ppid=87213741&amp;vpid=448808785&amp;ct=offers</t>
  </si>
  <si>
    <t>511-STPSC10H12WL</t>
  </si>
  <si>
    <t>STPSC10H12WL</t>
  </si>
  <si>
    <t>497-17639-ND</t>
  </si>
  <si>
    <t>DIODE SCHOTTKY 1.2KV 10A DO247</t>
  </si>
  <si>
    <t>1.5V @ 10A</t>
  </si>
  <si>
    <t>https://octopart.com/stpsc10h12wl-stmicroelectronics-87213741</t>
  </si>
  <si>
    <t>https://octopart.com/click/track?c=1&amp;ai=8237&amp;sig=0fb2ac0&amp;sid=2402&amp;ppid=80927213&amp;vpid=433069407&amp;ct=offers</t>
  </si>
  <si>
    <t>20AC4553</t>
  </si>
  <si>
    <t>https://octopart.com/click/track?ai=8237&amp;sig=0c7e5ba&amp;sid=5489&amp;ppid=80927213&amp;vpid=590459136&amp;ct=offers</t>
  </si>
  <si>
    <t>https://octopart.com/click/track?ai=8237&amp;sig=0ed2c76&amp;sid=10022&amp;ppid=80927213&amp;vpid=575770123&amp;ct=offers</t>
  </si>
  <si>
    <t>https://octopart.com/click/track?ai=8237&amp;sig=0f255e5&amp;sid=2401&amp;ppid=80927213&amp;vpid=418513173&amp;ct=offers</t>
  </si>
  <si>
    <t>https://octopart.com/click/track?c=1&amp;ai=8237&amp;sig=0409130&amp;sid=819&amp;ppid=80927213&amp;vpid=425223748&amp;ct=offers</t>
  </si>
  <si>
    <t>https://octopart.com/click/track?ai=8237&amp;sig=0a15fce&amp;sid=15544&amp;ppid=80927213&amp;vpid=448142131&amp;ct=offers</t>
  </si>
  <si>
    <t>https://octopart.com/click/track?c=1&amp;ai=8237&amp;sig=0379e9d&amp;sid=5822&amp;ppid=80927213&amp;vpid=439689582&amp;ct=offers</t>
  </si>
  <si>
    <t>https://octopart.com/click/track?ai=8237&amp;sig=0c8d833&amp;sid=1106&amp;ppid=80927213&amp;vpid=590255922&amp;ct=offers</t>
  </si>
  <si>
    <t>https://octopart.com/click/track?c=1&amp;ai=8237&amp;sig=0c05a29&amp;sid=459&amp;ppid=80927213&amp;vpid=417917230&amp;ct=offers</t>
  </si>
  <si>
    <t>STPSC10H12GY-TR</t>
  </si>
  <si>
    <t>511-STPSC10H12GY-TR</t>
  </si>
  <si>
    <t>497-17165-2-ND</t>
  </si>
  <si>
    <t>DIODE SCHOTTKY 1.2KV 10A D2PAK</t>
  </si>
  <si>
    <t>https://octopart.com/stpsc10h12gy-tr-stmicroelectronics-80927213</t>
  </si>
  <si>
    <t>https://octopart.com/click/track?ai=8237&amp;sig=0545801&amp;sid=5489&amp;ppid=74146192&amp;vpid=585329810&amp;ct=offers</t>
  </si>
  <si>
    <t>STPSC10H12G-TR</t>
  </si>
  <si>
    <t>https://octopart.com/click/track?c=1&amp;ai=8237&amp;sig=00e8400&amp;sid=2402&amp;ppid=74146192&amp;vpid=481604125&amp;ct=offers</t>
  </si>
  <si>
    <t>https://octopart.com/click/track?ai=8237&amp;sig=0718d9b&amp;sid=2401&amp;ppid=74146192&amp;vpid=431538185&amp;ct=offers</t>
  </si>
  <si>
    <t>https://octopart.com/click/track?ai=8237&amp;sig=0f76ec7&amp;sid=819&amp;ppid=74146192&amp;vpid=425223747&amp;ct=offers</t>
  </si>
  <si>
    <t>https://octopart.com/click/track?c=1&amp;ai=8237&amp;sig=0344309&amp;sid=15544&amp;ppid=74146192&amp;vpid=458046325&amp;ct=offers</t>
  </si>
  <si>
    <t>https://octopart.com/click/track?ai=8237&amp;sig=0d6ba6f&amp;sid=1106&amp;ppid=74146192&amp;vpid=473424799&amp;ct=offers</t>
  </si>
  <si>
    <t>https://octopart.com/click/track?c=1&amp;ai=8237&amp;sig=0dbc5b3&amp;sid=459&amp;ppid=74146192&amp;vpid=431555171&amp;ct=offers</t>
  </si>
  <si>
    <t>61AC2128</t>
  </si>
  <si>
    <t>511-STPSC10H12G-TR</t>
  </si>
  <si>
    <t>497-17314-2-ND</t>
  </si>
  <si>
    <t>https://octopart.com/stpsc10h12g-tr-stmicroelectronics-74146192</t>
  </si>
  <si>
    <t>https://octopart.com/click/track?c=1&amp;ai=8237&amp;sig=03a9e67&amp;sid=2402&amp;ppid=80851618&amp;vpid=462468738&amp;ct=offers</t>
  </si>
  <si>
    <t>20AC4551</t>
  </si>
  <si>
    <t>https://octopart.com/click/track?ai=8237&amp;sig=094222e&amp;sid=5489&amp;ppid=80851618&amp;vpid=460228734&amp;ct=offers</t>
  </si>
  <si>
    <t>https://octopart.com/click/track?ai=8237&amp;sig=040e9de&amp;sid=2401&amp;ppid=80851618&amp;vpid=421304744&amp;ct=offers</t>
  </si>
  <si>
    <t>https://octopart.com/click/track?c=1&amp;ai=8237&amp;sig=0911747&amp;sid=819&amp;ppid=80851618&amp;vpid=424105835&amp;ct=offers</t>
  </si>
  <si>
    <t>https://octopart.com/click/track?c=1&amp;ai=8237&amp;sig=0627e1d&amp;sid=15544&amp;ppid=80851618&amp;vpid=448142130&amp;ct=offers</t>
  </si>
  <si>
    <t>https://octopart.com/click/track?ai=8237&amp;sig=05505a5&amp;sid=1106&amp;ppid=80851618&amp;vpid=473424798&amp;ct=offers</t>
  </si>
  <si>
    <t>https://octopart.com/click/track?ai=8237&amp;sig=032818a&amp;sid=459&amp;ppid=80851618&amp;vpid=421470063&amp;ct=offers</t>
  </si>
  <si>
    <t>STPSC10H12DY</t>
  </si>
  <si>
    <t>511-STPSC10H12DY</t>
  </si>
  <si>
    <t>497-17244-ND</t>
  </si>
  <si>
    <t>DIODE SCHOTTKY 1.2KV 10A TO220AC</t>
  </si>
  <si>
    <t>https://octopart.com/stpsc10h12dy-stmicroelectronics-80851618</t>
  </si>
  <si>
    <t>https://octopart.com/click/track?c=1&amp;ai=8237&amp;sig=0ceed8b&amp;sid=2402&amp;ppid=74146191&amp;vpid=433069397&amp;ct=offers</t>
  </si>
  <si>
    <t>20AC4550</t>
  </si>
  <si>
    <t>https://octopart.com/click/track?ai=8237&amp;sig=0d711a2&amp;sid=5489&amp;ppid=74146191&amp;vpid=590459134&amp;ct=offers</t>
  </si>
  <si>
    <t>https://octopart.com/click/track?c=1&amp;ai=8237&amp;sig=05b5c58&amp;sid=10022&amp;ppid=74146191&amp;vpid=575770121&amp;ct=offers</t>
  </si>
  <si>
    <t>https://octopart.com/click/track?ai=8237&amp;sig=039c7bf&amp;sid=2401&amp;ppid=74146191&amp;vpid=276219896&amp;ct=offers</t>
  </si>
  <si>
    <t>https://octopart.com/click/track?ai=8237&amp;sig=008ce48&amp;sid=2454&amp;ppid=74146191&amp;vpid=504271825&amp;ct=offers</t>
  </si>
  <si>
    <t>https://octopart.com/click/track?ai=8237&amp;sig=0271990&amp;sid=819&amp;ppid=74146191&amp;vpid=424105834&amp;ct=offers</t>
  </si>
  <si>
    <t>https://octopart.com/click/track?ai=8237&amp;sig=03e645c&amp;sid=15544&amp;ppid=74146191&amp;vpid=322263997&amp;ct=offers</t>
  </si>
  <si>
    <t>https://octopart.com/click/track?ai=8237&amp;sig=0570b93&amp;sid=5822&amp;ppid=74146191&amp;vpid=271132045&amp;ct=offers</t>
  </si>
  <si>
    <t>https://octopart.com/click/track?ai=8237&amp;sig=0db5b71&amp;sid=1106&amp;ppid=74146191&amp;vpid=590255920&amp;ct=offers</t>
  </si>
  <si>
    <t>https://octopart.com/click/track?ai=8237&amp;sig=07f03ce&amp;sid=459&amp;ppid=74146191&amp;vpid=274882370&amp;ct=offers</t>
  </si>
  <si>
    <t>STPSC10H12D</t>
  </si>
  <si>
    <t>511-STPSC10H12D</t>
  </si>
  <si>
    <t>STPSC10H12D-TUBE</t>
  </si>
  <si>
    <t>497-16955-ND</t>
  </si>
  <si>
    <t>https://octopart.com/stpsc10h12d-stmicroelectronics-74146191</t>
  </si>
  <si>
    <t>https://octopart.com/click/track?c=1&amp;ai=8237&amp;sig=0e5fb45&amp;sid=2402&amp;ppid=81891906&amp;vpid=433069390&amp;ct=offers</t>
  </si>
  <si>
    <t>20AC4548</t>
  </si>
  <si>
    <t>https://octopart.com/click/track?ai=8237&amp;sig=0c987c9&amp;sid=5489&amp;ppid=81891906&amp;vpid=590682590&amp;ct=offers</t>
  </si>
  <si>
    <t>https://octopart.com/click/track?ai=8237&amp;sig=00a58e2&amp;sid=2401&amp;ppid=81891906&amp;vpid=421304742&amp;ct=offers</t>
  </si>
  <si>
    <t>https://octopart.com/click/track?ai=8237&amp;sig=04d94de&amp;sid=819&amp;ppid=81891906&amp;vpid=425223745&amp;ct=offers</t>
  </si>
  <si>
    <t>https://octopart.com/click/track?ai=8237&amp;sig=01bbe02&amp;sid=13512&amp;ppid=81891906&amp;vpid=590476596&amp;ct=offers</t>
  </si>
  <si>
    <t>https://octopart.com/click/track?ai=8237&amp;sig=05b4b94&amp;sid=15544&amp;ppid=81891906&amp;vpid=443564336&amp;ct=offers</t>
  </si>
  <si>
    <t>https://octopart.com/click/track?ai=8237&amp;sig=0b9270a&amp;sid=1106&amp;ppid=81891906&amp;vpid=473424795&amp;ct=offers</t>
  </si>
  <si>
    <t>https://octopart.com/click/track?c=1&amp;ai=8237&amp;sig=01de9db&amp;sid=459&amp;ppid=81891906&amp;vpid=421470060&amp;ct=offers</t>
  </si>
  <si>
    <t>STPSC10H12B-TR1</t>
  </si>
  <si>
    <t>511-STPSC10H12B-TR1</t>
  </si>
  <si>
    <t>C1S730201090406</t>
  </si>
  <si>
    <t>497-17243-2-ND</t>
  </si>
  <si>
    <t>DIODE SCHOTTKY 1.2KV 10A DPAK</t>
  </si>
  <si>
    <t>https://octopart.com/stpsc10h12b-tr1-stmicroelectronics-81891906</t>
  </si>
  <si>
    <t>https://octopart.com/click/track?ai=8237&amp;sig=05690f5&amp;sid=459&amp;ppid=67270317&amp;vpid=249272764&amp;ct=offers</t>
  </si>
  <si>
    <t>497-16322-2-ND</t>
  </si>
  <si>
    <t>https://octopart.com/click/track?ai=8237&amp;sig=003ae34&amp;sid=5489&amp;ppid=67270317&amp;vpid=460228730&amp;ct=offers</t>
  </si>
  <si>
    <t>https://octopart.com/click/track?c=1&amp;ai=8237&amp;sig=0fe950a&amp;sid=10022&amp;ppid=67270317&amp;vpid=575770120&amp;ct=offers</t>
  </si>
  <si>
    <t>https://octopart.com/click/track?c=1&amp;ai=8237&amp;sig=0556835&amp;sid=2402&amp;ppid=67270317&amp;vpid=254704593&amp;ct=offers</t>
  </si>
  <si>
    <t>https://octopart.com/click/track?ai=8237&amp;sig=02c7242&amp;sid=2401&amp;ppid=67270317&amp;vpid=253187947&amp;ct=offers</t>
  </si>
  <si>
    <t>https://octopart.com/click/track?ai=8237&amp;sig=0a7dd06&amp;sid=15544&amp;ppid=67270317&amp;vpid=273586490&amp;ct=offers</t>
  </si>
  <si>
    <t>https://octopart.com/click/track?c=1&amp;ai=8237&amp;sig=0f2acc9&amp;sid=5822&amp;ppid=67270317&amp;vpid=436836009&amp;ct=offers</t>
  </si>
  <si>
    <t>https://octopart.com/click/track?ai=8237&amp;sig=03f3c88&amp;sid=1106&amp;ppid=67270317&amp;vpid=473424794&amp;ct=offers</t>
  </si>
  <si>
    <t>STPSC10H065GY-TR</t>
  </si>
  <si>
    <t>79Y6056</t>
  </si>
  <si>
    <t>511-STPSC10H065GY-TR</t>
  </si>
  <si>
    <t>DIODE SCHTY SIC 650V 10A D2PAK</t>
  </si>
  <si>
    <t>1.75V @ 10A</t>
  </si>
  <si>
    <t>https://octopart.com/stpsc10h065gy-tr-stmicroelectronics-67270317</t>
  </si>
  <si>
    <t>https://octopart.com/click/track?c=1&amp;ai=8237&amp;sig=0bda2a3&amp;sid=459&amp;ppid=24958809&amp;vpid=61174298&amp;ct=offers</t>
  </si>
  <si>
    <t>497-13452-2-ND</t>
  </si>
  <si>
    <t>https://octopart.com/click/track?ai=8237&amp;sig=02184c6&amp;sid=5489&amp;ppid=24958809&amp;vpid=590459133&amp;ct=offers</t>
  </si>
  <si>
    <t>https://octopart.com/click/track?c=1&amp;ai=8237&amp;sig=0c342b7&amp;sid=2402&amp;ppid=24958809&amp;vpid=78290124&amp;ct=offers</t>
  </si>
  <si>
    <t>https://octopart.com/click/track?ai=8237&amp;sig=041988b&amp;sid=2401&amp;ppid=24958809&amp;vpid=77180218&amp;ct=offers</t>
  </si>
  <si>
    <t>https://octopart.com/click/track?ai=8237&amp;sig=0fc9c3b&amp;sid=819&amp;ppid=24958809&amp;vpid=139692324&amp;ct=offers</t>
  </si>
  <si>
    <t>https://octopart.com/click/track?ai=8237&amp;sig=0326cf5&amp;sid=15544&amp;ppid=24958809&amp;vpid=76123022&amp;ct=offers</t>
  </si>
  <si>
    <t>https://octopart.com/click/track?ai=8237&amp;sig=01f611f&amp;sid=5822&amp;ppid=24958809&amp;vpid=58995117&amp;ct=offers</t>
  </si>
  <si>
    <t>https://octopart.com/click/track?ai=8237&amp;sig=04f3fdc&amp;sid=1106&amp;ppid=24958809&amp;vpid=609878247&amp;ct=offers</t>
  </si>
  <si>
    <t>STPSC10H065G-TR</t>
  </si>
  <si>
    <t>48W6946</t>
  </si>
  <si>
    <t>511-STPSC10H065G-TR</t>
  </si>
  <si>
    <t>DIODE SILICON 650V 10A D2PAK</t>
  </si>
  <si>
    <t>https://octopart.com/stpsc10h065g-tr-stmicroelectronics-24958809</t>
  </si>
  <si>
    <t>https://octopart.com/click/track?ai=8237&amp;sig=0d3451e&amp;sid=459&amp;ppid=50252943&amp;vpid=191363820&amp;ct=offers</t>
  </si>
  <si>
    <t>497-15245-5-ND</t>
  </si>
  <si>
    <t>https://octopart.com/click/track?ai=8237&amp;sig=06b13e9&amp;sid=5489&amp;ppid=50252943&amp;vpid=495419033&amp;ct=offers</t>
  </si>
  <si>
    <t>https://octopart.com/click/track?c=1&amp;ai=8237&amp;sig=0d3d43c&amp;sid=2402&amp;ppid=50252943&amp;vpid=538140243&amp;ct=offers</t>
  </si>
  <si>
    <t>https://octopart.com/click/track?ai=8237&amp;sig=002a7a8&amp;sid=2401&amp;ppid=50252943&amp;vpid=240898636&amp;ct=offers</t>
  </si>
  <si>
    <t>https://octopart.com/click/track?c=1&amp;ai=8237&amp;sig=02ce4ba&amp;sid=819&amp;ppid=50252943&amp;vpid=209391429&amp;ct=offers</t>
  </si>
  <si>
    <t>https://octopart.com/click/track?ai=8237&amp;sig=011fa99&amp;sid=15544&amp;ppid=50252943&amp;vpid=265732283&amp;ct=offers</t>
  </si>
  <si>
    <t>https://octopart.com/click/track?c=1&amp;ai=8237&amp;sig=0d1d65a&amp;sid=5822&amp;ppid=50252943&amp;vpid=189171717&amp;ct=offers</t>
  </si>
  <si>
    <t>https://octopart.com/click/track?ai=8237&amp;sig=0a3c3a4&amp;sid=1106&amp;ppid=50252943&amp;vpid=473424793&amp;ct=offers</t>
  </si>
  <si>
    <t>STPSC10H065DY</t>
  </si>
  <si>
    <t>41Y5926</t>
  </si>
  <si>
    <t>511-STPSC10H065DY</t>
  </si>
  <si>
    <t>DIODE SCHOTTKY 650V 10A TO220AC</t>
  </si>
  <si>
    <t>https://octopart.com/stpsc10h065dy-stmicroelectronics-50252943</t>
  </si>
  <si>
    <t>https://octopart.com/click/track?c=1&amp;ai=8237&amp;sig=088cf61&amp;sid=459&amp;ppid=107490267&amp;vpid=609371653&amp;ct=offers</t>
  </si>
  <si>
    <t>497-STPSC10H065DLFTR-ND</t>
  </si>
  <si>
    <t>https://octopart.com/click/track?ai=8237&amp;sig=06c90ec&amp;sid=2401&amp;ppid=107490267&amp;vpid=609332136&amp;ct=offers</t>
  </si>
  <si>
    <t>511-STPSC10H065DLF</t>
  </si>
  <si>
    <t>1.55V @ 10A</t>
  </si>
  <si>
    <t>https://octopart.com/stpsc10h065dlf-stmicroelectronics-107490267</t>
  </si>
  <si>
    <t>STPSC10H065DLF</t>
  </si>
  <si>
    <t>https://octopart.com/click/track?ai=8237&amp;sig=0161f95&amp;sid=459&amp;ppid=34198797&amp;vpid=112255567&amp;ct=offers</t>
  </si>
  <si>
    <t>497-14574-5-ND</t>
  </si>
  <si>
    <t>https://octopart.com/click/track?ai=8237&amp;sig=0d783a7&amp;sid=2402&amp;ppid=34198797&amp;vpid=462468737&amp;ct=offers</t>
  </si>
  <si>
    <t>https://octopart.com/click/track?ai=8237&amp;sig=017e6a2&amp;sid=2401&amp;ppid=34198797&amp;vpid=113479141&amp;ct=offers</t>
  </si>
  <si>
    <t>https://octopart.com/click/track?ai=8237&amp;sig=06a2853&amp;sid=819&amp;ppid=34198797&amp;vpid=464981084&amp;ct=offers</t>
  </si>
  <si>
    <t>https://octopart.com/click/track?ai=8237&amp;sig=0418c7b&amp;sid=15544&amp;ppid=34198797&amp;vpid=113206059&amp;ct=offers</t>
  </si>
  <si>
    <t>https://octopart.com/click/track?ai=8237&amp;sig=06bf21f&amp;sid=5822&amp;ppid=34198797&amp;vpid=107665967&amp;ct=offers</t>
  </si>
  <si>
    <t>45AC7657</t>
  </si>
  <si>
    <t>511-STPSC10H065DI</t>
  </si>
  <si>
    <t>STPSC10H065DI</t>
  </si>
  <si>
    <t>https://octopart.com/stpsc10h065di-stmicroelectronics-34198797</t>
  </si>
  <si>
    <t>https://octopart.com/click/track?ai=8237&amp;sig=0e4f0b6&amp;sid=459&amp;ppid=24958808&amp;vpid=61174296&amp;ct=offers</t>
  </si>
  <si>
    <t>497-13451-ND</t>
  </si>
  <si>
    <t>https://octopart.com/click/track?ai=8237&amp;sig=0eddd2e&amp;sid=1532&amp;ppid=24958808&amp;vpid=558738911&amp;ct=offers</t>
  </si>
  <si>
    <t>https://octopart.com/click/track?ai=8237&amp;sig=0264485&amp;sid=15176&amp;ppid=24958808&amp;vpid=175677986&amp;ct=offers</t>
  </si>
  <si>
    <t>https://octopart.com/click/track?c=1&amp;ai=8237&amp;sig=0f3c6c3&amp;sid=2402&amp;ppid=24958808&amp;vpid=78290123&amp;ct=offers</t>
  </si>
  <si>
    <t>https://octopart.com/click/track?ai=8237&amp;sig=01296db&amp;sid=2401&amp;ppid=24958808&amp;vpid=77158063&amp;ct=offers</t>
  </si>
  <si>
    <t>https://octopart.com/click/track?c=1&amp;ai=8237&amp;sig=00ead1f&amp;sid=819&amp;ppid=24958808&amp;vpid=139692323&amp;ct=offers</t>
  </si>
  <si>
    <t>https://octopart.com/click/track?c=1&amp;ai=8237&amp;sig=07f4597&amp;sid=5822&amp;ppid=24958808&amp;vpid=58995116&amp;ct=offers</t>
  </si>
  <si>
    <t>STPSC10H065D</t>
  </si>
  <si>
    <t>48W6945</t>
  </si>
  <si>
    <t>511-STPSC10H065D</t>
  </si>
  <si>
    <t>https://octopart.com/stpsc10h065d-stmicroelectronics-24958808</t>
  </si>
  <si>
    <t>https://octopart.com/click/track?c=1&amp;ai=8237&amp;sig=027f21d&amp;sid=459&amp;ppid=94024339&amp;vpid=490213895&amp;ct=offers</t>
  </si>
  <si>
    <t>497-18139-2-ND</t>
  </si>
  <si>
    <t>https://octopart.com/click/track?ai=8237&amp;sig=09baafc&amp;sid=5489&amp;ppid=94024339&amp;vpid=538548309&amp;ct=offers</t>
  </si>
  <si>
    <t>https://octopart.com/click/track?c=1&amp;ai=8237&amp;sig=0f4697c&amp;sid=2402&amp;ppid=94024339&amp;vpid=538140242&amp;ct=offers</t>
  </si>
  <si>
    <t>https://octopart.com/click/track?ai=8237&amp;sig=0b1ef37&amp;sid=2401&amp;ppid=94024339&amp;vpid=490101564&amp;ct=offers</t>
  </si>
  <si>
    <t>https://octopart.com/click/track?ai=8237&amp;sig=083f755&amp;sid=819&amp;ppid=94024339&amp;vpid=528258649&amp;ct=offers</t>
  </si>
  <si>
    <t>https://octopart.com/click/track?ai=8237&amp;sig=00b3e34&amp;sid=1106&amp;ppid=94024339&amp;vpid=492167911&amp;ct=offers</t>
  </si>
  <si>
    <t>STPSC10H065BY-TR</t>
  </si>
  <si>
    <t>65AC6384</t>
  </si>
  <si>
    <t>511-STPSC10H065BY-TR</t>
  </si>
  <si>
    <t>https://octopart.com/stpsc10h065by-tr-stmicroelectronics-94024339</t>
  </si>
  <si>
    <t>https://octopart.com/click/track?ai=8237&amp;sig=03b1f53&amp;sid=5489&amp;ppid=24958807&amp;vpid=578941636&amp;ct=offers</t>
  </si>
  <si>
    <t>STPSC10H065B-TR</t>
  </si>
  <si>
    <t>https://octopart.com/click/track?c=1&amp;ai=8237&amp;sig=0cd453c&amp;sid=2402&amp;ppid=24958807&amp;vpid=78290122&amp;ct=offers</t>
  </si>
  <si>
    <t>https://octopart.com/click/track?ai=8237&amp;sig=0073661&amp;sid=2401&amp;ppid=24958807&amp;vpid=274246690&amp;ct=offers</t>
  </si>
  <si>
    <t>https://octopart.com/click/track?ai=8237&amp;sig=045dcba&amp;sid=15544&amp;ppid=24958807&amp;vpid=76123020&amp;ct=offers</t>
  </si>
  <si>
    <t>https://octopart.com/click/track?c=1&amp;ai=8237&amp;sig=05506ae&amp;sid=5822&amp;ppid=24958807&amp;vpid=58995115&amp;ct=offers</t>
  </si>
  <si>
    <t>https://octopart.com/click/track?ai=8237&amp;sig=0ae01f1&amp;sid=1106&amp;ppid=24958807&amp;vpid=578747173&amp;ct=offers</t>
  </si>
  <si>
    <t>https://octopart.com/click/track?c=1&amp;ai=8237&amp;sig=089ed28&amp;sid=459&amp;ppid=24958807&amp;vpid=61174294&amp;ct=offers</t>
  </si>
  <si>
    <t>88W4590</t>
  </si>
  <si>
    <t>511-STPSC10H065B-TR</t>
  </si>
  <si>
    <t>497-13450-2-ND</t>
  </si>
  <si>
    <t>DIODE SCHOTTKY 650V 10A DPAK</t>
  </si>
  <si>
    <t>https://octopart.com/stpsc10h065b-tr-stmicroelectronics-24958807</t>
  </si>
  <si>
    <t>https://octopart.com/click/track?ai=8237&amp;sig=0346e2d&amp;sid=459&amp;ppid=94024338&amp;vpid=490213893&amp;ct=offers</t>
  </si>
  <si>
    <t>497-18138-ND</t>
  </si>
  <si>
    <t>https://octopart.com/click/track?ai=8237&amp;sig=00ffcb0&amp;sid=5489&amp;ppid=94024338&amp;vpid=547420071&amp;ct=offers</t>
  </si>
  <si>
    <t>https://octopart.com/click/track?ai=8237&amp;sig=07bb10c&amp;sid=2402&amp;ppid=94024338&amp;vpid=547516680&amp;ct=offers</t>
  </si>
  <si>
    <t>https://octopart.com/click/track?ai=8237&amp;sig=0d9813c&amp;sid=2401&amp;ppid=94024338&amp;vpid=490101563&amp;ct=offers</t>
  </si>
  <si>
    <t>https://octopart.com/click/track?ai=8237&amp;sig=0e725d5&amp;sid=819&amp;ppid=94024338&amp;vpid=540528098&amp;ct=offers</t>
  </si>
  <si>
    <t>https://octopart.com/click/track?c=1&amp;ai=8237&amp;sig=04c59aa&amp;sid=15544&amp;ppid=94024338&amp;vpid=492863118&amp;ct=offers</t>
  </si>
  <si>
    <t>https://octopart.com/click/track?ai=8237&amp;sig=0286d54&amp;sid=5822&amp;ppid=94024338&amp;vpid=492332283&amp;ct=offers</t>
  </si>
  <si>
    <t>https://octopart.com/click/track?ai=8237&amp;sig=0012877&amp;sid=1106&amp;ppid=94024338&amp;vpid=492167910&amp;ct=offers</t>
  </si>
  <si>
    <t>STPSC10C065RY</t>
  </si>
  <si>
    <t>94AC2340</t>
  </si>
  <si>
    <t>511-STPSC10C065RY</t>
  </si>
  <si>
    <t>https://octopart.com/stpsc10c065ry-stmicroelectronics-94024338</t>
  </si>
  <si>
    <t>https://octopart.com/click/track?ai=8237&amp;sig=0a728b0&amp;sid=459&amp;ppid=9417745&amp;vpid=33594415&amp;ct=offers</t>
  </si>
  <si>
    <t>497-6821-5-ND</t>
  </si>
  <si>
    <t>https://octopart.com/click/track?ai=8237&amp;sig=00fd1d1&amp;sid=1532&amp;ppid=9417745&amp;vpid=88736379&amp;ct=offers</t>
  </si>
  <si>
    <t>https://octopart.com/click/track?ai=8237&amp;sig=07a3fbf&amp;sid=15176&amp;ppid=9417745&amp;vpid=175677984&amp;ct=offers</t>
  </si>
  <si>
    <t>https://octopart.com/click/track?c=1&amp;ai=8237&amp;sig=0309ede&amp;sid=2402&amp;ppid=9417745&amp;vpid=37519244&amp;ct=offers</t>
  </si>
  <si>
    <t>https://octopart.com/click/track?ai=8237&amp;sig=0bebd66&amp;sid=2401&amp;ppid=9417745&amp;vpid=37701602&amp;ct=offers</t>
  </si>
  <si>
    <t>https://octopart.com/click/track?ai=8237&amp;sig=083539e&amp;sid=2454&amp;ppid=9417745&amp;vpid=415564044&amp;ct=offers</t>
  </si>
  <si>
    <t>https://octopart.com/click/track?ai=8237&amp;sig=07be327&amp;sid=819&amp;ppid=9417745&amp;vpid=139692320&amp;ct=offers</t>
  </si>
  <si>
    <t>https://octopart.com/click/track?ai=8237&amp;sig=080df66&amp;sid=15544&amp;ppid=9417745&amp;vpid=76123018&amp;ct=offers</t>
  </si>
  <si>
    <t>https://octopart.com/click/track?c=1&amp;ai=8237&amp;sig=033f666&amp;sid=5822&amp;ppid=9417745&amp;vpid=20863547&amp;ct=offers</t>
  </si>
  <si>
    <t>STPSC1006D</t>
  </si>
  <si>
    <t>57P1560</t>
  </si>
  <si>
    <t>511-STPSC1006D</t>
  </si>
  <si>
    <t>STPSC1006D-TUBE</t>
  </si>
  <si>
    <t>DIODE SCHOTTKY 600V 10A TO220AC</t>
  </si>
  <si>
    <t>https://octopart.com/stpsc1006d-stmicroelectronics-9417745</t>
  </si>
  <si>
    <t>https://octopart.com/click/track?c=1&amp;ai=8237&amp;sig=09c2808&amp;sid=459&amp;ppid=90232228&amp;vpid=474630275&amp;ct=offers</t>
  </si>
  <si>
    <t>497-18023-2-ND</t>
  </si>
  <si>
    <t>https://octopart.com/click/track?ai=8237&amp;sig=007027d&amp;sid=5489&amp;ppid=90232228&amp;vpid=531968811&amp;ct=offers</t>
  </si>
  <si>
    <t>https://octopart.com/click/track?c=1&amp;ai=8237&amp;sig=0cfeeb5&amp;sid=2402&amp;ppid=90232228&amp;vpid=538140240&amp;ct=offers</t>
  </si>
  <si>
    <t>https://octopart.com/click/track?ai=8237&amp;sig=0d71b1e&amp;sid=2401&amp;ppid=90232228&amp;vpid=474334587&amp;ct=offers</t>
  </si>
  <si>
    <t>https://octopart.com/click/track?c=1&amp;ai=8237&amp;sig=01ca764&amp;sid=15544&amp;ppid=90232228&amp;vpid=565214842&amp;ct=offers</t>
  </si>
  <si>
    <t>https://octopart.com/click/track?ai=8237&amp;sig=07e10a0&amp;sid=1106&amp;ppid=90232228&amp;vpid=486013196&amp;ct=offers</t>
  </si>
  <si>
    <t>STPSC10065GY-TR</t>
  </si>
  <si>
    <t>59AC7804</t>
  </si>
  <si>
    <t>511-STPSC10065GY-TR</t>
  </si>
  <si>
    <t>1.45V @ 10A</t>
  </si>
  <si>
    <t>https://octopart.com/stpsc10065gy-tr-stmicroelectronics-90232228</t>
  </si>
  <si>
    <t>https://octopart.com/click/track?ai=8237&amp;sig=022f3e6&amp;sid=459&amp;ppid=87671188&amp;vpid=452722152&amp;ct=offers</t>
  </si>
  <si>
    <t>497-17697-ND</t>
  </si>
  <si>
    <t>https://octopart.com/click/track?ai=8237&amp;sig=0cca875&amp;sid=5489&amp;ppid=87671188&amp;vpid=461722274&amp;ct=offers</t>
  </si>
  <si>
    <t>https://octopart.com/click/track?ai=8237&amp;sig=0b1166b&amp;sid=2402&amp;ppid=87671188&amp;vpid=492714912&amp;ct=offers</t>
  </si>
  <si>
    <t>https://octopart.com/click/track?ai=8237&amp;sig=0349dd9&amp;sid=2401&amp;ppid=87671188&amp;vpid=452640135&amp;ct=offers</t>
  </si>
  <si>
    <t>https://octopart.com/click/track?ai=8237&amp;sig=086ac5f&amp;sid=819&amp;ppid=87671188&amp;vpid=492585141&amp;ct=offers</t>
  </si>
  <si>
    <t>https://octopart.com/click/track?c=1&amp;ai=8237&amp;sig=077d174&amp;sid=15544&amp;ppid=87671188&amp;vpid=475877183&amp;ct=offers</t>
  </si>
  <si>
    <t>https://octopart.com/click/track?ai=8237&amp;sig=07c60be&amp;sid=1106&amp;ppid=87671188&amp;vpid=473424791&amp;ct=offers</t>
  </si>
  <si>
    <t>STPSC10065DY</t>
  </si>
  <si>
    <t>52AC7602</t>
  </si>
  <si>
    <t>511-STPSC10065DY</t>
  </si>
  <si>
    <t>https://octopart.com/stpsc10065dy-stmicroelectronics-87671188</t>
  </si>
  <si>
    <t>https://octopart.com/click/track?c=1&amp;ai=8237&amp;sig=0564c86&amp;sid=5822&amp;ppid=86954500&amp;vpid=507812922&amp;ct=offers</t>
  </si>
  <si>
    <t>STPSC10065D</t>
  </si>
  <si>
    <t>https://octopart.com/click/track?ai=8237&amp;sig=0d5e10f&amp;sid=5489&amp;ppid=86954500&amp;vpid=511645281&amp;ct=offers</t>
  </si>
  <si>
    <t>https://octopart.com/click/track?ai=8237&amp;sig=0a7aa45&amp;sid=10022&amp;ppid=86954500&amp;vpid=575770117&amp;ct=offers</t>
  </si>
  <si>
    <t>https://octopart.com/click/track?ai=8237&amp;sig=0d2c6a3&amp;sid=2402&amp;ppid=86954500&amp;vpid=462468736&amp;ct=offers</t>
  </si>
  <si>
    <t>https://octopart.com/click/track?ai=8237&amp;sig=07c3241&amp;sid=2401&amp;ppid=86954500&amp;vpid=448116481&amp;ct=offers</t>
  </si>
  <si>
    <t>https://octopart.com/click/track?ai=8237&amp;sig=0220e84&amp;sid=819&amp;ppid=86954500&amp;vpid=464981082&amp;ct=offers</t>
  </si>
  <si>
    <t>https://octopart.com/click/track?c=1&amp;ai=8237&amp;sig=01127ca&amp;sid=15544&amp;ppid=86954500&amp;vpid=507829445&amp;ct=offers</t>
  </si>
  <si>
    <t>https://octopart.com/click/track?ai=8237&amp;sig=0fdd2bc&amp;sid=1106&amp;ppid=86954500&amp;vpid=473424790&amp;ct=offers</t>
  </si>
  <si>
    <t>https://octopart.com/click/track?ai=8237&amp;sig=0fbc689&amp;sid=459&amp;ppid=86954500&amp;vpid=448104033&amp;ct=offers</t>
  </si>
  <si>
    <t>38AC2425</t>
  </si>
  <si>
    <t>511-STPSC10065D</t>
  </si>
  <si>
    <t>497-17624-ND</t>
  </si>
  <si>
    <t>https://octopart.com/stpsc10065d-stmicroelectronics-86954500</t>
  </si>
  <si>
    <t>https://octopart.com/click/track?c=1&amp;ai=8237&amp;sig=0d67b80&amp;sid=15544&amp;ppid=98282334&amp;vpid=565214368&amp;ct=offers</t>
  </si>
  <si>
    <t>SCS320AMC</t>
  </si>
  <si>
    <t>https://octopart.com/click/track?ai=8237&amp;sig=00e69cb&amp;sid=5489&amp;ppid=98282334&amp;vpid=573601164&amp;ct=offers</t>
  </si>
  <si>
    <t>https://octopart.com/click/track?ai=8237&amp;sig=05f1d2a&amp;sid=2402&amp;ppid=98282334&amp;vpid=537957500&amp;ct=offers</t>
  </si>
  <si>
    <t>https://octopart.com/click/track?ai=8237&amp;sig=07069ad&amp;sid=2401&amp;ppid=98282334&amp;vpid=528593676&amp;ct=offers</t>
  </si>
  <si>
    <t>https://octopart.com/click/track?ai=8237&amp;sig=022ea26&amp;sid=819&amp;ppid=98282334&amp;vpid=540478705&amp;ct=offers</t>
  </si>
  <si>
    <t>https://octopart.com/click/track?ai=8237&amp;sig=0b03435&amp;sid=13512&amp;ppid=98282334&amp;vpid=573025672&amp;ct=offers</t>
  </si>
  <si>
    <t>https://octopart.com/click/track?ai=8237&amp;sig=0721132&amp;sid=459&amp;ppid=98282334&amp;vpid=523490206&amp;ct=offers</t>
  </si>
  <si>
    <t>81AC5488</t>
  </si>
  <si>
    <t>755-SCS320AMC</t>
  </si>
  <si>
    <t>C1S625901872279</t>
  </si>
  <si>
    <t>SCS320AMC-ND</t>
  </si>
  <si>
    <t>DIODES SILICON CARBIDE</t>
  </si>
  <si>
    <t>https://octopart.com/scs320amc-rohm-98282334</t>
  </si>
  <si>
    <t>https://octopart.com/click/track?ai=8237&amp;sig=0fb20c2&amp;sid=819&amp;ppid=98282333&amp;vpid=540478704&amp;ct=offers</t>
  </si>
  <si>
    <t>https://octopart.com/click/track?ai=8237&amp;sig=066702e&amp;sid=5489&amp;ppid=98282333&amp;vpid=611219930&amp;ct=offers</t>
  </si>
  <si>
    <t>https://octopart.com/click/track?ai=8237&amp;sig=0a87c28&amp;sid=2402&amp;ppid=98282333&amp;vpid=537957496&amp;ct=offers</t>
  </si>
  <si>
    <t>https://octopart.com/click/track?ai=8237&amp;sig=058e821&amp;sid=2401&amp;ppid=98282333&amp;vpid=528770256&amp;ct=offers</t>
  </si>
  <si>
    <t>https://octopart.com/click/track?ai=8237&amp;sig=07a5ba3&amp;sid=13512&amp;ppid=98282333&amp;vpid=576994518&amp;ct=offers</t>
  </si>
  <si>
    <t>https://octopart.com/click/track?c=1&amp;ai=8237&amp;sig=0edb68c&amp;sid=459&amp;ppid=98282333&amp;vpid=523490204&amp;ct=offers</t>
  </si>
  <si>
    <t>SCS320AJTLL</t>
  </si>
  <si>
    <t>81AC5487</t>
  </si>
  <si>
    <t>755-SCS320AJTLL</t>
  </si>
  <si>
    <t>C1S625901845910</t>
  </si>
  <si>
    <t>SCS320AJTLLTR-ND</t>
  </si>
  <si>
    <t>https://octopart.com/scs320ajtll-rohm-98282333</t>
  </si>
  <si>
    <t>https://octopart.com/click/track?c=1&amp;ai=8237&amp;sig=0c4fddb&amp;sid=15544&amp;ppid=94796448&amp;vpid=565214366&amp;ct=offers</t>
  </si>
  <si>
    <t>SCS320AHGC9</t>
  </si>
  <si>
    <t>https://octopart.com/click/track?ai=8237&amp;sig=0abf3ba&amp;sid=5489&amp;ppid=94796448&amp;vpid=611054289&amp;ct=offers</t>
  </si>
  <si>
    <t>https://octopart.com/click/track?ai=8237&amp;sig=08ac797&amp;sid=2402&amp;ppid=94796448&amp;vpid=537957492&amp;ct=offers</t>
  </si>
  <si>
    <t>https://octopart.com/click/track?ai=8237&amp;sig=036591a&amp;sid=2401&amp;ppid=94796448&amp;vpid=495926805&amp;ct=offers</t>
  </si>
  <si>
    <t>https://octopart.com/click/track?ai=8237&amp;sig=0e37816&amp;sid=819&amp;ppid=94796448&amp;vpid=540478703&amp;ct=offers</t>
  </si>
  <si>
    <t>https://octopart.com/click/track?ai=8237&amp;sig=038c06c&amp;sid=13512&amp;ppid=94796448&amp;vpid=585146206&amp;ct=offers</t>
  </si>
  <si>
    <t>https://octopart.com/click/track?c=1&amp;ai=8237&amp;sig=0986043&amp;sid=5822&amp;ppid=94796448&amp;vpid=499820339&amp;ct=offers</t>
  </si>
  <si>
    <t>https://octopart.com/click/track?ai=8237&amp;sig=000fcb8&amp;sid=459&amp;ppid=94796448&amp;vpid=495312634&amp;ct=offers</t>
  </si>
  <si>
    <t>81AC5486</t>
  </si>
  <si>
    <t>755-SCS320AHGC9</t>
  </si>
  <si>
    <t>C1S625901712524</t>
  </si>
  <si>
    <t>SCS320AHGC9-ND</t>
  </si>
  <si>
    <t>SHORTER RECOVERY TIME, ENABLING</t>
  </si>
  <si>
    <t>https://octopart.com/scs320ahgc9-rohm-94796448</t>
  </si>
  <si>
    <t>https://octopart.com/click/track?ai=8237&amp;sig=04ffe10&amp;sid=459&amp;ppid=98282332&amp;vpid=523490200&amp;ct=offers</t>
  </si>
  <si>
    <t>SCS315AMC-ND</t>
  </si>
  <si>
    <t>https://octopart.com/click/track?ai=8237&amp;sig=0e34a09&amp;sid=5489&amp;ppid=98282332&amp;vpid=611219929&amp;ct=offers</t>
  </si>
  <si>
    <t>https://octopart.com/click/track?ai=8237&amp;sig=08748bd&amp;sid=2402&amp;ppid=98282332&amp;vpid=537957487&amp;ct=offers</t>
  </si>
  <si>
    <t>https://octopart.com/click/track?ai=8237&amp;sig=09f79f7&amp;sid=2401&amp;ppid=98282332&amp;vpid=528593675&amp;ct=offers</t>
  </si>
  <si>
    <t>https://octopart.com/click/track?ai=8237&amp;sig=0c38d12&amp;sid=819&amp;ppid=98282332&amp;vpid=540478702&amp;ct=offers</t>
  </si>
  <si>
    <t>https://octopart.com/click/track?ai=8237&amp;sig=022637b&amp;sid=13512&amp;ppid=98282332&amp;vpid=585146205&amp;ct=offers</t>
  </si>
  <si>
    <t>https://octopart.com/click/track?c=1&amp;ai=8237&amp;sig=0816d0a&amp;sid=15544&amp;ppid=98282332&amp;vpid=592437348&amp;ct=offers</t>
  </si>
  <si>
    <t>SCS315AMC</t>
  </si>
  <si>
    <t>81AC5485</t>
  </si>
  <si>
    <t>755-SCS315AMC</t>
  </si>
  <si>
    <t>C1S625901822724</t>
  </si>
  <si>
    <t>https://octopart.com/scs315amc-rohm-98282332</t>
  </si>
  <si>
    <t>https://octopart.com/click/track?c=1&amp;ai=8237&amp;sig=089ba8c&amp;sid=459&amp;ppid=98282331&amp;vpid=523490199&amp;ct=offers</t>
  </si>
  <si>
    <t>SCS315AJTLLTR-ND</t>
  </si>
  <si>
    <t>https://octopart.com/click/track?ai=8237&amp;sig=0162224&amp;sid=5489&amp;ppid=98282331&amp;vpid=577351804&amp;ct=offers</t>
  </si>
  <si>
    <t>https://octopart.com/click/track?ai=8237&amp;sig=07c42b3&amp;sid=2402&amp;ppid=98282331&amp;vpid=537957483&amp;ct=offers</t>
  </si>
  <si>
    <t>https://octopart.com/click/track?ai=8237&amp;sig=0f2478b&amp;sid=2401&amp;ppid=98282331&amp;vpid=528770255&amp;ct=offers</t>
  </si>
  <si>
    <t>https://octopart.com/click/track?ai=8237&amp;sig=042d952&amp;sid=819&amp;ppid=98282331&amp;vpid=540478701&amp;ct=offers</t>
  </si>
  <si>
    <t>https://octopart.com/click/track?ai=8237&amp;sig=0673bdf&amp;sid=13512&amp;ppid=98282331&amp;vpid=576994517&amp;ct=offers</t>
  </si>
  <si>
    <t>SCS315AJTLL</t>
  </si>
  <si>
    <t>81AC5484</t>
  </si>
  <si>
    <t>755-SCS315AJTLL</t>
  </si>
  <si>
    <t>C1S625901822715</t>
  </si>
  <si>
    <t>https://octopart.com/scs315ajtll-rohm-98282331</t>
  </si>
  <si>
    <t>https://octopart.com/click/track?ai=8237&amp;sig=0f2e019&amp;sid=819&amp;ppid=94796447&amp;vpid=540478700&amp;ct=offers</t>
  </si>
  <si>
    <t>https://octopart.com/click/track?ai=8237&amp;sig=07b9689&amp;sid=5489&amp;ppid=94796447&amp;vpid=611054288&amp;ct=offers</t>
  </si>
  <si>
    <t>https://octopart.com/click/track?ai=8237&amp;sig=0df25c7&amp;sid=2402&amp;ppid=94796447&amp;vpid=537957479&amp;ct=offers</t>
  </si>
  <si>
    <t>https://octopart.com/click/track?ai=8237&amp;sig=0adc6d3&amp;sid=2401&amp;ppid=94796447&amp;vpid=495926804&amp;ct=offers</t>
  </si>
  <si>
    <t>https://octopart.com/click/track?ai=8237&amp;sig=0732a63&amp;sid=13512&amp;ppid=94796447&amp;vpid=576994516&amp;ct=offers</t>
  </si>
  <si>
    <t>https://octopart.com/click/track?c=1&amp;ai=8237&amp;sig=0bae5c9&amp;sid=5822&amp;ppid=94796447&amp;vpid=499820338&amp;ct=offers</t>
  </si>
  <si>
    <t>https://octopart.com/click/track?ai=8237&amp;sig=010931d&amp;sid=459&amp;ppid=94796447&amp;vpid=495312633&amp;ct=offers</t>
  </si>
  <si>
    <t>SCS315AHGC9</t>
  </si>
  <si>
    <t>81AC5483</t>
  </si>
  <si>
    <t>755-SCS315AHGC9</t>
  </si>
  <si>
    <t>C1S625901845798</t>
  </si>
  <si>
    <t>SCS315AHGC9-ND</t>
  </si>
  <si>
    <t>https://octopart.com/scs315ahgc9-rohm-94796447</t>
  </si>
  <si>
    <t>https://octopart.com/click/track?c=1&amp;ai=8237&amp;sig=0ce3089&amp;sid=15544&amp;ppid=98282330&amp;vpid=565214364&amp;ct=offers</t>
  </si>
  <si>
    <t>SCS312AMC</t>
  </si>
  <si>
    <t>https://octopart.com/click/track?ai=8237&amp;sig=071ff07&amp;sid=5489&amp;ppid=98282330&amp;vpid=611219927&amp;ct=offers</t>
  </si>
  <si>
    <t>https://octopart.com/click/track?ai=8237&amp;sig=0a1a3fb&amp;sid=2402&amp;ppid=98282330&amp;vpid=537957475&amp;ct=offers</t>
  </si>
  <si>
    <t>https://octopart.com/click/track?ai=8237&amp;sig=0b008d8&amp;sid=2401&amp;ppid=98282330&amp;vpid=528593673&amp;ct=offers</t>
  </si>
  <si>
    <t>https://octopart.com/click/track?ai=8237&amp;sig=09ea4b2&amp;sid=819&amp;ppid=98282330&amp;vpid=540478699&amp;ct=offers</t>
  </si>
  <si>
    <t>https://octopart.com/click/track?ai=8237&amp;sig=0bfaf20&amp;sid=13512&amp;ppid=98282330&amp;vpid=585146204&amp;ct=offers</t>
  </si>
  <si>
    <t>https://octopart.com/click/track?ai=8237&amp;sig=06901dc&amp;sid=459&amp;ppid=98282330&amp;vpid=523490194&amp;ct=offers</t>
  </si>
  <si>
    <t>81AC5482</t>
  </si>
  <si>
    <t>755-SCS312AMC</t>
  </si>
  <si>
    <t>C1S625901813911</t>
  </si>
  <si>
    <t>SCS312AMC-ND</t>
  </si>
  <si>
    <t>1.5V @ 12A</t>
  </si>
  <si>
    <t>https://octopart.com/scs312amc-rohm-98282330</t>
  </si>
  <si>
    <t>https://octopart.com/click/track?c=1&amp;ai=8237&amp;sig=01f5588&amp;sid=15544&amp;ppid=98282329&amp;vpid=531766447&amp;ct=offers</t>
  </si>
  <si>
    <t>SCS312AJTLL</t>
  </si>
  <si>
    <t>https://octopart.com/click/track?ai=8237&amp;sig=0c5e742&amp;sid=5489&amp;ppid=98282329&amp;vpid=577351800&amp;ct=offers</t>
  </si>
  <si>
    <t>https://octopart.com/click/track?ai=8237&amp;sig=01cb0f6&amp;sid=2402&amp;ppid=98282329&amp;vpid=537957471&amp;ct=offers</t>
  </si>
  <si>
    <t>https://octopart.com/click/track?ai=8237&amp;sig=048f63f&amp;sid=2401&amp;ppid=98282329&amp;vpid=528593672&amp;ct=offers</t>
  </si>
  <si>
    <t>https://octopart.com/click/track?ai=8237&amp;sig=081bb41&amp;sid=819&amp;ppid=98282329&amp;vpid=540478698&amp;ct=offers</t>
  </si>
  <si>
    <t>https://octopart.com/click/track?ai=8237&amp;sig=0b11854&amp;sid=13512&amp;ppid=98282329&amp;vpid=576994515&amp;ct=offers</t>
  </si>
  <si>
    <t>https://octopart.com/click/track?c=1&amp;ai=8237&amp;sig=0fcf364&amp;sid=459&amp;ppid=98282329&amp;vpid=523490193&amp;ct=offers</t>
  </si>
  <si>
    <t>81AC5481</t>
  </si>
  <si>
    <t>755-SCS312AJTLL</t>
  </si>
  <si>
    <t>C1S625901815450</t>
  </si>
  <si>
    <t>SCS312AJTLLTR-ND</t>
  </si>
  <si>
    <t>https://octopart.com/scs312ajtll-rohm-98282329</t>
  </si>
  <si>
    <t>https://octopart.com/click/track?c=1&amp;ai=8237&amp;sig=0e24401&amp;sid=15544&amp;ppid=91589539&amp;vpid=478097008&amp;ct=offers</t>
  </si>
  <si>
    <t>SCS312AHGC9</t>
  </si>
  <si>
    <t>https://octopart.com/click/track?ai=8237&amp;sig=062aa27&amp;sid=5489&amp;ppid=91589539&amp;vpid=611054287&amp;ct=offers</t>
  </si>
  <si>
    <t>https://octopart.com/click/track?ai=8237&amp;sig=0b64122&amp;sid=2402&amp;ppid=91589539&amp;vpid=537957467&amp;ct=offers</t>
  </si>
  <si>
    <t>https://octopart.com/click/track?ai=8237&amp;sig=012ff1b&amp;sid=2401&amp;ppid=91589539&amp;vpid=495926803&amp;ct=offers</t>
  </si>
  <si>
    <t>https://octopart.com/click/track?ai=8237&amp;sig=0d5c449&amp;sid=819&amp;ppid=91589539&amp;vpid=540478697&amp;ct=offers</t>
  </si>
  <si>
    <t>https://octopart.com/click/track?ai=8237&amp;sig=0ff3274&amp;sid=13512&amp;ppid=91589539&amp;vpid=575423754&amp;ct=offers</t>
  </si>
  <si>
    <t>https://octopart.com/click/track?c=1&amp;ai=8237&amp;sig=0e49e29&amp;sid=5822&amp;ppid=91589539&amp;vpid=496602747&amp;ct=offers</t>
  </si>
  <si>
    <t>https://octopart.com/click/track?ai=8237&amp;sig=0b6d6a3&amp;sid=459&amp;ppid=91589539&amp;vpid=495312632&amp;ct=offers</t>
  </si>
  <si>
    <t>81AC5480</t>
  </si>
  <si>
    <t>755-SCS312AHGC9</t>
  </si>
  <si>
    <t>C1S625901712515</t>
  </si>
  <si>
    <t>SCS312AHGC9-ND</t>
  </si>
  <si>
    <t>https://octopart.com/scs312ahgc9-rohm-91589539</t>
  </si>
  <si>
    <t>https://octopart.com/click/track?ai=8237&amp;sig=05bd738&amp;sid=819&amp;ppid=75296674&amp;vpid=424092172&amp;ct=offers</t>
  </si>
  <si>
    <t>https://octopart.com/click/track?ai=8237&amp;sig=09ee2bc&amp;sid=5489&amp;ppid=75296674&amp;vpid=461578191&amp;ct=offers</t>
  </si>
  <si>
    <t>https://octopart.com/click/track?ai=8237&amp;sig=0232e07&amp;sid=10022&amp;ppid=75296674&amp;vpid=575725281&amp;ct=offers</t>
  </si>
  <si>
    <t>https://octopart.com/click/track?ai=8237&amp;sig=052f661&amp;sid=2401&amp;ppid=75296674&amp;vpid=269063641&amp;ct=offers</t>
  </si>
  <si>
    <t>https://octopart.com/click/track?ai=8237&amp;sig=0df7559&amp;sid=13512&amp;ppid=75296674&amp;vpid=580082393&amp;ct=offers</t>
  </si>
  <si>
    <t>https://octopart.com/click/track?c=1&amp;ai=8237&amp;sig=01dca7a&amp;sid=15544&amp;ppid=75296674&amp;vpid=448032054&amp;ct=offers</t>
  </si>
  <si>
    <t>https://octopart.com/click/track?c=1&amp;ai=8237&amp;sig=0ff7f34&amp;sid=5822&amp;ppid=75296674&amp;vpid=439504415&amp;ct=offers</t>
  </si>
  <si>
    <t>https://octopart.com/click/track?ai=8237&amp;sig=0d2f709&amp;sid=1106&amp;ppid=75296674&amp;vpid=473415583&amp;ct=offers</t>
  </si>
  <si>
    <t>https://octopart.com/click/track?ai=8237&amp;sig=0a168c3&amp;sid=459&amp;ppid=75296674&amp;vpid=270672311&amp;ct=offers</t>
  </si>
  <si>
    <t>SCS310APC9</t>
  </si>
  <si>
    <t>755-SCS310APC9</t>
  </si>
  <si>
    <t>C1S625901693256</t>
  </si>
  <si>
    <t>SCS310APC9-ND</t>
  </si>
  <si>
    <t>DIODE SC SCHKY 650V 10A TO220ACP</t>
  </si>
  <si>
    <t>https://octopart.com/scs310apc9-rohm-75296674</t>
  </si>
  <si>
    <t>https://octopart.com/click/track?c=1&amp;ai=8237&amp;sig=0270e36&amp;sid=15544&amp;ppid=94796446&amp;vpid=592437347&amp;ct=offers</t>
  </si>
  <si>
    <t>SCS310AMC</t>
  </si>
  <si>
    <t>https://octopart.com/click/track?ai=8237&amp;sig=0924f12&amp;sid=5489&amp;ppid=94796446&amp;vpid=577351798&amp;ct=offers</t>
  </si>
  <si>
    <t>https://octopart.com/click/track?ai=8237&amp;sig=00af32d&amp;sid=2402&amp;ppid=94796446&amp;vpid=537957463&amp;ct=offers</t>
  </si>
  <si>
    <t>https://octopart.com/click/track?ai=8237&amp;sig=0367b79&amp;sid=2401&amp;ppid=94796446&amp;vpid=495926802&amp;ct=offers</t>
  </si>
  <si>
    <t>https://octopart.com/click/track?ai=8237&amp;sig=01e0255&amp;sid=819&amp;ppid=94796446&amp;vpid=540478696&amp;ct=offers</t>
  </si>
  <si>
    <t>https://octopart.com/click/track?ai=8237&amp;sig=032cef5&amp;sid=13512&amp;ppid=94796446&amp;vpid=576994514&amp;ct=offers</t>
  </si>
  <si>
    <t>https://octopart.com/click/track?c=1&amp;ai=8237&amp;sig=075b573&amp;sid=5822&amp;ppid=94796446&amp;vpid=499820337&amp;ct=offers</t>
  </si>
  <si>
    <t>https://octopart.com/click/track?ai=8237&amp;sig=035934e&amp;sid=459&amp;ppid=94796446&amp;vpid=495312631&amp;ct=offers</t>
  </si>
  <si>
    <t>81AC5479</t>
  </si>
  <si>
    <t>755-SCS310AMC</t>
  </si>
  <si>
    <t>C1S625901711181</t>
  </si>
  <si>
    <t>SCS310AMC-ND</t>
  </si>
  <si>
    <t>https://octopart.com/scs310amc-rohm-94796446</t>
  </si>
  <si>
    <t>https://octopart.com/click/track?c=1&amp;ai=8237&amp;sig=0737b16&amp;sid=459&amp;ppid=98282328&amp;vpid=523490188&amp;ct=offers</t>
  </si>
  <si>
    <t>SCS310AJTLLTR-ND</t>
  </si>
  <si>
    <t>https://octopart.com/click/track?ai=8237&amp;sig=023e927&amp;sid=5489&amp;ppid=98282328&amp;vpid=611054284&amp;ct=offers</t>
  </si>
  <si>
    <t>https://octopart.com/click/track?ai=8237&amp;sig=0a87aca&amp;sid=2402&amp;ppid=98282328&amp;vpid=537957460&amp;ct=offers</t>
  </si>
  <si>
    <t>https://octopart.com/click/track?ai=8237&amp;sig=0838d45&amp;sid=2401&amp;ppid=98282328&amp;vpid=528770254&amp;ct=offers</t>
  </si>
  <si>
    <t>https://octopart.com/click/track?ai=8237&amp;sig=0b6bacc&amp;sid=819&amp;ppid=98282328&amp;vpid=540478695&amp;ct=offers</t>
  </si>
  <si>
    <t>https://octopart.com/click/track?ai=8237&amp;sig=0b2336b&amp;sid=13512&amp;ppid=98282328&amp;vpid=576994513&amp;ct=offers</t>
  </si>
  <si>
    <t>SCS310AJTLL</t>
  </si>
  <si>
    <t>81AC5478</t>
  </si>
  <si>
    <t>755-SCS310AJTLL</t>
  </si>
  <si>
    <t>C1S625901815469</t>
  </si>
  <si>
    <t>https://octopart.com/scs310ajtll-rohm-98282328</t>
  </si>
  <si>
    <t>https://octopart.com/click/track?c=1&amp;ai=8237&amp;sig=0f1725e&amp;sid=5822&amp;ppid=94796445&amp;vpid=499820336&amp;ct=offers</t>
  </si>
  <si>
    <t>SCS310AHGC9</t>
  </si>
  <si>
    <t>https://octopart.com/click/track?ai=8237&amp;sig=0083471&amp;sid=5489&amp;ppid=94796445&amp;vpid=611054283&amp;ct=offers</t>
  </si>
  <si>
    <t>https://octopart.com/click/track?ai=8237&amp;sig=02320a7&amp;sid=2402&amp;ppid=94796445&amp;vpid=537957456&amp;ct=offers</t>
  </si>
  <si>
    <t>https://octopart.com/click/track?ai=8237&amp;sig=0a0c250&amp;sid=2401&amp;ppid=94796445&amp;vpid=495926801&amp;ct=offers</t>
  </si>
  <si>
    <t>https://octopart.com/click/track?ai=8237&amp;sig=09f6d94&amp;sid=819&amp;ppid=94796445&amp;vpid=540478694&amp;ct=offers</t>
  </si>
  <si>
    <t>https://octopart.com/click/track?ai=8237&amp;sig=00a6454&amp;sid=13512&amp;ppid=94796445&amp;vpid=580082392&amp;ct=offers</t>
  </si>
  <si>
    <t>https://octopart.com/click/track?ai=8237&amp;sig=00ddd08&amp;sid=459&amp;ppid=94796445&amp;vpid=495312630&amp;ct=offers</t>
  </si>
  <si>
    <t>81AC5477</t>
  </si>
  <si>
    <t>755-SCS310AHGC9</t>
  </si>
  <si>
    <t>C1S625901712199</t>
  </si>
  <si>
    <t>SCS310AHGC9-ND</t>
  </si>
  <si>
    <t>https://octopart.com/scs310ahgc9-rohm-94796445</t>
  </si>
  <si>
    <t>https://octopart.com/click/track?c=1&amp;ai=8237&amp;sig=0510a62&amp;sid=5822&amp;ppid=75296673&amp;vpid=444346661&amp;ct=offers</t>
  </si>
  <si>
    <t>SCS308APC9</t>
  </si>
  <si>
    <t>https://octopart.com/click/track?ai=8237&amp;sig=03f263f&amp;sid=5489&amp;ppid=75296673&amp;vpid=461578190&amp;ct=offers</t>
  </si>
  <si>
    <t>https://octopart.com/click/track?ai=8237&amp;sig=0b89d78&amp;sid=10022&amp;ppid=75296673&amp;vpid=575725279&amp;ct=offers</t>
  </si>
  <si>
    <t>https://octopart.com/click/track?c=1&amp;ai=8237&amp;sig=0c97955&amp;sid=2402&amp;ppid=75296673&amp;vpid=432984966&amp;ct=offers</t>
  </si>
  <si>
    <t>https://octopart.com/click/track?ai=8237&amp;sig=0b5b37c&amp;sid=2401&amp;ppid=75296673&amp;vpid=269063640&amp;ct=offers</t>
  </si>
  <si>
    <t>https://octopart.com/click/track?c=1&amp;ai=8237&amp;sig=0bb4ebc&amp;sid=819&amp;ppid=75296673&amp;vpid=424092170&amp;ct=offers</t>
  </si>
  <si>
    <t>https://octopart.com/click/track?ai=8237&amp;sig=042da64&amp;sid=13512&amp;ppid=75296673&amp;vpid=585146203&amp;ct=offers</t>
  </si>
  <si>
    <t>https://octopart.com/click/track?c=1&amp;ai=8237&amp;sig=0192181&amp;sid=15544&amp;ppid=75296673&amp;vpid=484996543&amp;ct=offers</t>
  </si>
  <si>
    <t>https://octopart.com/click/track?ai=8237&amp;sig=064c5f1&amp;sid=1106&amp;ppid=75296673&amp;vpid=473415582&amp;ct=offers</t>
  </si>
  <si>
    <t>https://octopart.com/click/track?ai=8237&amp;sig=06a122e&amp;sid=459&amp;ppid=75296673&amp;vpid=270672310&amp;ct=offers</t>
  </si>
  <si>
    <t>13AC0767</t>
  </si>
  <si>
    <t>755-SCS308APC9</t>
  </si>
  <si>
    <t>C1S625901693247</t>
  </si>
  <si>
    <t>SCS308APC9-ND</t>
  </si>
  <si>
    <t>DIODE SC SCHKY 650V 8A TO220ACP</t>
  </si>
  <si>
    <t>1.5V @ 8A</t>
  </si>
  <si>
    <t>https://octopart.com/scs308apc9-rohm-75296673</t>
  </si>
  <si>
    <t>https://octopart.com/click/track?c=1&amp;ai=8237&amp;sig=0e58924&amp;sid=15544&amp;ppid=98282327&amp;vpid=592437346&amp;ct=offers</t>
  </si>
  <si>
    <t>SCS308AMC</t>
  </si>
  <si>
    <t>https://octopart.com/click/track?ai=8237&amp;sig=07c1c6d&amp;sid=5489&amp;ppid=98282327&amp;vpid=611054281&amp;ct=offers</t>
  </si>
  <si>
    <t>https://octopart.com/click/track?ai=8237&amp;sig=04e5a00&amp;sid=2402&amp;ppid=98282327&amp;vpid=537957452&amp;ct=offers</t>
  </si>
  <si>
    <t>https://octopart.com/click/track?ai=8237&amp;sig=00eaccb&amp;sid=2401&amp;ppid=98282327&amp;vpid=528593671&amp;ct=offers</t>
  </si>
  <si>
    <t>https://octopart.com/click/track?ai=8237&amp;sig=06555f9&amp;sid=819&amp;ppid=98282327&amp;vpid=540478693&amp;ct=offers</t>
  </si>
  <si>
    <t>https://octopart.com/click/track?ai=8237&amp;sig=08362dc&amp;sid=13512&amp;ppid=98282327&amp;vpid=582619759&amp;ct=offers</t>
  </si>
  <si>
    <t>https://octopart.com/click/track?ai=8237&amp;sig=09e37a4&amp;sid=459&amp;ppid=98282327&amp;vpid=523490184&amp;ct=offers</t>
  </si>
  <si>
    <t>81AC5476</t>
  </si>
  <si>
    <t>755-SCS308AMC</t>
  </si>
  <si>
    <t>C1S625901843499</t>
  </si>
  <si>
    <t>SCS308AMC-ND</t>
  </si>
  <si>
    <t>https://octopart.com/scs308amc-rohm-98282327</t>
  </si>
  <si>
    <t>https://octopart.com/click/track?ai=8237&amp;sig=05ff581&amp;sid=459&amp;ppid=98282326&amp;vpid=523490182&amp;ct=offers</t>
  </si>
  <si>
    <t>SCS308AJTLLTR-ND</t>
  </si>
  <si>
    <t>https://octopart.com/click/track?ai=8237&amp;sig=0063566&amp;sid=5489&amp;ppid=98282326&amp;vpid=611054280&amp;ct=offers</t>
  </si>
  <si>
    <t>https://octopart.com/click/track?ai=8237&amp;sig=0918aa6&amp;sid=2402&amp;ppid=98282326&amp;vpid=537957449&amp;ct=offers</t>
  </si>
  <si>
    <t>https://octopart.com/click/track?ai=8237&amp;sig=01b7530&amp;sid=2401&amp;ppid=98282326&amp;vpid=528770253&amp;ct=offers</t>
  </si>
  <si>
    <t>https://octopart.com/click/track?ai=8237&amp;sig=045ae9e&amp;sid=819&amp;ppid=98282326&amp;vpid=540478692&amp;ct=offers</t>
  </si>
  <si>
    <t>https://octopart.com/click/track?ai=8237&amp;sig=0508aac&amp;sid=13512&amp;ppid=98282326&amp;vpid=576994512&amp;ct=offers</t>
  </si>
  <si>
    <t>SCS308AJTLL</t>
  </si>
  <si>
    <t>81AC5475</t>
  </si>
  <si>
    <t>755-SCS308AJTLL</t>
  </si>
  <si>
    <t>C1S625901815478</t>
  </si>
  <si>
    <t>https://octopart.com/scs308ajtll-rohm-98282326</t>
  </si>
  <si>
    <t>https://octopart.com/click/track?c=1&amp;ai=8237&amp;sig=051b5d6&amp;sid=15544&amp;ppid=94796444&amp;vpid=507769692&amp;ct=offers</t>
  </si>
  <si>
    <t>SCS308AHGC9</t>
  </si>
  <si>
    <t>https://octopart.com/click/track?ai=8237&amp;sig=067d3ee&amp;sid=5489&amp;ppid=94796444&amp;vpid=611054279&amp;ct=offers</t>
  </si>
  <si>
    <t>https://octopart.com/click/track?c=1&amp;ai=8237&amp;sig=0c015bc&amp;sid=2402&amp;ppid=94796444&amp;vpid=537957444&amp;ct=offers</t>
  </si>
  <si>
    <t>https://octopart.com/click/track?ai=8237&amp;sig=040c4f1&amp;sid=2401&amp;ppid=94796444&amp;vpid=495926800&amp;ct=offers</t>
  </si>
  <si>
    <t>https://octopart.com/click/track?c=1&amp;ai=8237&amp;sig=09981b8&amp;sid=819&amp;ppid=94796444&amp;vpid=540478691&amp;ct=offers</t>
  </si>
  <si>
    <t>https://octopart.com/click/track?ai=8237&amp;sig=0c12a17&amp;sid=13512&amp;ppid=94796444&amp;vpid=585146202&amp;ct=offers</t>
  </si>
  <si>
    <t>https://octopart.com/click/track?c=1&amp;ai=8237&amp;sig=02eee83&amp;sid=5822&amp;ppid=94796444&amp;vpid=499820335&amp;ct=offers</t>
  </si>
  <si>
    <t>https://octopart.com/click/track?ai=8237&amp;sig=066892a&amp;sid=459&amp;ppid=94796444&amp;vpid=495312629&amp;ct=offers</t>
  </si>
  <si>
    <t>81AC5474</t>
  </si>
  <si>
    <t>755-SCS308AHGC9</t>
  </si>
  <si>
    <t>C1S625901712180</t>
  </si>
  <si>
    <t>SCS308AHGC9-ND</t>
  </si>
  <si>
    <t>https://octopart.com/scs308ahgc9-rohm-94796444</t>
  </si>
  <si>
    <t>https://octopart.com/click/track?ai=8237&amp;sig=0bb9c77&amp;sid=819&amp;ppid=75296672&amp;vpid=424092169&amp;ct=offers</t>
  </si>
  <si>
    <t>https://octopart.com/click/track?ai=8237&amp;sig=08e1a08&amp;sid=5489&amp;ppid=75296672&amp;vpid=535642013&amp;ct=offers</t>
  </si>
  <si>
    <t>https://octopart.com/click/track?ai=8237&amp;sig=09feb3f&amp;sid=10022&amp;ppid=75296672&amp;vpid=575725277&amp;ct=offers</t>
  </si>
  <si>
    <t>https://octopart.com/click/track?ai=8237&amp;sig=09a53e6&amp;sid=2402&amp;ppid=75296672&amp;vpid=432984964&amp;ct=offers</t>
  </si>
  <si>
    <t>https://octopart.com/click/track?ai=8237&amp;sig=01f563e&amp;sid=2401&amp;ppid=75296672&amp;vpid=269063639&amp;ct=offers</t>
  </si>
  <si>
    <t>https://octopart.com/click/track?ai=8237&amp;sig=013c81d&amp;sid=13512&amp;ppid=75296672&amp;vpid=580082391&amp;ct=offers</t>
  </si>
  <si>
    <t>https://octopart.com/click/track?ai=8237&amp;sig=01d2072&amp;sid=15544&amp;ppid=75296672&amp;vpid=452440411&amp;ct=offers</t>
  </si>
  <si>
    <t>https://octopart.com/click/track?ai=8237&amp;sig=057617e&amp;sid=5822&amp;ppid=75296672&amp;vpid=444346660&amp;ct=offers</t>
  </si>
  <si>
    <t>https://octopart.com/click/track?ai=8237&amp;sig=0e34f33&amp;sid=1106&amp;ppid=75296672&amp;vpid=473415581&amp;ct=offers</t>
  </si>
  <si>
    <t>https://octopart.com/click/track?ai=8237&amp;sig=0f803b4&amp;sid=459&amp;ppid=75296672&amp;vpid=270672308&amp;ct=offers</t>
  </si>
  <si>
    <t>SCS306APC9</t>
  </si>
  <si>
    <t>13AC0766</t>
  </si>
  <si>
    <t>755-SCS306APC9</t>
  </si>
  <si>
    <t>C1S625901693238</t>
  </si>
  <si>
    <t>SCS306APC9-ND</t>
  </si>
  <si>
    <t>DIODE SC SCHKY 650V 6A TO220ACP</t>
  </si>
  <si>
    <t>1.5V @ 6A</t>
  </si>
  <si>
    <t>https://octopart.com/scs306apc9-rohm-75296672</t>
  </si>
  <si>
    <t>https://octopart.com/click/track?ai=8237&amp;sig=084e879&amp;sid=459&amp;ppid=98282325&amp;vpid=523490178&amp;ct=offers</t>
  </si>
  <si>
    <t>SCS306AMC-ND</t>
  </si>
  <si>
    <t>https://octopart.com/click/track?ai=8237&amp;sig=0ce9247&amp;sid=5489&amp;ppid=98282325&amp;vpid=577351792&amp;ct=offers</t>
  </si>
  <si>
    <t>https://octopart.com/click/track?c=1&amp;ai=8237&amp;sig=095f278&amp;sid=2402&amp;ppid=98282325&amp;vpid=537957441&amp;ct=offers</t>
  </si>
  <si>
    <t>https://octopart.com/click/track?ai=8237&amp;sig=0c64f7d&amp;sid=2401&amp;ppid=98282325&amp;vpid=528593670&amp;ct=offers</t>
  </si>
  <si>
    <t>https://octopart.com/click/track?c=1&amp;ai=8237&amp;sig=074b2c9&amp;sid=819&amp;ppid=98282325&amp;vpid=540478690&amp;ct=offers</t>
  </si>
  <si>
    <t>https://octopart.com/click/track?ai=8237&amp;sig=0f8f8f6&amp;sid=13512&amp;ppid=98282325&amp;vpid=576994511&amp;ct=offers</t>
  </si>
  <si>
    <t>SCS306AMC</t>
  </si>
  <si>
    <t>81AC5473</t>
  </si>
  <si>
    <t>755-SCS306AMC</t>
  </si>
  <si>
    <t>C1S625901872260</t>
  </si>
  <si>
    <t>https://octopart.com/scs306amc-rohm-98282325</t>
  </si>
  <si>
    <t>https://octopart.com/click/track?c=1&amp;ai=8237&amp;sig=060394b&amp;sid=459&amp;ppid=98282324&amp;vpid=523490177&amp;ct=offers</t>
  </si>
  <si>
    <t>SCS306AJTLLTR-ND</t>
  </si>
  <si>
    <t>https://octopart.com/click/track?ai=8237&amp;sig=014ccf6&amp;sid=5489&amp;ppid=98282324&amp;vpid=611054277&amp;ct=offers</t>
  </si>
  <si>
    <t>https://octopart.com/click/track?ai=8237&amp;sig=02e27ae&amp;sid=2402&amp;ppid=98282324&amp;vpid=537957437&amp;ct=offers</t>
  </si>
  <si>
    <t>https://octopart.com/click/track?ai=8237&amp;sig=02963c4&amp;sid=2401&amp;ppid=98282324&amp;vpid=528770252&amp;ct=offers</t>
  </si>
  <si>
    <t>https://octopart.com/click/track?ai=8237&amp;sig=04c4b79&amp;sid=819&amp;ppid=98282324&amp;vpid=540478689&amp;ct=offers</t>
  </si>
  <si>
    <t>https://octopart.com/click/track?ai=8237&amp;sig=0c9279c&amp;sid=13512&amp;ppid=98282324&amp;vpid=576994510&amp;ct=offers</t>
  </si>
  <si>
    <t>SCS306AJTLL</t>
  </si>
  <si>
    <t>81AC5472</t>
  </si>
  <si>
    <t>755-SCS306AJTLL</t>
  </si>
  <si>
    <t>C1S625901815487</t>
  </si>
  <si>
    <t>https://octopart.com/scs306ajtll-rohm-98282324</t>
  </si>
  <si>
    <t>https://octopart.com/click/track?c=1&amp;ai=8237&amp;sig=0f6bbea&amp;sid=15544&amp;ppid=94796443&amp;vpid=604730518&amp;ct=offers</t>
  </si>
  <si>
    <t>SCS306AHGC9</t>
  </si>
  <si>
    <t>https://octopart.com/click/track?ai=8237&amp;sig=00423e9&amp;sid=5489&amp;ppid=94796443&amp;vpid=577351788&amp;ct=offers</t>
  </si>
  <si>
    <t>https://octopart.com/click/track?ai=8237&amp;sig=00e53e1&amp;sid=2402&amp;ppid=94796443&amp;vpid=537957434&amp;ct=offers</t>
  </si>
  <si>
    <t>https://octopart.com/click/track?ai=8237&amp;sig=0d08e52&amp;sid=2401&amp;ppid=94796443&amp;vpid=495926799&amp;ct=offers</t>
  </si>
  <si>
    <t>https://octopart.com/click/track?ai=8237&amp;sig=0c6183d&amp;sid=819&amp;ppid=94796443&amp;vpid=540478688&amp;ct=offers</t>
  </si>
  <si>
    <t>https://octopart.com/click/track?ai=8237&amp;sig=04ddf2d&amp;sid=13512&amp;ppid=94796443&amp;vpid=576994509&amp;ct=offers</t>
  </si>
  <si>
    <t>https://octopart.com/click/track?c=1&amp;ai=8237&amp;sig=046ea0d&amp;sid=5822&amp;ppid=94796443&amp;vpid=499820334&amp;ct=offers</t>
  </si>
  <si>
    <t>https://octopart.com/click/track?ai=8237&amp;sig=06b582a&amp;sid=459&amp;ppid=94796443&amp;vpid=495312628&amp;ct=offers</t>
  </si>
  <si>
    <t>81AC5471</t>
  </si>
  <si>
    <t>755-SCS306AHGC9</t>
  </si>
  <si>
    <t>C1S625901712171</t>
  </si>
  <si>
    <t>SCS306AHGC9-ND</t>
  </si>
  <si>
    <t>https://octopart.com/scs306ahgc9-rohm-94796443</t>
  </si>
  <si>
    <t>https://octopart.com/click/track?c=1&amp;ai=8237&amp;sig=06dc6ff&amp;sid=5822&amp;ppid=77012962&amp;vpid=346128320&amp;ct=offers</t>
  </si>
  <si>
    <t>SCS304APC9</t>
  </si>
  <si>
    <t>https://octopart.com/click/track?ai=8237&amp;sig=0641dee&amp;sid=5489&amp;ppid=77012962&amp;vpid=585679584&amp;ct=offers</t>
  </si>
  <si>
    <t>https://octopart.com/click/track?ai=8237&amp;sig=076e5d6&amp;sid=10022&amp;ppid=77012962&amp;vpid=575725275&amp;ct=offers</t>
  </si>
  <si>
    <t>https://octopart.com/click/track?ai=8237&amp;sig=0ca47a8&amp;sid=2401&amp;ppid=77012962&amp;vpid=359069037&amp;ct=offers</t>
  </si>
  <si>
    <t>https://octopart.com/click/track?ai=8237&amp;sig=02580b3&amp;sid=819&amp;ppid=77012962&amp;vpid=424092166&amp;ct=offers</t>
  </si>
  <si>
    <t>https://octopart.com/click/track?ai=8237&amp;sig=00fc614&amp;sid=13512&amp;ppid=77012962&amp;vpid=585146201&amp;ct=offers</t>
  </si>
  <si>
    <t>https://octopart.com/click/track?c=1&amp;ai=8237&amp;sig=0d96fa1&amp;sid=15544&amp;ppid=77012962&amp;vpid=452440410&amp;ct=offers</t>
  </si>
  <si>
    <t>https://octopart.com/click/track?ai=8237&amp;sig=071ace5&amp;sid=459&amp;ppid=77012962&amp;vpid=349184911&amp;ct=offers</t>
  </si>
  <si>
    <t>755-SCS304APC9</t>
  </si>
  <si>
    <t>C1S625901693061</t>
  </si>
  <si>
    <t>SCS304APC9-ND</t>
  </si>
  <si>
    <t>DIODE SCHOTTKY 650V 4A TO220-2</t>
  </si>
  <si>
    <t>1.5V @ 4A</t>
  </si>
  <si>
    <t>https://octopart.com/scs304apc9-rohm-77012962</t>
  </si>
  <si>
    <t>https://octopart.com/click/track?ai=8237&amp;sig=048bebf&amp;sid=459&amp;ppid=98282323&amp;vpid=523490173&amp;ct=offers</t>
  </si>
  <si>
    <t>SCS304AMC-ND</t>
  </si>
  <si>
    <t>https://octopart.com/click/track?ai=8237&amp;sig=082d6d5&amp;sid=5489&amp;ppid=98282323&amp;vpid=611054275&amp;ct=offers</t>
  </si>
  <si>
    <t>https://octopart.com/click/track?ai=8237&amp;sig=0417d14&amp;sid=2402&amp;ppid=98282323&amp;vpid=537957430&amp;ct=offers</t>
  </si>
  <si>
    <t>https://octopart.com/click/track?ai=8237&amp;sig=0f7a456&amp;sid=2401&amp;ppid=98282323&amp;vpid=528593669&amp;ct=offers</t>
  </si>
  <si>
    <t>https://octopart.com/click/track?ai=8237&amp;sig=082617e&amp;sid=819&amp;ppid=98282323&amp;vpid=540478687&amp;ct=offers</t>
  </si>
  <si>
    <t>https://octopart.com/click/track?ai=8237&amp;sig=0ca8f8c&amp;sid=13512&amp;ppid=98282323&amp;vpid=576994508&amp;ct=offers</t>
  </si>
  <si>
    <t>SCS304AMC</t>
  </si>
  <si>
    <t>81AC5470</t>
  </si>
  <si>
    <t>755-SCS304AMC</t>
  </si>
  <si>
    <t>C1S625901845822</t>
  </si>
  <si>
    <t>https://octopart.com/scs304amc-rohm-98282323</t>
  </si>
  <si>
    <t>https://octopart.com/click/track?ai=8237&amp;sig=07224de&amp;sid=2401&amp;ppid=98282322&amp;vpid=528770251&amp;ct=offers</t>
  </si>
  <si>
    <t>755-SCS304AJTLL</t>
  </si>
  <si>
    <t>https://octopart.com/click/track?ai=8237&amp;sig=082897b&amp;sid=5489&amp;ppid=98282322&amp;vpid=611054274&amp;ct=offers</t>
  </si>
  <si>
    <t>https://octopart.com/click/track?ai=8237&amp;sig=0c18d1d&amp;sid=2402&amp;ppid=98282322&amp;vpid=537957425&amp;ct=offers</t>
  </si>
  <si>
    <t>https://octopart.com/click/track?ai=8237&amp;sig=0fbc5df&amp;sid=819&amp;ppid=98282322&amp;vpid=540478686&amp;ct=offers</t>
  </si>
  <si>
    <t>https://octopart.com/click/track?ai=8237&amp;sig=06ecd2f&amp;sid=13512&amp;ppid=98282322&amp;vpid=576994507&amp;ct=offers</t>
  </si>
  <si>
    <t>https://octopart.com/click/track?c=1&amp;ai=8237&amp;sig=0612dad&amp;sid=15544&amp;ppid=98282322&amp;vpid=592437345&amp;ct=offers</t>
  </si>
  <si>
    <t>https://octopart.com/click/track?c=1&amp;ai=8237&amp;sig=060bbe7&amp;sid=459&amp;ppid=98282322&amp;vpid=523490171&amp;ct=offers</t>
  </si>
  <si>
    <t>SCS304AJTLL</t>
  </si>
  <si>
    <t>81AC5469</t>
  </si>
  <si>
    <t>C1S625901813975</t>
  </si>
  <si>
    <t>SCS304AJTLLTR-ND</t>
  </si>
  <si>
    <t>https://octopart.com/scs304ajtll-rohm-98282322</t>
  </si>
  <si>
    <t>https://octopart.com/click/track?c=1&amp;ai=8237&amp;sig=0f6c804&amp;sid=5822&amp;ppid=94796442&amp;vpid=499820333&amp;ct=offers</t>
  </si>
  <si>
    <t>SCS304AHGC9</t>
  </si>
  <si>
    <t>https://octopart.com/click/track?ai=8237&amp;sig=0da3f47&amp;sid=5489&amp;ppid=94796442&amp;vpid=611054273&amp;ct=offers</t>
  </si>
  <si>
    <t>https://octopart.com/click/track?ai=8237&amp;sig=0c08403&amp;sid=2402&amp;ppid=94796442&amp;vpid=537957421&amp;ct=offers</t>
  </si>
  <si>
    <t>https://octopart.com/click/track?ai=8237&amp;sig=009be59&amp;sid=2401&amp;ppid=94796442&amp;vpid=495926798&amp;ct=offers</t>
  </si>
  <si>
    <t>https://octopart.com/click/track?ai=8237&amp;sig=054022b&amp;sid=819&amp;ppid=94796442&amp;vpid=540478685&amp;ct=offers</t>
  </si>
  <si>
    <t>https://octopart.com/click/track?ai=8237&amp;sig=08a03c9&amp;sid=13512&amp;ppid=94796442&amp;vpid=576994506&amp;ct=offers</t>
  </si>
  <si>
    <t>https://octopart.com/click/track?ai=8237&amp;sig=02a77ba&amp;sid=459&amp;ppid=94796442&amp;vpid=495312627&amp;ct=offers</t>
  </si>
  <si>
    <t>81AC5468</t>
  </si>
  <si>
    <t>755-SCS304AHGC9</t>
  </si>
  <si>
    <t>C1S625901793088</t>
  </si>
  <si>
    <t>SCS304AHGC9-ND</t>
  </si>
  <si>
    <t>https://octopart.com/scs304ahgc9-rohm-94796442</t>
  </si>
  <si>
    <t>https://octopart.com/click/track?ai=8237&amp;sig=0baef97&amp;sid=819&amp;ppid=77012961&amp;vpid=424092163&amp;ct=offers</t>
  </si>
  <si>
    <t>https://octopart.com/click/track?ai=8237&amp;sig=0f2e19a&amp;sid=5489&amp;ppid=77012961&amp;vpid=611054272&amp;ct=offers</t>
  </si>
  <si>
    <t>https://octopart.com/click/track?ai=8237&amp;sig=0db209c&amp;sid=10022&amp;ppid=77012961&amp;vpid=575725273&amp;ct=offers</t>
  </si>
  <si>
    <t>https://octopart.com/click/track?ai=8237&amp;sig=0ee369d&amp;sid=2402&amp;ppid=77012961&amp;vpid=432984959&amp;ct=offers</t>
  </si>
  <si>
    <t>https://octopart.com/click/track?ai=8237&amp;sig=0cd94c2&amp;sid=2401&amp;ppid=77012961&amp;vpid=359069032&amp;ct=offers</t>
  </si>
  <si>
    <t>https://octopart.com/click/track?ai=8237&amp;sig=0384103&amp;sid=13512&amp;ppid=77012961&amp;vpid=576994505&amp;ct=offers</t>
  </si>
  <si>
    <t>https://octopart.com/click/track?c=1&amp;ai=8237&amp;sig=0807a8d&amp;sid=5822&amp;ppid=77012961&amp;vpid=346128316&amp;ct=offers</t>
  </si>
  <si>
    <t>https://octopart.com/click/track?ai=8237&amp;sig=0d79448&amp;sid=459&amp;ppid=77012961&amp;vpid=349184906&amp;ct=offers</t>
  </si>
  <si>
    <t>SCS302APC9</t>
  </si>
  <si>
    <t>13AC0764</t>
  </si>
  <si>
    <t>755-SCS302APC9</t>
  </si>
  <si>
    <t>C1S625901693229</t>
  </si>
  <si>
    <t>SCS302APC9-ND</t>
  </si>
  <si>
    <t>DIODE SCHOTTKY 650V 2A TO220-2</t>
  </si>
  <si>
    <t>https://octopart.com/scs302apc9-rohm-77012961</t>
  </si>
  <si>
    <t>https://octopart.com/click/track?c=1&amp;ai=8237&amp;sig=0691c7e&amp;sid=5822&amp;ppid=98282321&amp;vpid=527337921&amp;ct=offers</t>
  </si>
  <si>
    <t>SCS302AJTLL</t>
  </si>
  <si>
    <t>https://octopart.com/click/track?ai=8237&amp;sig=0d23e04&amp;sid=5489&amp;ppid=98282321&amp;vpid=611054271&amp;ct=offers</t>
  </si>
  <si>
    <t>https://octopart.com/click/track?ai=8237&amp;sig=057c5a0&amp;sid=2402&amp;ppid=98282321&amp;vpid=537957417&amp;ct=offers</t>
  </si>
  <si>
    <t>https://octopart.com/click/track?ai=8237&amp;sig=03f1175&amp;sid=2401&amp;ppid=98282321&amp;vpid=528593668&amp;ct=offers</t>
  </si>
  <si>
    <t>https://octopart.com/click/track?ai=8237&amp;sig=05cccc4&amp;sid=819&amp;ppid=98282321&amp;vpid=540478684&amp;ct=offers</t>
  </si>
  <si>
    <t>https://octopart.com/click/track?ai=8237&amp;sig=0964d27&amp;sid=13512&amp;ppid=98282321&amp;vpid=576994504&amp;ct=offers</t>
  </si>
  <si>
    <t>https://octopart.com/click/track?c=1&amp;ai=8237&amp;sig=0f77a0e&amp;sid=459&amp;ppid=98282321&amp;vpid=523490167&amp;ct=offers</t>
  </si>
  <si>
    <t>81AC5467</t>
  </si>
  <si>
    <t>755-SCS302AJTLL</t>
  </si>
  <si>
    <t>C1S625901815502</t>
  </si>
  <si>
    <t>SCS302AJTLLTR-ND</t>
  </si>
  <si>
    <t>1.5V @ 2.15A</t>
  </si>
  <si>
    <t>https://octopart.com/scs302ajtll-rohm-98282321</t>
  </si>
  <si>
    <t>https://octopart.com/click/track?c=1&amp;ai=8237&amp;sig=047e004&amp;sid=5822&amp;ppid=94796441&amp;vpid=499820332&amp;ct=offers</t>
  </si>
  <si>
    <t>SCS302AHGC9</t>
  </si>
  <si>
    <t>https://octopart.com/click/track?ai=8237&amp;sig=0861dfd&amp;sid=5489&amp;ppid=94796441&amp;vpid=611054270&amp;ct=offers</t>
  </si>
  <si>
    <t>https://octopart.com/click/track?ai=8237&amp;sig=0cbfae5&amp;sid=2402&amp;ppid=94796441&amp;vpid=537957412&amp;ct=offers</t>
  </si>
  <si>
    <t>https://octopart.com/click/track?ai=8237&amp;sig=017ea4d&amp;sid=2401&amp;ppid=94796441&amp;vpid=495926797&amp;ct=offers</t>
  </si>
  <si>
    <t>https://octopart.com/click/track?ai=8237&amp;sig=094e1e1&amp;sid=819&amp;ppid=94796441&amp;vpid=540478683&amp;ct=offers</t>
  </si>
  <si>
    <t>https://octopart.com/click/track?ai=8237&amp;sig=0908c7e&amp;sid=13512&amp;ppid=94796441&amp;vpid=576994503&amp;ct=offers</t>
  </si>
  <si>
    <t>https://octopart.com/click/track?ai=8237&amp;sig=0ded645&amp;sid=459&amp;ppid=94796441&amp;vpid=495312626&amp;ct=offers</t>
  </si>
  <si>
    <t>81AC5466</t>
  </si>
  <si>
    <t>755-SCS302AHGC9</t>
  </si>
  <si>
    <t>C1S625901845770</t>
  </si>
  <si>
    <t>SCS302AHGC9-ND</t>
  </si>
  <si>
    <t>https://octopart.com/scs302ahgc9-rohm-94796441</t>
  </si>
  <si>
    <t>https://octopart.com/click/track?c=1&amp;ai=8237&amp;sig=069332f&amp;sid=5822&amp;ppid=76807695&amp;vpid=410037754&amp;ct=offers</t>
  </si>
  <si>
    <t>SCS220KGHRC</t>
  </si>
  <si>
    <t>https://octopart.com/click/track?ai=8237&amp;sig=0b2e4bf&amp;sid=5489&amp;ppid=76807695&amp;vpid=611054263&amp;ct=offers</t>
  </si>
  <si>
    <t>https://octopart.com/click/track?ai=8237&amp;sig=0f694ba&amp;sid=2402&amp;ppid=76807695&amp;vpid=589291712&amp;ct=offers</t>
  </si>
  <si>
    <t>https://octopart.com/click/track?ai=8237&amp;sig=05586cf&amp;sid=2401&amp;ppid=76807695&amp;vpid=277830472&amp;ct=offers</t>
  </si>
  <si>
    <t>https://octopart.com/click/track?ai=8237&amp;sig=074f420&amp;sid=819&amp;ppid=76807695&amp;vpid=587721847&amp;ct=offers</t>
  </si>
  <si>
    <t>https://octopart.com/click/track?ai=8237&amp;sig=04b1b1f&amp;sid=13512&amp;ppid=76807695&amp;vpid=600853510&amp;ct=offers</t>
  </si>
  <si>
    <t>https://octopart.com/click/track?ai=8237&amp;sig=06ece55&amp;sid=459&amp;ppid=76807695&amp;vpid=277710987&amp;ct=offers</t>
  </si>
  <si>
    <t>71Y9282</t>
  </si>
  <si>
    <t>755-SCS220KGHRC</t>
  </si>
  <si>
    <t>C1S625901872631</t>
  </si>
  <si>
    <t>SCS220KGHRC-ND</t>
  </si>
  <si>
    <t>DIODE SCHOTTKY 1200V 20A TO220-2</t>
  </si>
  <si>
    <t>1.6V @ 20A</t>
  </si>
  <si>
    <t>https://octopart.com/scs220kghrc-rohm-76807695</t>
  </si>
  <si>
    <t>https://octopart.com/click/track?ai=8237&amp;sig=0bb3cde&amp;sid=15176&amp;ppid=25675837&amp;vpid=135601376&amp;ct=offers</t>
  </si>
  <si>
    <t>SCS220KGC</t>
  </si>
  <si>
    <t>https://octopart.com/click/track?ai=8237&amp;sig=0d07a15&amp;sid=5489&amp;ppid=25675837&amp;vpid=611054262&amp;ct=offers</t>
  </si>
  <si>
    <t>https://octopart.com/click/track?ai=8237&amp;sig=037751e&amp;sid=1532&amp;ppid=25675837&amp;vpid=563097785&amp;ct=offers</t>
  </si>
  <si>
    <t>https://octopart.com/click/track?ai=8237&amp;sig=01fa6ef&amp;sid=18993&amp;ppid=25675837&amp;vpid=198310370&amp;ct=offers</t>
  </si>
  <si>
    <t>https://octopart.com/click/track?ai=8237&amp;sig=00296cc&amp;sid=10022&amp;ppid=25675837&amp;vpid=587786284&amp;ct=offers</t>
  </si>
  <si>
    <t>https://octopart.com/click/track?c=1&amp;ai=8237&amp;sig=0a54197&amp;sid=2402&amp;ppid=25675837&amp;vpid=477480210&amp;ct=offers</t>
  </si>
  <si>
    <t>https://octopart.com/click/track?ai=8237&amp;sig=094e10e&amp;sid=2401&amp;ppid=25675837&amp;vpid=78283440&amp;ct=offers</t>
  </si>
  <si>
    <t>https://octopart.com/click/track?ai=8237&amp;sig=0e6fad1&amp;sid=2454&amp;ppid=25675837&amp;vpid=415519799&amp;ct=offers</t>
  </si>
  <si>
    <t>https://octopart.com/click/track?c=1&amp;ai=8237&amp;sig=0379191&amp;sid=819&amp;ppid=25675837&amp;vpid=139423091&amp;ct=offers</t>
  </si>
  <si>
    <t>https://octopart.com/click/track?ai=8237&amp;sig=0fd8444&amp;sid=13512&amp;ppid=25675837&amp;vpid=279849807&amp;ct=offers</t>
  </si>
  <si>
    <t>https://octopart.com/click/track?c=1&amp;ai=8237&amp;sig=07e864b&amp;sid=15544&amp;ppid=25675837&amp;vpid=76074754&amp;ct=offers</t>
  </si>
  <si>
    <t>https://octopart.com/click/track?c=1&amp;ai=8237&amp;sig=064c285&amp;sid=5822&amp;ppid=25675837&amp;vpid=70134469&amp;ct=offers</t>
  </si>
  <si>
    <t>https://octopart.com/click/track?ai=8237&amp;sig=0828929&amp;sid=459&amp;ppid=25675837&amp;vpid=68530355&amp;ct=offers</t>
  </si>
  <si>
    <t>DSKYP5469</t>
  </si>
  <si>
    <t>32AC3223</t>
  </si>
  <si>
    <t>755-SCS220KGC</t>
  </si>
  <si>
    <t>SCS220KGC-TUBE</t>
  </si>
  <si>
    <t>C1S625901535527</t>
  </si>
  <si>
    <t>SCS220KGC-ND</t>
  </si>
  <si>
    <t>https://octopart.com/scs220kgc-rohm-25675837</t>
  </si>
  <si>
    <t>https://octopart.com/click/track?ai=8237&amp;sig=0eb1c66&amp;sid=15176&amp;ppid=33977800&amp;vpid=135601375&amp;ct=offers</t>
  </si>
  <si>
    <t>SCS220AMC</t>
  </si>
  <si>
    <t>https://octopart.com/click/track?ai=8237&amp;sig=0ab64a5&amp;sid=5489&amp;ppid=33977800&amp;vpid=506598136&amp;ct=offers</t>
  </si>
  <si>
    <t>https://octopart.com/click/track?ai=8237&amp;sig=0e4c67a&amp;sid=1532&amp;ppid=33977800&amp;vpid=558737851&amp;ct=offers</t>
  </si>
  <si>
    <t>https://octopart.com/click/track?ai=8237&amp;sig=0be28ec&amp;sid=10022&amp;ppid=33977800&amp;vpid=575725270&amp;ct=offers</t>
  </si>
  <si>
    <t>https://octopart.com/click/track?ai=8237&amp;sig=0653ef8&amp;sid=2402&amp;ppid=33977800&amp;vpid=231884439&amp;ct=offers</t>
  </si>
  <si>
    <t>https://octopart.com/click/track?ai=8237&amp;sig=0dd51d8&amp;sid=2401&amp;ppid=33977800&amp;vpid=165527135&amp;ct=offers</t>
  </si>
  <si>
    <t>https://octopart.com/click/track?ai=8237&amp;sig=03ecd06&amp;sid=819&amp;ppid=33977800&amp;vpid=203233833&amp;ct=offers</t>
  </si>
  <si>
    <t>https://octopart.com/click/track?ai=8237&amp;sig=02107e9&amp;sid=13512&amp;ppid=33977800&amp;vpid=440848064&amp;ct=offers</t>
  </si>
  <si>
    <t>https://octopart.com/click/track?ai=8237&amp;sig=099954a&amp;sid=15544&amp;ppid=33977800&amp;vpid=100846653&amp;ct=offers</t>
  </si>
  <si>
    <t>https://octopart.com/click/track?c=1&amp;ai=8237&amp;sig=0842bc7&amp;sid=5822&amp;ppid=33977800&amp;vpid=113503933&amp;ct=offers</t>
  </si>
  <si>
    <t>https://octopart.com/click/track?ai=8237&amp;sig=004b6d8&amp;sid=459&amp;ppid=33977800&amp;vpid=112797646&amp;ct=offers</t>
  </si>
  <si>
    <t>45Y7695</t>
  </si>
  <si>
    <t>755-SCS220AMC</t>
  </si>
  <si>
    <t>C1S625901229495</t>
  </si>
  <si>
    <t>SCS220AMC-ND</t>
  </si>
  <si>
    <t>DIODE SCHOTTKY 650V 20A TO220FM</t>
  </si>
  <si>
    <t>1.55V @ 20A</t>
  </si>
  <si>
    <t>https://octopart.com/scs220amc-rohm-33977800</t>
  </si>
  <si>
    <t>https://octopart.com/click/track?c=1&amp;ai=8237&amp;sig=0e9283f&amp;sid=15544&amp;ppid=38804645&amp;vpid=210550524&amp;ct=offers</t>
  </si>
  <si>
    <t>SCS220AJTLL</t>
  </si>
  <si>
    <t>https://octopart.com/click/track?ai=8237&amp;sig=0add1ae&amp;sid=5489&amp;ppid=38804645&amp;vpid=540355511&amp;ct=offers</t>
  </si>
  <si>
    <t>https://octopart.com/click/track?ai=8237&amp;sig=03d834f&amp;sid=2402&amp;ppid=38804645&amp;vpid=537957392&amp;ct=offers</t>
  </si>
  <si>
    <t>https://octopart.com/click/track?ai=8237&amp;sig=0b6dcdd&amp;sid=2401&amp;ppid=38804645&amp;vpid=165527132&amp;ct=offers</t>
  </si>
  <si>
    <t>https://octopart.com/click/track?ai=8237&amp;sig=0ff3286&amp;sid=819&amp;ppid=38804645&amp;vpid=540478682&amp;ct=offers</t>
  </si>
  <si>
    <t>https://octopart.com/click/track?ai=8237&amp;sig=069966f&amp;sid=13512&amp;ppid=38804645&amp;vpid=439660938&amp;ct=offers</t>
  </si>
  <si>
    <t>https://octopart.com/click/track?c=1&amp;ai=8237&amp;sig=05b945c&amp;sid=5822&amp;ppid=38804645&amp;vpid=113503932&amp;ct=offers</t>
  </si>
  <si>
    <t>https://octopart.com/click/track?ai=8237&amp;sig=0083307&amp;sid=459&amp;ppid=38804645&amp;vpid=112797645&amp;ct=offers</t>
  </si>
  <si>
    <t>81AC5465</t>
  </si>
  <si>
    <t>755-SCS220AJTLL</t>
  </si>
  <si>
    <t>C1S625901175857</t>
  </si>
  <si>
    <t>SCS220AJTLLTR-ND</t>
  </si>
  <si>
    <t>DIODE SCHOTTKY 650V 20A TO263AB</t>
  </si>
  <si>
    <t>https://octopart.com/scs220ajtll-rohm-38804645</t>
  </si>
  <si>
    <t>https://octopart.com/click/track?ai=8237&amp;sig=0d7d4e6&amp;sid=950&amp;ppid=86988217&amp;vpid=448234934&amp;ct=offers</t>
  </si>
  <si>
    <t>SCS220AJHRTLL</t>
  </si>
  <si>
    <t>https://octopart.com/click/track?ai=8237&amp;sig=062903d&amp;sid=5489&amp;ppid=86988217&amp;vpid=611054258&amp;ct=offers</t>
  </si>
  <si>
    <t>https://octopart.com/click/track?c=1&amp;ai=8237&amp;sig=0beb6df&amp;sid=2402&amp;ppid=86988217&amp;vpid=537957388&amp;ct=offers</t>
  </si>
  <si>
    <t>https://octopart.com/click/track?ai=8237&amp;sig=02dfa55&amp;sid=2401&amp;ppid=86988217&amp;vpid=448572991&amp;ct=offers</t>
  </si>
  <si>
    <t>https://octopart.com/click/track?c=1&amp;ai=8237&amp;sig=095d1bb&amp;sid=819&amp;ppid=86988217&amp;vpid=540478681&amp;ct=offers</t>
  </si>
  <si>
    <t>https://octopart.com/click/track?ai=8237&amp;sig=041f0e8&amp;sid=13512&amp;ppid=86988217&amp;vpid=576994501&amp;ct=offers</t>
  </si>
  <si>
    <t>https://octopart.com/click/track?ai=8237&amp;sig=07643d0&amp;sid=459&amp;ppid=86988217&amp;vpid=448675231&amp;ct=offers</t>
  </si>
  <si>
    <t>81AC5464</t>
  </si>
  <si>
    <t>755-SCS220AJHRTLL</t>
  </si>
  <si>
    <t>C1S625901872613</t>
  </si>
  <si>
    <t>SCS220AJHRTLLTR-ND</t>
  </si>
  <si>
    <t>https://octopart.com/scs220ajhrtll-rohm-86988217</t>
  </si>
  <si>
    <t>https://octopart.com/click/track?c=1&amp;ai=8237&amp;sig=04ae441&amp;sid=15544&amp;ppid=55406595&amp;vpid=275684816&amp;ct=offers</t>
  </si>
  <si>
    <t>SCS220AGHRC</t>
  </si>
  <si>
    <t>https://octopart.com/click/track?ai=8237&amp;sig=0bbaac5&amp;sid=5489&amp;ppid=55406595&amp;vpid=611054257&amp;ct=offers</t>
  </si>
  <si>
    <t>https://octopart.com/click/track?c=1&amp;ai=8237&amp;sig=0bcea71&amp;sid=2402&amp;ppid=55406595&amp;vpid=589291710&amp;ct=offers</t>
  </si>
  <si>
    <t>https://octopart.com/click/track?ai=8237&amp;sig=0a60a2e&amp;sid=2401&amp;ppid=55406595&amp;vpid=277830470&amp;ct=offers</t>
  </si>
  <si>
    <t>https://octopart.com/click/track?c=1&amp;ai=8237&amp;sig=0dba8ad&amp;sid=819&amp;ppid=55406595&amp;vpid=587721845&amp;ct=offers</t>
  </si>
  <si>
    <t>https://octopart.com/click/track?ai=8237&amp;sig=0282024&amp;sid=13512&amp;ppid=55406595&amp;vpid=576994500&amp;ct=offers</t>
  </si>
  <si>
    <t>https://octopart.com/click/track?c=1&amp;ai=8237&amp;sig=0caf05c&amp;sid=5822&amp;ppid=55406595&amp;vpid=381347900&amp;ct=offers</t>
  </si>
  <si>
    <t>https://octopart.com/click/track?ai=8237&amp;sig=0e3efa8&amp;sid=459&amp;ppid=55406595&amp;vpid=277710984&amp;ct=offers</t>
  </si>
  <si>
    <t>71Y9280</t>
  </si>
  <si>
    <t>755-SCS220AGHRC</t>
  </si>
  <si>
    <t>C1S625901872604</t>
  </si>
  <si>
    <t>SCS220AGHRC-ND</t>
  </si>
  <si>
    <t>DIODE SCHOTTKY 650V 20A TO-220-2</t>
  </si>
  <si>
    <t>https://octopart.com/scs220aghrc-rohm-55406595</t>
  </si>
  <si>
    <t>https://octopart.com/click/track?ai=8237&amp;sig=0aee90a&amp;sid=15176&amp;ppid=24924248&amp;vpid=135601374&amp;ct=offers</t>
  </si>
  <si>
    <t>SCS220AGC</t>
  </si>
  <si>
    <t>https://octopart.com/click/track?ai=8237&amp;sig=0e110dd&amp;sid=5489&amp;ppid=24924248&amp;vpid=535642012&amp;ct=offers</t>
  </si>
  <si>
    <t>https://octopart.com/click/track?ai=8237&amp;sig=022ddfc&amp;sid=1532&amp;ppid=24924248&amp;vpid=558737850&amp;ct=offers</t>
  </si>
  <si>
    <t>https://octopart.com/click/track?c=1&amp;ai=8237&amp;sig=0e45f4a&amp;sid=10022&amp;ppid=24924248&amp;vpid=587786281&amp;ct=offers</t>
  </si>
  <si>
    <t>https://octopart.com/click/track?ai=8237&amp;sig=042a54e&amp;sid=2402&amp;ppid=24924248&amp;vpid=78290102&amp;ct=offers</t>
  </si>
  <si>
    <t>https://octopart.com/click/track?ai=8237&amp;sig=0a4e662&amp;sid=2401&amp;ppid=24924248&amp;vpid=78803385&amp;ct=offers</t>
  </si>
  <si>
    <t>https://octopart.com/click/track?ai=8237&amp;sig=07b3126&amp;sid=819&amp;ppid=24924248&amp;vpid=139423084&amp;ct=offers</t>
  </si>
  <si>
    <t>https://octopart.com/click/track?c=1&amp;ai=8237&amp;sig=0755370&amp;sid=15544&amp;ppid=24924248&amp;vpid=76074752&amp;ct=offers</t>
  </si>
  <si>
    <t>https://octopart.com/click/track?c=1&amp;ai=8237&amp;sig=06493b2&amp;sid=5822&amp;ppid=24924248&amp;vpid=70134466&amp;ct=offers</t>
  </si>
  <si>
    <t>https://octopart.com/click/track?ai=8237&amp;sig=05efdef&amp;sid=1106&amp;ppid=24924248&amp;vpid=473415577&amp;ct=offers</t>
  </si>
  <si>
    <t>https://octopart.com/click/track?ai=8237&amp;sig=0c2e200&amp;sid=459&amp;ppid=24924248&amp;vpid=58389887&amp;ct=offers</t>
  </si>
  <si>
    <t>88W0743</t>
  </si>
  <si>
    <t>755-SCS220AGC</t>
  </si>
  <si>
    <t>SCS220AGC-ND</t>
  </si>
  <si>
    <t>https://octopart.com/scs220agc-rohm-24924248</t>
  </si>
  <si>
    <t>https://octopart.com/click/track?ai=8237&amp;sig=0c54f49&amp;sid=15176&amp;ppid=38804644&amp;vpid=175937976&amp;ct=offers</t>
  </si>
  <si>
    <t>SCS220AEC</t>
  </si>
  <si>
    <t>https://octopart.com/click/track?ai=8237&amp;sig=0aea230&amp;sid=5489&amp;ppid=38804644&amp;vpid=572849143&amp;ct=offers</t>
  </si>
  <si>
    <t>https://octopart.com/click/track?ai=8237&amp;sig=0083691&amp;sid=1532&amp;ppid=38804644&amp;vpid=558737849&amp;ct=offers</t>
  </si>
  <si>
    <t>https://octopart.com/click/track?ai=8237&amp;sig=0f418c9&amp;sid=10022&amp;ppid=38804644&amp;vpid=575725268&amp;ct=offers</t>
  </si>
  <si>
    <t>https://octopart.com/click/track?ai=8237&amp;sig=096a170&amp;sid=2402&amp;ppid=38804644&amp;vpid=231884438&amp;ct=offers</t>
  </si>
  <si>
    <t>https://octopart.com/click/track?ai=8237&amp;sig=03025e7&amp;sid=2401&amp;ppid=38804644&amp;vpid=165527129&amp;ct=offers</t>
  </si>
  <si>
    <t>https://octopart.com/click/track?ai=8237&amp;sig=08e16a4&amp;sid=819&amp;ppid=38804644&amp;vpid=203233832&amp;ct=offers</t>
  </si>
  <si>
    <t>https://octopart.com/click/track?ai=8237&amp;sig=00c6714&amp;sid=13512&amp;ppid=38804644&amp;vpid=279849766&amp;ct=offers</t>
  </si>
  <si>
    <t>https://octopart.com/click/track?c=1&amp;ai=8237&amp;sig=0e75f73&amp;sid=15544&amp;ppid=38804644&amp;vpid=211671040&amp;ct=offers</t>
  </si>
  <si>
    <t>https://octopart.com/click/track?c=1&amp;ai=8237&amp;sig=050c0ad&amp;sid=5822&amp;ppid=38804644&amp;vpid=113503931&amp;ct=offers</t>
  </si>
  <si>
    <t>https://octopart.com/click/track?ai=8237&amp;sig=051c8f3&amp;sid=459&amp;ppid=38804644&amp;vpid=112797642&amp;ct=offers</t>
  </si>
  <si>
    <t>45Y7694</t>
  </si>
  <si>
    <t>755-SCS220AEC</t>
  </si>
  <si>
    <t>C1S625901591408</t>
  </si>
  <si>
    <t>SCS220AEC-ND</t>
  </si>
  <si>
    <t>DIODE SILICON 650V 20A TO247</t>
  </si>
  <si>
    <t>https://octopart.com/scs220aec-rohm-38804644</t>
  </si>
  <si>
    <t>https://octopart.com/click/track?ai=8237&amp;sig=08a5041&amp;sid=2402&amp;ppid=76807693&amp;vpid=589291708&amp;ct=offers</t>
  </si>
  <si>
    <t>71Y9278</t>
  </si>
  <si>
    <t>https://octopart.com/click/track?ai=8237&amp;sig=04e64e4&amp;sid=5489&amp;ppid=76807693&amp;vpid=611054253&amp;ct=offers</t>
  </si>
  <si>
    <t>https://octopart.com/click/track?ai=8237&amp;sig=08aaa64&amp;sid=2401&amp;ppid=76807693&amp;vpid=277830468&amp;ct=offers</t>
  </si>
  <si>
    <t>https://octopart.com/click/track?ai=8237&amp;sig=0a34054&amp;sid=819&amp;ppid=76807693&amp;vpid=587721843&amp;ct=offers</t>
  </si>
  <si>
    <t>https://octopart.com/click/track?ai=8237&amp;sig=0c61b7c&amp;sid=13512&amp;ppid=76807693&amp;vpid=576994499&amp;ct=offers</t>
  </si>
  <si>
    <t>https://octopart.com/click/track?c=1&amp;ai=8237&amp;sig=0661ef5&amp;sid=5822&amp;ppid=76807693&amp;vpid=410037752&amp;ct=offers</t>
  </si>
  <si>
    <t>https://octopart.com/click/track?ai=8237&amp;sig=0643b1a&amp;sid=459&amp;ppid=76807693&amp;vpid=277710982&amp;ct=offers</t>
  </si>
  <si>
    <t>SCS215KGHRC</t>
  </si>
  <si>
    <t>755-SCS215KGHRC</t>
  </si>
  <si>
    <t>C1S625901872589</t>
  </si>
  <si>
    <t>SCS215KGHRC-ND</t>
  </si>
  <si>
    <t>DIODE SCHOTTKY 1200V 15A TO220-2</t>
  </si>
  <si>
    <t>1.6V @ 15A</t>
  </si>
  <si>
    <t>https://octopart.com/scs215kghrc-rohm-76807693</t>
  </si>
  <si>
    <t>https://octopart.com/click/track?ai=8237&amp;sig=094ce04&amp;sid=15176&amp;ppid=26993519&amp;vpid=135687621&amp;ct=offers</t>
  </si>
  <si>
    <t>SCS215KGC</t>
  </si>
  <si>
    <t>https://octopart.com/click/track?ai=8237&amp;sig=0cebc45&amp;sid=5489&amp;ppid=26993519&amp;vpid=611054252&amp;ct=offers</t>
  </si>
  <si>
    <t>https://octopart.com/click/track?ai=8237&amp;sig=00363c1&amp;sid=1532&amp;ppid=26993519&amp;vpid=558737847&amp;ct=offers</t>
  </si>
  <si>
    <t>https://octopart.com/click/track?ai=8237&amp;sig=01555da&amp;sid=10022&amp;ppid=26993519&amp;vpid=587786277&amp;ct=offers</t>
  </si>
  <si>
    <t>https://octopart.com/click/track?ai=8237&amp;sig=025cd07&amp;sid=2401&amp;ppid=26993519&amp;vpid=78255500&amp;ct=offers</t>
  </si>
  <si>
    <t>https://octopart.com/click/track?c=1&amp;ai=8237&amp;sig=01c3818&amp;sid=819&amp;ppid=26993519&amp;vpid=139423077&amp;ct=offers</t>
  </si>
  <si>
    <t>https://octopart.com/click/track?ai=8237&amp;sig=03c8467&amp;sid=13512&amp;ppid=26993519&amp;vpid=279849748&amp;ct=offers</t>
  </si>
  <si>
    <t>https://octopart.com/click/track?c=1&amp;ai=8237&amp;sig=0e20322&amp;sid=15544&amp;ppid=26993519&amp;vpid=265726882&amp;ct=offers</t>
  </si>
  <si>
    <t>https://octopart.com/click/track?c=1&amp;ai=8237&amp;sig=0cce523&amp;sid=5822&amp;ppid=26993519&amp;vpid=70134463&amp;ct=offers</t>
  </si>
  <si>
    <t>https://octopart.com/click/track?ai=8237&amp;sig=0d0486b&amp;sid=459&amp;ppid=26993519&amp;vpid=68530349&amp;ct=offers</t>
  </si>
  <si>
    <t>755-SCS215KGC</t>
  </si>
  <si>
    <t>C1S625901535493</t>
  </si>
  <si>
    <t>SCS215KGC-ND</t>
  </si>
  <si>
    <t>https://octopart.com/scs215kgc-rohm-26993519</t>
  </si>
  <si>
    <t>https://octopart.com/click/track?c=1&amp;ai=8237&amp;sig=0ac4294&amp;sid=819&amp;ppid=38804643&amp;vpid=203233831&amp;ct=offers</t>
  </si>
  <si>
    <t>https://octopart.com/click/track?ai=8237&amp;sig=053cc2b&amp;sid=5489&amp;ppid=38804643&amp;vpid=572849142&amp;ct=offers</t>
  </si>
  <si>
    <t>https://octopart.com/click/track?ai=8237&amp;sig=03bf7b4&amp;sid=1532&amp;ppid=38804643&amp;vpid=558737846&amp;ct=offers</t>
  </si>
  <si>
    <t>https://octopart.com/click/track?ai=8237&amp;sig=00bb47f&amp;sid=15176&amp;ppid=38804643&amp;vpid=135601373&amp;ct=offers</t>
  </si>
  <si>
    <t>https://octopart.com/click/track?c=1&amp;ai=8237&amp;sig=00d1a71&amp;sid=10022&amp;ppid=38804643&amp;vpid=575725266&amp;ct=offers</t>
  </si>
  <si>
    <t>https://octopart.com/click/track?c=1&amp;ai=8237&amp;sig=06d1900&amp;sid=2402&amp;ppid=38804643&amp;vpid=231884437&amp;ct=offers</t>
  </si>
  <si>
    <t>https://octopart.com/click/track?ai=8237&amp;sig=01ec3b5&amp;sid=2401&amp;ppid=38804643&amp;vpid=165527123&amp;ct=offers</t>
  </si>
  <si>
    <t>https://octopart.com/click/track?ai=8237&amp;sig=0f5049d&amp;sid=13512&amp;ppid=38804643&amp;vpid=279849740&amp;ct=offers</t>
  </si>
  <si>
    <t>https://octopart.com/click/track?c=1&amp;ai=8237&amp;sig=02144d8&amp;sid=15544&amp;ppid=38804643&amp;vpid=582731611&amp;ct=offers</t>
  </si>
  <si>
    <t>https://octopart.com/click/track?c=1&amp;ai=8237&amp;sig=04e6012&amp;sid=5822&amp;ppid=38804643&amp;vpid=113503930&amp;ct=offers</t>
  </si>
  <si>
    <t>https://octopart.com/click/track?ai=8237&amp;sig=034dfbd&amp;sid=459&amp;ppid=38804643&amp;vpid=112797641&amp;ct=offers</t>
  </si>
  <si>
    <t>SCS215AMC</t>
  </si>
  <si>
    <t>45Y7693</t>
  </si>
  <si>
    <t>755-SCS215AMC</t>
  </si>
  <si>
    <t>C1S625901591392</t>
  </si>
  <si>
    <t>SCS215AMC-ND</t>
  </si>
  <si>
    <t>DIODE SCHOTTKY 650V 12A TO220FM</t>
  </si>
  <si>
    <t>1.55V @ 12A</t>
  </si>
  <si>
    <t>https://octopart.com/scs215amc-rohm-38804643</t>
  </si>
  <si>
    <t>https://octopart.com/click/track?ai=8237&amp;sig=04bb7c6&amp;sid=15176&amp;ppid=38804642&amp;vpid=176659982&amp;ct=offers</t>
  </si>
  <si>
    <t>SCS215AJTLL</t>
  </si>
  <si>
    <t>https://octopart.com/click/track?ai=8237&amp;sig=0e7d893&amp;sid=5489&amp;ppid=38804642&amp;vpid=577351764&amp;ct=offers</t>
  </si>
  <si>
    <t>https://octopart.com/click/track?ai=8237&amp;sig=0c48546&amp;sid=1532&amp;ppid=38804642&amp;vpid=562372151&amp;ct=offers</t>
  </si>
  <si>
    <t>https://octopart.com/click/track?c=1&amp;ai=8237&amp;sig=0f0bd16&amp;sid=10022&amp;ppid=38804642&amp;vpid=575725263&amp;ct=offers</t>
  </si>
  <si>
    <t>https://octopart.com/click/track?c=1&amp;ai=8237&amp;sig=0ca4298&amp;sid=2402&amp;ppid=38804642&amp;vpid=590387929&amp;ct=offers</t>
  </si>
  <si>
    <t>https://octopart.com/click/track?ai=8237&amp;sig=0f54970&amp;sid=2401&amp;ppid=38804642&amp;vpid=165527120&amp;ct=offers</t>
  </si>
  <si>
    <t>https://octopart.com/click/track?c=1&amp;ai=8237&amp;sig=02956b7&amp;sid=819&amp;ppid=38804642&amp;vpid=203233830&amp;ct=offers</t>
  </si>
  <si>
    <t>https://octopart.com/click/track?ai=8237&amp;sig=0db5633&amp;sid=13512&amp;ppid=38804642&amp;vpid=576994498&amp;ct=offers</t>
  </si>
  <si>
    <t>https://octopart.com/click/track?c=1&amp;ai=8237&amp;sig=05eff81&amp;sid=15544&amp;ppid=38804642&amp;vpid=265726881&amp;ct=offers</t>
  </si>
  <si>
    <t>https://octopart.com/click/track?c=1&amp;ai=8237&amp;sig=0c1fba7&amp;sid=5822&amp;ppid=38804642&amp;vpid=113503929&amp;ct=offers</t>
  </si>
  <si>
    <t>https://octopart.com/click/track?ai=8237&amp;sig=098721b&amp;sid=459&amp;ppid=38804642&amp;vpid=112797639&amp;ct=offers</t>
  </si>
  <si>
    <t>38AH9098</t>
  </si>
  <si>
    <t>755-SCS215AJTLL</t>
  </si>
  <si>
    <t>C1S625901591383</t>
  </si>
  <si>
    <t>SCS215AJTLLTR-ND</t>
  </si>
  <si>
    <t>DIODE SCHOTTKY 650V 15A TO263AB</t>
  </si>
  <si>
    <t>1.55V @ 15A</t>
  </si>
  <si>
    <t>https://octopart.com/scs215ajtll-rohm-38804642</t>
  </si>
  <si>
    <t>https://octopart.com/click/track?c=1&amp;ai=8237&amp;sig=0936f49&amp;sid=5822&amp;ppid=86988216&amp;vpid=448721252&amp;ct=offers</t>
  </si>
  <si>
    <t>SCS215AJHRTLL</t>
  </si>
  <si>
    <t>https://octopart.com/click/track?ai=8237&amp;sig=0ee5db5&amp;sid=5489&amp;ppid=86988216&amp;vpid=611054251&amp;ct=offers</t>
  </si>
  <si>
    <t>https://octopart.com/click/track?c=1&amp;ai=8237&amp;sig=0450b27&amp;sid=2402&amp;ppid=86988216&amp;vpid=509970253&amp;ct=offers</t>
  </si>
  <si>
    <t>https://octopart.com/click/track?ai=8237&amp;sig=0048b9e&amp;sid=2401&amp;ppid=86988216&amp;vpid=448572990&amp;ct=offers</t>
  </si>
  <si>
    <t>https://octopart.com/click/track?ai=8237&amp;sig=093e849&amp;sid=819&amp;ppid=86988216&amp;vpid=521278934&amp;ct=offers</t>
  </si>
  <si>
    <t>https://octopart.com/click/track?ai=8237&amp;sig=072f0ec&amp;sid=13512&amp;ppid=86988216&amp;vpid=576994497&amp;ct=offers</t>
  </si>
  <si>
    <t>https://octopart.com/click/track?c=1&amp;ai=8237&amp;sig=0664090&amp;sid=459&amp;ppid=86988216&amp;vpid=448675228&amp;ct=offers</t>
  </si>
  <si>
    <t>74AC1908</t>
  </si>
  <si>
    <t>755-SCS215AJHRTLL</t>
  </si>
  <si>
    <t>C1S625901872570</t>
  </si>
  <si>
    <t>SCS215AJHRTLLTR-ND</t>
  </si>
  <si>
    <t>https://octopart.com/scs215ajhrtll-rohm-86988216</t>
  </si>
  <si>
    <t>https://octopart.com/click/track?c=1&amp;ai=8237&amp;sig=019835d&amp;sid=15544&amp;ppid=76807692&amp;vpid=598534915&amp;ct=offers</t>
  </si>
  <si>
    <t>SCS215AGHRC</t>
  </si>
  <si>
    <t>https://octopart.com/click/track?ai=8237&amp;sig=0d6bd03&amp;sid=5489&amp;ppid=76807692&amp;vpid=611054250&amp;ct=offers</t>
  </si>
  <si>
    <t>https://octopart.com/click/track?c=1&amp;ai=8237&amp;sig=06675f9&amp;sid=2402&amp;ppid=76807692&amp;vpid=589291707&amp;ct=offers</t>
  </si>
  <si>
    <t>https://octopart.com/click/track?ai=8237&amp;sig=0f166c1&amp;sid=2401&amp;ppid=76807692&amp;vpid=277830467&amp;ct=offers</t>
  </si>
  <si>
    <t>https://octopart.com/click/track?c=1&amp;ai=8237&amp;sig=0ee1277&amp;sid=819&amp;ppid=76807692&amp;vpid=587721842&amp;ct=offers</t>
  </si>
  <si>
    <t>https://octopart.com/click/track?ai=8237&amp;sig=05638e4&amp;sid=13512&amp;ppid=76807692&amp;vpid=576994496&amp;ct=offers</t>
  </si>
  <si>
    <t>https://octopart.com/click/track?c=1&amp;ai=8237&amp;sig=0356cf6&amp;sid=5822&amp;ppid=76807692&amp;vpid=410037751&amp;ct=offers</t>
  </si>
  <si>
    <t>https://octopart.com/click/track?ai=8237&amp;sig=04867ed&amp;sid=459&amp;ppid=76807692&amp;vpid=277710981&amp;ct=offers</t>
  </si>
  <si>
    <t>71Y9277</t>
  </si>
  <si>
    <t>755-SCS215AGHRC</t>
  </si>
  <si>
    <t>C1S625901872561</t>
  </si>
  <si>
    <t>SCS215AGHRC-ND</t>
  </si>
  <si>
    <t>DIODE SCHOTTKY 650V 15A TO-220-2</t>
  </si>
  <si>
    <t>https://octopart.com/scs215aghrc-rohm-76807692</t>
  </si>
  <si>
    <t>https://octopart.com/click/track?ai=8237&amp;sig=0162103&amp;sid=15176&amp;ppid=38804641&amp;vpid=135601372&amp;ct=offers</t>
  </si>
  <si>
    <t>SCS215AGC</t>
  </si>
  <si>
    <t>https://octopart.com/click/track?ai=8237&amp;sig=0b3f6db&amp;sid=5489&amp;ppid=38804641&amp;vpid=572849141&amp;ct=offers</t>
  </si>
  <si>
    <t>https://octopart.com/click/track?ai=8237&amp;sig=0758f64&amp;sid=1532&amp;ppid=38804641&amp;vpid=563097784&amp;ct=offers</t>
  </si>
  <si>
    <t>https://octopart.com/click/track?c=1&amp;ai=8237&amp;sig=09535ca&amp;sid=10022&amp;ppid=38804641&amp;vpid=575725262&amp;ct=offers</t>
  </si>
  <si>
    <t>https://octopart.com/click/track?c=1&amp;ai=8237&amp;sig=069ed40&amp;sid=2402&amp;ppid=38804641&amp;vpid=231884435&amp;ct=offers</t>
  </si>
  <si>
    <t>https://octopart.com/click/track?ai=8237&amp;sig=0322003&amp;sid=2401&amp;ppid=38804641&amp;vpid=165527118&amp;ct=offers</t>
  </si>
  <si>
    <t>https://octopart.com/click/track?c=1&amp;ai=8237&amp;sig=010721b&amp;sid=819&amp;ppid=38804641&amp;vpid=203233829&amp;ct=offers</t>
  </si>
  <si>
    <t>https://octopart.com/click/track?ai=8237&amp;sig=0497589&amp;sid=13512&amp;ppid=38804641&amp;vpid=279849720&amp;ct=offers</t>
  </si>
  <si>
    <t>https://octopart.com/click/track?c=1&amp;ai=8237&amp;sig=0aee90f&amp;sid=15544&amp;ppid=38804641&amp;vpid=265726880&amp;ct=offers</t>
  </si>
  <si>
    <t>https://octopart.com/click/track?c=1&amp;ai=8237&amp;sig=04d05ea&amp;sid=5822&amp;ppid=38804641&amp;vpid=113503928&amp;ct=offers</t>
  </si>
  <si>
    <t>https://octopart.com/click/track?ai=8237&amp;sig=095fae7&amp;sid=459&amp;ppid=38804641&amp;vpid=112797636&amp;ct=offers</t>
  </si>
  <si>
    <t>45Y7691</t>
  </si>
  <si>
    <t>755-SCS215AGC</t>
  </si>
  <si>
    <t>C1S625901591374</t>
  </si>
  <si>
    <t>SCS215AGC-ND</t>
  </si>
  <si>
    <t>DIODE SCHOTTKY 650V 15A TO220AC</t>
  </si>
  <si>
    <t>https://octopart.com/scs215agc-rohm-38804641</t>
  </si>
  <si>
    <t>https://octopart.com/click/track?ai=8237&amp;sig=085203a&amp;sid=15176&amp;ppid=38804640&amp;vpid=175937974&amp;ct=offers</t>
  </si>
  <si>
    <t>SCS215AEC</t>
  </si>
  <si>
    <t>https://octopart.com/click/track?ai=8237&amp;sig=02f789e&amp;sid=5489&amp;ppid=38804640&amp;vpid=573601163&amp;ct=offers</t>
  </si>
  <si>
    <t>https://octopart.com/click/track?ai=8237&amp;sig=072ac93&amp;sid=1532&amp;ppid=38804640&amp;vpid=558737845&amp;ct=offers</t>
  </si>
  <si>
    <t>https://octopart.com/click/track?ai=8237&amp;sig=0ea53db&amp;sid=10022&amp;ppid=38804640&amp;vpid=575725259&amp;ct=offers</t>
  </si>
  <si>
    <t>https://octopart.com/click/track?c=1&amp;ai=8237&amp;sig=018b425&amp;sid=2402&amp;ppid=38804640&amp;vpid=231884434&amp;ct=offers</t>
  </si>
  <si>
    <t>https://octopart.com/click/track?ai=8237&amp;sig=0d46f5a&amp;sid=2401&amp;ppid=38804640&amp;vpid=165527115&amp;ct=offers</t>
  </si>
  <si>
    <t>https://octopart.com/click/track?c=1&amp;ai=8237&amp;sig=0fa11d0&amp;sid=819&amp;ppid=38804640&amp;vpid=203233828&amp;ct=offers</t>
  </si>
  <si>
    <t>https://octopart.com/click/track?ai=8237&amp;sig=0ab594a&amp;sid=13512&amp;ppid=38804640&amp;vpid=279849713&amp;ct=offers</t>
  </si>
  <si>
    <t>https://octopart.com/click/track?c=1&amp;ai=8237&amp;sig=0f9ec2a&amp;sid=15544&amp;ppid=38804640&amp;vpid=265726879&amp;ct=offers</t>
  </si>
  <si>
    <t>https://octopart.com/click/track?c=1&amp;ai=8237&amp;sig=01b53e9&amp;sid=5822&amp;ppid=38804640&amp;vpid=113503927&amp;ct=offers</t>
  </si>
  <si>
    <t>https://octopart.com/click/track?ai=8237&amp;sig=0251386&amp;sid=459&amp;ppid=38804640&amp;vpid=112797635&amp;ct=offers</t>
  </si>
  <si>
    <t>45Y7690</t>
  </si>
  <si>
    <t>755-SCS215AEC</t>
  </si>
  <si>
    <t>C1S625901591365</t>
  </si>
  <si>
    <t>SCS215AEC-ND</t>
  </si>
  <si>
    <t>DIODE SILICON 650V 15A TO247</t>
  </si>
  <si>
    <t>https://octopart.com/scs215aec-rohm-38804640</t>
  </si>
  <si>
    <t>https://octopart.com/click/track?ai=8237&amp;sig=049d9e0&amp;sid=15176&amp;ppid=25675835&amp;vpid=135601371&amp;ct=offers</t>
  </si>
  <si>
    <t>SCS212AMC</t>
  </si>
  <si>
    <t>https://octopart.com/click/track?ai=8237&amp;sig=09ac2aa&amp;sid=5489&amp;ppid=25675835&amp;vpid=572849140&amp;ct=offers</t>
  </si>
  <si>
    <t>https://octopart.com/click/track?ai=8237&amp;sig=071caf1&amp;sid=1532&amp;ppid=25675835&amp;vpid=563097783&amp;ct=offers</t>
  </si>
  <si>
    <t>https://octopart.com/click/track?ai=8237&amp;sig=04572cc&amp;sid=10022&amp;ppid=25675835&amp;vpid=575725258&amp;ct=offers</t>
  </si>
  <si>
    <t>https://octopart.com/click/track?c=1&amp;ai=8237&amp;sig=0ac64f5&amp;sid=2402&amp;ppid=25675835&amp;vpid=231884433&amp;ct=offers</t>
  </si>
  <si>
    <t>https://octopart.com/click/track?ai=8237&amp;sig=001dd64&amp;sid=2401&amp;ppid=25675835&amp;vpid=165527113&amp;ct=offers</t>
  </si>
  <si>
    <t>https://octopart.com/click/track?c=1&amp;ai=8237&amp;sig=09c25aa&amp;sid=819&amp;ppid=25675835&amp;vpid=203233827&amp;ct=offers</t>
  </si>
  <si>
    <t>https://octopart.com/click/track?ai=8237&amp;sig=042af32&amp;sid=13512&amp;ppid=25675835&amp;vpid=279849703&amp;ct=offers</t>
  </si>
  <si>
    <t>https://octopart.com/click/track?c=1&amp;ai=8237&amp;sig=047dba9&amp;sid=15544&amp;ppid=25675835&amp;vpid=76074750&amp;ct=offers</t>
  </si>
  <si>
    <t>https://octopart.com/click/track?c=1&amp;ai=8237&amp;sig=0320378&amp;sid=5822&amp;ppid=25675835&amp;vpid=113503926&amp;ct=offers</t>
  </si>
  <si>
    <t>https://octopart.com/click/track?ai=8237&amp;sig=0638105&amp;sid=459&amp;ppid=25675835&amp;vpid=112797634&amp;ct=offers</t>
  </si>
  <si>
    <t>45Y7689</t>
  </si>
  <si>
    <t>755-SCS212AMC</t>
  </si>
  <si>
    <t>C1S625901591356</t>
  </si>
  <si>
    <t>SCS212AMC-ND</t>
  </si>
  <si>
    <t>https://octopart.com/scs212amc-rohm-25675835</t>
  </si>
  <si>
    <t>https://octopart.com/click/track?c=1&amp;ai=8237&amp;sig=06bce74&amp;sid=15544&amp;ppid=38804639&amp;vpid=265726878&amp;ct=offers</t>
  </si>
  <si>
    <t>SCS212AJTLL</t>
  </si>
  <si>
    <t>https://octopart.com/click/track?ai=8237&amp;sig=0e34c11&amp;sid=5489&amp;ppid=38804639&amp;vpid=577351758&amp;ct=offers</t>
  </si>
  <si>
    <t>https://octopart.com/click/track?c=1&amp;ai=8237&amp;sig=08b90cb&amp;sid=10022&amp;ppid=38804639&amp;vpid=575725255&amp;ct=offers</t>
  </si>
  <si>
    <t>https://octopart.com/click/track?ai=8237&amp;sig=06fa80f&amp;sid=2402&amp;ppid=38804639&amp;vpid=537957371&amp;ct=offers</t>
  </si>
  <si>
    <t>https://octopart.com/click/track?ai=8237&amp;sig=083305e&amp;sid=2401&amp;ppid=38804639&amp;vpid=165527111&amp;ct=offers</t>
  </si>
  <si>
    <t>https://octopart.com/click/track?ai=8237&amp;sig=013ceae&amp;sid=819&amp;ppid=38804639&amp;vpid=540478679&amp;ct=offers</t>
  </si>
  <si>
    <t>https://octopart.com/click/track?ai=8237&amp;sig=0a00d65&amp;sid=13512&amp;ppid=38804639&amp;vpid=279849694&amp;ct=offers</t>
  </si>
  <si>
    <t>https://octopart.com/click/track?c=1&amp;ai=8237&amp;sig=0bffaa4&amp;sid=5822&amp;ppid=38804639&amp;vpid=113503925&amp;ct=offers</t>
  </si>
  <si>
    <t>https://octopart.com/click/track?ai=8237&amp;sig=09d7b10&amp;sid=459&amp;ppid=38804639&amp;vpid=112797633&amp;ct=offers</t>
  </si>
  <si>
    <t>81AC5463</t>
  </si>
  <si>
    <t>755-SCS212AJTLL</t>
  </si>
  <si>
    <t>C1S625901599695</t>
  </si>
  <si>
    <t>SCS212AJTLLTR-ND</t>
  </si>
  <si>
    <t>DIODE SCHOTTKY 650V 12A TO263AB</t>
  </si>
  <si>
    <t>https://octopart.com/scs212ajtll-rohm-38804639</t>
  </si>
  <si>
    <t>https://octopart.com/click/track?ai=8237&amp;sig=024309c&amp;sid=819&amp;ppid=86988215&amp;vpid=540478678&amp;ct=offers</t>
  </si>
  <si>
    <t>https://octopart.com/click/track?ai=8237&amp;sig=070f497&amp;sid=5489&amp;ppid=86988215&amp;vpid=577844147&amp;ct=offers</t>
  </si>
  <si>
    <t>https://octopart.com/click/track?ai=8237&amp;sig=09f690f&amp;sid=2402&amp;ppid=86988215&amp;vpid=537957367&amp;ct=offers</t>
  </si>
  <si>
    <t>https://octopart.com/click/track?ai=8237&amp;sig=044a66d&amp;sid=2401&amp;ppid=86988215&amp;vpid=448572989&amp;ct=offers</t>
  </si>
  <si>
    <t>https://octopart.com/click/track?ai=8237&amp;sig=08d7104&amp;sid=13512&amp;ppid=86988215&amp;vpid=576994495&amp;ct=offers</t>
  </si>
  <si>
    <t>https://octopart.com/click/track?c=1&amp;ai=8237&amp;sig=0939a70&amp;sid=5822&amp;ppid=86988215&amp;vpid=448721251&amp;ct=offers</t>
  </si>
  <si>
    <t>https://octopart.com/click/track?c=1&amp;ai=8237&amp;sig=0659eeb&amp;sid=459&amp;ppid=86988215&amp;vpid=448675225&amp;ct=offers</t>
  </si>
  <si>
    <t>SCS212AJHRTLL</t>
  </si>
  <si>
    <t>81AC5462</t>
  </si>
  <si>
    <t>755-SCS212AJHRTLL</t>
  </si>
  <si>
    <t>C1S625901872552</t>
  </si>
  <si>
    <t>SCS212AJHRTLLTR-ND</t>
  </si>
  <si>
    <t>https://octopart.com/scs212ajhrtll-rohm-86988215</t>
  </si>
  <si>
    <t>https://octopart.com/click/track?ai=8237&amp;sig=0cc0566&amp;sid=2402&amp;ppid=75554721&amp;vpid=589291706&amp;ct=offers</t>
  </si>
  <si>
    <t>71Y9276</t>
  </si>
  <si>
    <t>https://octopart.com/click/track?ai=8237&amp;sig=0f9aa69&amp;sid=5489&amp;ppid=75554721&amp;vpid=611054248&amp;ct=offers</t>
  </si>
  <si>
    <t>https://octopart.com/click/track?ai=8237&amp;sig=09a9c58&amp;sid=2401&amp;ppid=75554721&amp;vpid=277830466&amp;ct=offers</t>
  </si>
  <si>
    <t>https://octopart.com/click/track?c=1&amp;ai=8237&amp;sig=0f420ce&amp;sid=819&amp;ppid=75554721&amp;vpid=587721841&amp;ct=offers</t>
  </si>
  <si>
    <t>https://octopart.com/click/track?ai=8237&amp;sig=0834362&amp;sid=13512&amp;ppid=75554721&amp;vpid=585736850&amp;ct=offers</t>
  </si>
  <si>
    <t>https://octopart.com/click/track?c=1&amp;ai=8237&amp;sig=072db12&amp;sid=15544&amp;ppid=75554721&amp;vpid=273151046&amp;ct=offers</t>
  </si>
  <si>
    <t>https://octopart.com/click/track?c=1&amp;ai=8237&amp;sig=0ff4961&amp;sid=5822&amp;ppid=75554721&amp;vpid=381347889&amp;ct=offers</t>
  </si>
  <si>
    <t>https://octopart.com/click/track?ai=8237&amp;sig=058abcb&amp;sid=459&amp;ppid=75554721&amp;vpid=277710980&amp;ct=offers</t>
  </si>
  <si>
    <t>SCS212AGHRC</t>
  </si>
  <si>
    <t>755-SCS212AGHRC</t>
  </si>
  <si>
    <t>C1S625901872543</t>
  </si>
  <si>
    <t>SCS212AGHRC-ND</t>
  </si>
  <si>
    <t>DIODE SCHOTTKY 650V 12A TO-220-2</t>
  </si>
  <si>
    <t>https://octopart.com/scs212aghrc-rohm-75554721</t>
  </si>
  <si>
    <t>https://octopart.com/click/track?ai=8237&amp;sig=0fc1387&amp;sid=15176&amp;ppid=24924246&amp;vpid=135601370&amp;ct=offers</t>
  </si>
  <si>
    <t>SCS212AGC</t>
  </si>
  <si>
    <t>https://octopart.com/click/track?ai=8237&amp;sig=07c9d97&amp;sid=5489&amp;ppid=24924246&amp;vpid=572849139&amp;ct=offers</t>
  </si>
  <si>
    <t>https://octopart.com/click/track?ai=8237&amp;sig=0003cb9&amp;sid=1532&amp;ppid=24924246&amp;vpid=558737844&amp;ct=offers</t>
  </si>
  <si>
    <t>https://octopart.com/click/track?ai=8237&amp;sig=0ec7620&amp;sid=10022&amp;ppid=24924246&amp;vpid=587786275&amp;ct=offers</t>
  </si>
  <si>
    <t>https://octopart.com/click/track?c=1&amp;ai=8237&amp;sig=072cbd5&amp;sid=2402&amp;ppid=24924246&amp;vpid=537957363&amp;ct=offers</t>
  </si>
  <si>
    <t>https://octopart.com/click/track?ai=8237&amp;sig=0becac9&amp;sid=2401&amp;ppid=24924246&amp;vpid=78803383&amp;ct=offers</t>
  </si>
  <si>
    <t>https://octopart.com/click/track?c=1&amp;ai=8237&amp;sig=02cf5c8&amp;sid=819&amp;ppid=24924246&amp;vpid=139423073&amp;ct=offers</t>
  </si>
  <si>
    <t>https://octopart.com/click/track?ai=8237&amp;sig=0f853ba&amp;sid=13512&amp;ppid=24924246&amp;vpid=279849687&amp;ct=offers</t>
  </si>
  <si>
    <t>https://octopart.com/click/track?c=1&amp;ai=8237&amp;sig=072856f&amp;sid=15544&amp;ppid=24924246&amp;vpid=76658014&amp;ct=offers</t>
  </si>
  <si>
    <t>https://octopart.com/click/track?c=1&amp;ai=8237&amp;sig=0c429c5&amp;sid=5822&amp;ppid=24924246&amp;vpid=70134462&amp;ct=offers</t>
  </si>
  <si>
    <t>https://octopart.com/click/track?ai=8237&amp;sig=06971f7&amp;sid=459&amp;ppid=24924246&amp;vpid=58389885&amp;ct=offers</t>
  </si>
  <si>
    <t>30AC0011</t>
  </si>
  <si>
    <t>755-SCS212AGC</t>
  </si>
  <si>
    <t>C1S625901535484</t>
  </si>
  <si>
    <t>SCS212AGC-ND</t>
  </si>
  <si>
    <t>https://octopart.com/scs212agc-rohm-24924246</t>
  </si>
  <si>
    <t>https://octopart.com/click/track?c=1&amp;ai=8237&amp;sig=0612dc7&amp;sid=5822&amp;ppid=76807691&amp;vpid=410037750&amp;ct=offers</t>
  </si>
  <si>
    <t>SCS210KGHRC</t>
  </si>
  <si>
    <t>https://octopart.com/click/track?ai=8237&amp;sig=0e8383d&amp;sid=5489&amp;ppid=76807691&amp;vpid=611054246&amp;ct=offers</t>
  </si>
  <si>
    <t>https://octopart.com/click/track?c=1&amp;ai=8237&amp;sig=0b08d79&amp;sid=2402&amp;ppid=76807691&amp;vpid=589291705&amp;ct=offers</t>
  </si>
  <si>
    <t>https://octopart.com/click/track?ai=8237&amp;sig=07c7adf&amp;sid=2401&amp;ppid=76807691&amp;vpid=277830465&amp;ct=offers</t>
  </si>
  <si>
    <t>https://octopart.com/click/track?ai=8237&amp;sig=0945f93&amp;sid=819&amp;ppid=76807691&amp;vpid=587721840&amp;ct=offers</t>
  </si>
  <si>
    <t>https://octopart.com/click/track?ai=8237&amp;sig=05f9302&amp;sid=13512&amp;ppid=76807691&amp;vpid=576994494&amp;ct=offers</t>
  </si>
  <si>
    <t>https://octopart.com/click/track?ai=8237&amp;sig=0d07f35&amp;sid=459&amp;ppid=76807691&amp;vpid=277710979&amp;ct=offers</t>
  </si>
  <si>
    <t>71Y9275</t>
  </si>
  <si>
    <t>755-SCS210KGHRC</t>
  </si>
  <si>
    <t>C1S625901872534</t>
  </si>
  <si>
    <t>SCS210KGHRC-ND</t>
  </si>
  <si>
    <t>DIODE SCHOTTKY 1200V 10A TO220-2</t>
  </si>
  <si>
    <t>1.6V @ 10A</t>
  </si>
  <si>
    <t>https://octopart.com/scs210kghrc-rohm-76807691</t>
  </si>
  <si>
    <t>https://octopart.com/click/track?ai=8237&amp;sig=0bb3bb1&amp;sid=15176&amp;ppid=25675834&amp;vpid=135601369&amp;ct=offers</t>
  </si>
  <si>
    <t>SCS210KGC</t>
  </si>
  <si>
    <t>https://octopart.com/click/track?ai=8237&amp;sig=00cd44b&amp;sid=5489&amp;ppid=25675834&amp;vpid=611054245&amp;ct=offers</t>
  </si>
  <si>
    <t>https://octopart.com/click/track?ai=8237&amp;sig=07f87ab&amp;sid=1532&amp;ppid=25675834&amp;vpid=558737843&amp;ct=offers</t>
  </si>
  <si>
    <t>https://octopart.com/click/track?c=1&amp;ai=8237&amp;sig=0b6b210&amp;sid=10022&amp;ppid=25675834&amp;vpid=587786274&amp;ct=offers</t>
  </si>
  <si>
    <t>https://octopart.com/click/track?c=1&amp;ai=8237&amp;sig=0bb506d&amp;sid=2402&amp;ppid=25675834&amp;vpid=78290098&amp;ct=offers</t>
  </si>
  <si>
    <t>https://octopart.com/click/track?ai=8237&amp;sig=0eb0eda&amp;sid=2401&amp;ppid=25675834&amp;vpid=78923889&amp;ct=offers</t>
  </si>
  <si>
    <t>https://octopart.com/click/track?c=1&amp;ai=8237&amp;sig=0ebf298&amp;sid=819&amp;ppid=25675834&amp;vpid=139423070&amp;ct=offers</t>
  </si>
  <si>
    <t>https://octopart.com/click/track?c=1&amp;ai=8237&amp;sig=0a75047&amp;sid=15544&amp;ppid=25675834&amp;vpid=76074749&amp;ct=offers</t>
  </si>
  <si>
    <t>https://octopart.com/click/track?c=1&amp;ai=8237&amp;sig=093b65a&amp;sid=5822&amp;ppid=25675834&amp;vpid=70134461&amp;ct=offers</t>
  </si>
  <si>
    <t>https://octopart.com/click/track?ai=8237&amp;sig=0bf7bb7&amp;sid=459&amp;ppid=25675834&amp;vpid=68530347&amp;ct=offers</t>
  </si>
  <si>
    <t>88W0739</t>
  </si>
  <si>
    <t>755-SCS210KGC</t>
  </si>
  <si>
    <t>SCS210KGC-ND</t>
  </si>
  <si>
    <t>https://octopart.com/scs210kgc-rohm-25675834</t>
  </si>
  <si>
    <t>https://octopart.com/click/track?ai=8237&amp;sig=05e6206&amp;sid=15176&amp;ppid=25675833&amp;vpid=175937973&amp;ct=offers</t>
  </si>
  <si>
    <t>SCS210KE2C</t>
  </si>
  <si>
    <t>https://octopart.com/click/track?ai=8237&amp;sig=05f9419&amp;sid=5489&amp;ppid=25675833&amp;vpid=611054244&amp;ct=offers</t>
  </si>
  <si>
    <t>https://octopart.com/click/track?ai=8237&amp;sig=09d733d&amp;sid=1532&amp;ppid=25675833&amp;vpid=558737842&amp;ct=offers</t>
  </si>
  <si>
    <t>https://octopart.com/click/track?ai=8237&amp;sig=07c96ed&amp;sid=18993&amp;ppid=25675833&amp;vpid=198310365&amp;ct=offers</t>
  </si>
  <si>
    <t>https://octopart.com/click/track?c=1&amp;ai=8237&amp;sig=0ddd68b&amp;sid=10022&amp;ppid=25675833&amp;vpid=587786272&amp;ct=offers</t>
  </si>
  <si>
    <t>https://octopart.com/click/track?ai=8237&amp;sig=0547b18&amp;sid=2401&amp;ppid=25675833&amp;vpid=78803382&amp;ct=offers</t>
  </si>
  <si>
    <t>https://octopart.com/click/track?c=1&amp;ai=8237&amp;sig=0be8cf3&amp;sid=819&amp;ppid=25675833&amp;vpid=139423066&amp;ct=offers</t>
  </si>
  <si>
    <t>https://octopart.com/click/track?ai=8237&amp;sig=08d2643&amp;sid=13512&amp;ppid=25675833&amp;vpid=279849670&amp;ct=offers</t>
  </si>
  <si>
    <t>https://octopart.com/click/track?c=1&amp;ai=8237&amp;sig=0ccb985&amp;sid=15544&amp;ppid=25675833&amp;vpid=76074748&amp;ct=offers</t>
  </si>
  <si>
    <t>https://octopart.com/click/track?c=1&amp;ai=8237&amp;sig=02f72be&amp;sid=5822&amp;ppid=25675833&amp;vpid=70134460&amp;ct=offers</t>
  </si>
  <si>
    <t>https://octopart.com/click/track?ai=8237&amp;sig=0b1dbe7&amp;sid=459&amp;ppid=25675833&amp;vpid=68530345&amp;ct=offers</t>
  </si>
  <si>
    <t>DSKYP5464</t>
  </si>
  <si>
    <t>755-SCS210KE2C</t>
  </si>
  <si>
    <t>C1S625901538490</t>
  </si>
  <si>
    <t>SCS210KE2C-ND</t>
  </si>
  <si>
    <t>DIODE SCHOTTKY 1200V 10A TO247</t>
  </si>
  <si>
    <t>https://octopart.com/scs210ke2c-rohm-25675833</t>
  </si>
  <si>
    <t>https://octopart.com/click/track?ai=8237&amp;sig=0363a4a&amp;sid=15176&amp;ppid=24403342&amp;vpid=135601368&amp;ct=offers</t>
  </si>
  <si>
    <t>SCS210AMC</t>
  </si>
  <si>
    <t>https://octopart.com/click/track?ai=8237&amp;sig=059ed90&amp;sid=5489&amp;ppid=24403342&amp;vpid=578419612&amp;ct=offers</t>
  </si>
  <si>
    <t>https://octopart.com/click/track?ai=8237&amp;sig=04cda6f&amp;sid=1532&amp;ppid=24403342&amp;vpid=558737841&amp;ct=offers</t>
  </si>
  <si>
    <t>https://octopart.com/click/track?ai=8237&amp;sig=0f610d4&amp;sid=10022&amp;ppid=24403342&amp;vpid=575725254&amp;ct=offers</t>
  </si>
  <si>
    <t>https://octopart.com/click/track?ai=8237&amp;sig=086ece4&amp;sid=2402&amp;ppid=24403342&amp;vpid=231884432&amp;ct=offers</t>
  </si>
  <si>
    <t>https://octopart.com/click/track?ai=8237&amp;sig=0281dc7&amp;sid=2401&amp;ppid=24403342&amp;vpid=277830463&amp;ct=offers</t>
  </si>
  <si>
    <t>https://octopart.com/click/track?ai=8237&amp;sig=0fb5bc9&amp;sid=819&amp;ppid=24403342&amp;vpid=203233826&amp;ct=offers</t>
  </si>
  <si>
    <t>https://octopart.com/click/track?ai=8237&amp;sig=0a57c77&amp;sid=13512&amp;ppid=24403342&amp;vpid=576994493&amp;ct=offers</t>
  </si>
  <si>
    <t>https://octopart.com/click/track?c=1&amp;ai=8237&amp;sig=0be3144&amp;sid=15544&amp;ppid=24403342&amp;vpid=76074747&amp;ct=offers</t>
  </si>
  <si>
    <t>https://octopart.com/click/track?c=1&amp;ai=8237&amp;sig=067d384&amp;sid=5822&amp;ppid=24403342&amp;vpid=54000988&amp;ct=offers</t>
  </si>
  <si>
    <t>https://octopart.com/click/track?ai=8237&amp;sig=0725112&amp;sid=459&amp;ppid=24403342&amp;vpid=75737208&amp;ct=offers</t>
  </si>
  <si>
    <t>45Y7688</t>
  </si>
  <si>
    <t>755-SCS210AMC</t>
  </si>
  <si>
    <t>C1S625901186206</t>
  </si>
  <si>
    <t>SCS210AMC-ND</t>
  </si>
  <si>
    <t>DIODE SCHOTTKY 650V 10A TO220FM</t>
  </si>
  <si>
    <t>https://octopart.com/scs210amc-rohm-24403342</t>
  </si>
  <si>
    <t>https://octopart.com/click/track?ai=8237&amp;sig=0c6ab67&amp;sid=15544&amp;ppid=26993514&amp;vpid=97307930&amp;ct=offers</t>
  </si>
  <si>
    <t>SCS210AJTLL</t>
  </si>
  <si>
    <t>https://octopart.com/click/track?ai=8237&amp;sig=055a562&amp;sid=5489&amp;ppid=26993514&amp;vpid=611054243&amp;ct=offers</t>
  </si>
  <si>
    <t>https://octopart.com/click/track?ai=8237&amp;sig=0e0e357&amp;sid=1532&amp;ppid=26993514&amp;vpid=558737840&amp;ct=offers</t>
  </si>
  <si>
    <t>https://octopart.com/click/track?ai=8237&amp;sig=040d200&amp;sid=15176&amp;ppid=26993514&amp;vpid=176659981&amp;ct=offers</t>
  </si>
  <si>
    <t>https://octopart.com/click/track?ai=8237&amp;sig=0b90994&amp;sid=10022&amp;ppid=26993514&amp;vpid=597102453&amp;ct=offers</t>
  </si>
  <si>
    <t>https://octopart.com/click/track?ai=8237&amp;sig=0e1de57&amp;sid=2401&amp;ppid=26993514&amp;vpid=77169875&amp;ct=offers</t>
  </si>
  <si>
    <t>https://octopart.com/click/track?c=1&amp;ai=8237&amp;sig=0eb882c&amp;sid=819&amp;ppid=26993514&amp;vpid=139423063&amp;ct=offers</t>
  </si>
  <si>
    <t>https://octopart.com/click/track?c=1&amp;ai=8237&amp;sig=01de815&amp;sid=5822&amp;ppid=26993514&amp;vpid=70134458&amp;ct=offers</t>
  </si>
  <si>
    <t>https://octopart.com/click/track?ai=8237&amp;sig=0c2c6de&amp;sid=459&amp;ppid=26993514&amp;vpid=68530344&amp;ct=offers</t>
  </si>
  <si>
    <t>755-SCS210AJTLL</t>
  </si>
  <si>
    <t>SCS210AJTLLTR-ND</t>
  </si>
  <si>
    <t>DIODE SCHOTTKY 650V 10A TO263AB</t>
  </si>
  <si>
    <t>https://octopart.com/scs210ajtll-rohm-26993514</t>
  </si>
  <si>
    <t>https://octopart.com/click/track?ai=8237&amp;sig=0f995b5&amp;sid=819&amp;ppid=86988214&amp;vpid=540478677&amp;ct=offers</t>
  </si>
  <si>
    <t>https://octopart.com/click/track?ai=8237&amp;sig=083f671&amp;sid=5489&amp;ppid=86988214&amp;vpid=577351752&amp;ct=offers</t>
  </si>
  <si>
    <t>https://octopart.com/click/track?ai=8237&amp;sig=031e108&amp;sid=2402&amp;ppid=86988214&amp;vpid=537957353&amp;ct=offers</t>
  </si>
  <si>
    <t>https://octopart.com/click/track?ai=8237&amp;sig=077d6bb&amp;sid=2401&amp;ppid=86988214&amp;vpid=448572988&amp;ct=offers</t>
  </si>
  <si>
    <t>https://octopart.com/click/track?ai=8237&amp;sig=0f0bed2&amp;sid=13512&amp;ppid=86988214&amp;vpid=576994492&amp;ct=offers</t>
  </si>
  <si>
    <t>https://octopart.com/click/track?c=1&amp;ai=8237&amp;sig=0835753&amp;sid=459&amp;ppid=86988214&amp;vpid=448675222&amp;ct=offers</t>
  </si>
  <si>
    <t>SCS210AJHRTLL</t>
  </si>
  <si>
    <t>81AC5461</t>
  </si>
  <si>
    <t>755-SCS210AJHRTLL</t>
  </si>
  <si>
    <t>C1S625901872358</t>
  </si>
  <si>
    <t>SCS210AJHRTLLTR-ND</t>
  </si>
  <si>
    <t>https://octopart.com/scs210ajhrtll-rohm-86988214</t>
  </si>
  <si>
    <t>https://octopart.com/click/track?c=1&amp;ai=8237&amp;sig=02be983&amp;sid=5822&amp;ppid=76807689&amp;vpid=410037748&amp;ct=offers</t>
  </si>
  <si>
    <t>SCS210AGHRC</t>
  </si>
  <si>
    <t>https://octopart.com/click/track?ai=8237&amp;sig=090d963&amp;sid=5489&amp;ppid=76807689&amp;vpid=577351751&amp;ct=offers</t>
  </si>
  <si>
    <t>https://octopart.com/click/track?ai=8237&amp;sig=0524a91&amp;sid=2402&amp;ppid=76807689&amp;vpid=589291703&amp;ct=offers</t>
  </si>
  <si>
    <t>https://octopart.com/click/track?ai=8237&amp;sig=0ab0341&amp;sid=2401&amp;ppid=76807689&amp;vpid=277830462&amp;ct=offers</t>
  </si>
  <si>
    <t>https://octopart.com/click/track?ai=8237&amp;sig=0dbbd88&amp;sid=819&amp;ppid=76807689&amp;vpid=587721838&amp;ct=offers</t>
  </si>
  <si>
    <t>https://octopart.com/click/track?ai=8237&amp;sig=0315f4e&amp;sid=13512&amp;ppid=76807689&amp;vpid=576994491&amp;ct=offers</t>
  </si>
  <si>
    <t>https://octopart.com/click/track?ai=8237&amp;sig=0e99b4f&amp;sid=459&amp;ppid=76807689&amp;vpid=277710977&amp;ct=offers</t>
  </si>
  <si>
    <t>71Y9273</t>
  </si>
  <si>
    <t>755-SCS210AGHRC</t>
  </si>
  <si>
    <t>C1S625901872349</t>
  </si>
  <si>
    <t>SCS210AGHRC-ND</t>
  </si>
  <si>
    <t>DIODE SCHOTTKY 650V 10A TO-220-2</t>
  </si>
  <si>
    <t>https://octopart.com/scs210aghrc-rohm-76807689</t>
  </si>
  <si>
    <t>https://octopart.com/click/track?ai=8237&amp;sig=02bfebf&amp;sid=15176&amp;ppid=24403346&amp;vpid=135601367&amp;ct=offers</t>
  </si>
  <si>
    <t>SCS210AGC</t>
  </si>
  <si>
    <t>https://octopart.com/click/track?ai=8237&amp;sig=0f8d225&amp;sid=5489&amp;ppid=24403346&amp;vpid=611054239&amp;ct=offers</t>
  </si>
  <si>
    <t>https://octopart.com/click/track?ai=8237&amp;sig=0fe3ce3&amp;sid=1532&amp;ppid=24403346&amp;vpid=558737839&amp;ct=offers</t>
  </si>
  <si>
    <t>https://octopart.com/click/track?ai=8237&amp;sig=00930bd&amp;sid=10022&amp;ppid=24403346&amp;vpid=587786271&amp;ct=offers</t>
  </si>
  <si>
    <t>https://octopart.com/click/track?c=1&amp;ai=8237&amp;sig=01a255b&amp;sid=2402&amp;ppid=24403346&amp;vpid=78290095&amp;ct=offers</t>
  </si>
  <si>
    <t>https://octopart.com/click/track?ai=8237&amp;sig=05c6243&amp;sid=2401&amp;ppid=24403346&amp;vpid=78803381&amp;ct=offers</t>
  </si>
  <si>
    <t>https://octopart.com/click/track?c=1&amp;ai=8237&amp;sig=0a415fe&amp;sid=819&amp;ppid=24403346&amp;vpid=139423059&amp;ct=offers</t>
  </si>
  <si>
    <t>https://octopart.com/click/track?c=1&amp;ai=8237&amp;sig=0285a49&amp;sid=15544&amp;ppid=24403346&amp;vpid=76074746&amp;ct=offers</t>
  </si>
  <si>
    <t>https://octopart.com/click/track?c=1&amp;ai=8237&amp;sig=04f31b3&amp;sid=5822&amp;ppid=24403346&amp;vpid=54000999&amp;ct=offers</t>
  </si>
  <si>
    <t>https://octopart.com/click/track?ai=8237&amp;sig=0a42ae6&amp;sid=459&amp;ppid=24403346&amp;vpid=58389884&amp;ct=offers</t>
  </si>
  <si>
    <t>88W0736</t>
  </si>
  <si>
    <t>755-SCS210AGC</t>
  </si>
  <si>
    <t>SCS210AGC-ND</t>
  </si>
  <si>
    <t>https://octopart.com/scs210agc-rohm-24403346</t>
  </si>
  <si>
    <t>https://octopart.com/click/track?ai=8237&amp;sig=0dc44ac&amp;sid=15176&amp;ppid=38804638&amp;vpid=135601366&amp;ct=offers</t>
  </si>
  <si>
    <t>SCS208AMC</t>
  </si>
  <si>
    <t>https://octopart.com/click/track?ai=8237&amp;sig=0868014&amp;sid=5489&amp;ppid=38804638&amp;vpid=573601161&amp;ct=offers</t>
  </si>
  <si>
    <t>https://octopart.com/click/track?ai=8237&amp;sig=0686dd3&amp;sid=1532&amp;ppid=38804638&amp;vpid=551779119&amp;ct=offers</t>
  </si>
  <si>
    <t>https://octopart.com/click/track?ai=8237&amp;sig=0bf6cb5&amp;sid=10022&amp;ppid=38804638&amp;vpid=575725252&amp;ct=offers</t>
  </si>
  <si>
    <t>https://octopart.com/click/track?c=1&amp;ai=8237&amp;sig=0eac56f&amp;sid=2402&amp;ppid=38804638&amp;vpid=231884431&amp;ct=offers</t>
  </si>
  <si>
    <t>https://octopart.com/click/track?ai=8237&amp;sig=06a88f8&amp;sid=2401&amp;ppid=38804638&amp;vpid=165527099&amp;ct=offers</t>
  </si>
  <si>
    <t>https://octopart.com/click/track?c=1&amp;ai=8237&amp;sig=09fae00&amp;sid=819&amp;ppid=38804638&amp;vpid=203233825&amp;ct=offers</t>
  </si>
  <si>
    <t>https://octopart.com/click/track?ai=8237&amp;sig=09e31b6&amp;sid=13512&amp;ppid=38804638&amp;vpid=279849633&amp;ct=offers</t>
  </si>
  <si>
    <t>https://octopart.com/click/track?ai=8237&amp;sig=00dd645&amp;sid=15544&amp;ppid=38804638&amp;vpid=163388357&amp;ct=offers</t>
  </si>
  <si>
    <t>https://octopart.com/click/track?c=1&amp;ai=8237&amp;sig=06951bd&amp;sid=5822&amp;ppid=38804638&amp;vpid=113503924&amp;ct=offers</t>
  </si>
  <si>
    <t>https://octopart.com/click/track?ai=8237&amp;sig=0f10696&amp;sid=459&amp;ppid=38804638&amp;vpid=112797630&amp;ct=offers</t>
  </si>
  <si>
    <t>45Y7687</t>
  </si>
  <si>
    <t>755-SCS208AMC</t>
  </si>
  <si>
    <t>C1S625901591347</t>
  </si>
  <si>
    <t>SCS208AMC-ND</t>
  </si>
  <si>
    <t>DIODE SCHOTTKY 650V 8A TO220FM</t>
  </si>
  <si>
    <t>https://octopart.com/scs208amc-rohm-38804638</t>
  </si>
  <si>
    <t>https://octopart.com/click/track?c=1&amp;ai=8237&amp;sig=0ad6320&amp;sid=15544&amp;ppid=86988213&amp;vpid=565214362&amp;ct=offers</t>
  </si>
  <si>
    <t>SCS208AJHRTLL</t>
  </si>
  <si>
    <t>https://octopart.com/click/track?ai=8237&amp;sig=03a0eec&amp;sid=5489&amp;ppid=86988213&amp;vpid=611054237&amp;ct=offers</t>
  </si>
  <si>
    <t>https://octopart.com/click/track?ai=8237&amp;sig=0684cfb&amp;sid=2402&amp;ppid=86988213&amp;vpid=537957335&amp;ct=offers</t>
  </si>
  <si>
    <t>https://octopart.com/click/track?ai=8237&amp;sig=0acc10b&amp;sid=2401&amp;ppid=86988213&amp;vpid=448572987&amp;ct=offers</t>
  </si>
  <si>
    <t>https://octopart.com/click/track?ai=8237&amp;sig=0ee7ae7&amp;sid=819&amp;ppid=86988213&amp;vpid=540478676&amp;ct=offers</t>
  </si>
  <si>
    <t>https://octopart.com/click/track?ai=8237&amp;sig=0dfbedf&amp;sid=13512&amp;ppid=86988213&amp;vpid=580082390&amp;ct=offers</t>
  </si>
  <si>
    <t>https://octopart.com/click/track?c=1&amp;ai=8237&amp;sig=086ded2&amp;sid=5822&amp;ppid=86988213&amp;vpid=448721249&amp;ct=offers</t>
  </si>
  <si>
    <t>https://octopart.com/click/track?c=1&amp;ai=8237&amp;sig=090f08d&amp;sid=459&amp;ppid=86988213&amp;vpid=448675219&amp;ct=offers</t>
  </si>
  <si>
    <t>81AC5460</t>
  </si>
  <si>
    <t>755-SCS208AJHRTLL</t>
  </si>
  <si>
    <t>C1S625901872330</t>
  </si>
  <si>
    <t>SCS208AJHRTLLTR-ND</t>
  </si>
  <si>
    <t>DIODE SCHOTTKY 650V 8A TO263AB</t>
  </si>
  <si>
    <t>https://octopart.com/scs208ajhrtll-rohm-86988213</t>
  </si>
  <si>
    <t>https://octopart.com/click/track?c=1&amp;ai=8237&amp;sig=0a98413&amp;sid=15544&amp;ppid=75554720&amp;vpid=273151045&amp;ct=offers</t>
  </si>
  <si>
    <t>SCS208AGHRC</t>
  </si>
  <si>
    <t>https://octopart.com/click/track?ai=8237&amp;sig=010ddc5&amp;sid=5489&amp;ppid=75554720&amp;vpid=576492794&amp;ct=offers</t>
  </si>
  <si>
    <t>https://octopart.com/click/track?c=1&amp;ai=8237&amp;sig=0ce1957&amp;sid=2402&amp;ppid=75554720&amp;vpid=589291702&amp;ct=offers</t>
  </si>
  <si>
    <t>https://octopart.com/click/track?ai=8237&amp;sig=0f5763e&amp;sid=2401&amp;ppid=75554720&amp;vpid=277830461&amp;ct=offers</t>
  </si>
  <si>
    <t>https://octopart.com/click/track?ai=8237&amp;sig=0b6ed22&amp;sid=819&amp;ppid=75554720&amp;vpid=587721837&amp;ct=offers</t>
  </si>
  <si>
    <t>https://octopart.com/click/track?ai=8237&amp;sig=06795a8&amp;sid=13512&amp;ppid=75554720&amp;vpid=575423752&amp;ct=offers</t>
  </si>
  <si>
    <t>https://octopart.com/click/track?c=1&amp;ai=8237&amp;sig=07455ac&amp;sid=5822&amp;ppid=75554720&amp;vpid=381347885&amp;ct=offers</t>
  </si>
  <si>
    <t>https://octopart.com/click/track?ai=8237&amp;sig=01a23b5&amp;sid=459&amp;ppid=75554720&amp;vpid=277710976&amp;ct=offers</t>
  </si>
  <si>
    <t>71Y9272</t>
  </si>
  <si>
    <t>755-SCS208AGHRC</t>
  </si>
  <si>
    <t>C1S625901872321</t>
  </si>
  <si>
    <t>SCS208AGHRC-ND</t>
  </si>
  <si>
    <t>DIODE SCHOTTKY 650V 8A TO-220-2</t>
  </si>
  <si>
    <t>https://octopart.com/scs208aghrc-rohm-75554720</t>
  </si>
  <si>
    <t>https://octopart.com/click/track?ai=8237&amp;sig=0765c34&amp;sid=15176&amp;ppid=24924245&amp;vpid=135601365&amp;ct=offers</t>
  </si>
  <si>
    <t>SCS208AGC</t>
  </si>
  <si>
    <t>https://octopart.com/click/track?ai=8237&amp;sig=0c91c87&amp;sid=5489&amp;ppid=24924245&amp;vpid=529500879&amp;ct=offers</t>
  </si>
  <si>
    <t>https://octopart.com/click/track?ai=8237&amp;sig=0c5a366&amp;sid=1532&amp;ppid=24924245&amp;vpid=558737837&amp;ct=offers</t>
  </si>
  <si>
    <t>https://octopart.com/click/track?c=1&amp;ai=8237&amp;sig=06e9aa1&amp;sid=2402&amp;ppid=24924245&amp;vpid=78290093&amp;ct=offers</t>
  </si>
  <si>
    <t>https://octopart.com/click/track?ai=8237&amp;sig=0614227&amp;sid=2401&amp;ppid=24924245&amp;vpid=78283439&amp;ct=offers</t>
  </si>
  <si>
    <t>https://octopart.com/click/track?c=1&amp;ai=8237&amp;sig=07319b4&amp;sid=819&amp;ppid=24924245&amp;vpid=139423052&amp;ct=offers</t>
  </si>
  <si>
    <t>https://octopart.com/click/track?ai=8237&amp;sig=067d938&amp;sid=13512&amp;ppid=24924245&amp;vpid=440848061&amp;ct=offers</t>
  </si>
  <si>
    <t>https://octopart.com/click/track?c=1&amp;ai=8237&amp;sig=077e2ab&amp;sid=15544&amp;ppid=24924245&amp;vpid=76658013&amp;ct=offers</t>
  </si>
  <si>
    <t>https://octopart.com/click/track?c=1&amp;ai=8237&amp;sig=0572c17&amp;sid=5822&amp;ppid=24924245&amp;vpid=70134456&amp;ct=offers</t>
  </si>
  <si>
    <t>https://octopart.com/click/track?ai=8237&amp;sig=0aa3701&amp;sid=459&amp;ppid=24924245&amp;vpid=58389883&amp;ct=offers</t>
  </si>
  <si>
    <t>Bag</t>
  </si>
  <si>
    <t>88W0734</t>
  </si>
  <si>
    <t>755-SCS208AGC</t>
  </si>
  <si>
    <t>C1S625901081150</t>
  </si>
  <si>
    <t>SCS208AGC-ND</t>
  </si>
  <si>
    <t>https://octopart.com/scs208agc-rohm-24924245</t>
  </si>
  <si>
    <t>https://octopart.com/click/track?ai=8237&amp;sig=006c74d&amp;sid=15176&amp;ppid=38804637&amp;vpid=135601364&amp;ct=offers</t>
  </si>
  <si>
    <t>SCS206AMC</t>
  </si>
  <si>
    <t>https://octopart.com/click/track?ai=8237&amp;sig=0e4ed72&amp;sid=5489&amp;ppid=38804637&amp;vpid=461578187&amp;ct=offers</t>
  </si>
  <si>
    <t>https://octopart.com/click/track?ai=8237&amp;sig=04945af&amp;sid=1532&amp;ppid=38804637&amp;vpid=558737836&amp;ct=offers</t>
  </si>
  <si>
    <t>https://octopart.com/click/track?ai=8237&amp;sig=007fadd&amp;sid=2402&amp;ppid=38804637&amp;vpid=231884430&amp;ct=offers</t>
  </si>
  <si>
    <t>https://octopart.com/click/track?ai=8237&amp;sig=06d0f72&amp;sid=2401&amp;ppid=38804637&amp;vpid=165527093&amp;ct=offers</t>
  </si>
  <si>
    <t>https://octopart.com/click/track?ai=8237&amp;sig=07149ed&amp;sid=819&amp;ppid=38804637&amp;vpid=203233824&amp;ct=offers</t>
  </si>
  <si>
    <t>https://octopart.com/click/track?c=1&amp;ai=8237&amp;sig=0613444&amp;sid=15544&amp;ppid=38804637&amp;vpid=265726877&amp;ct=offers</t>
  </si>
  <si>
    <t>https://octopart.com/click/track?c=1&amp;ai=8237&amp;sig=0c1b606&amp;sid=5822&amp;ppid=38804637&amp;vpid=113503923&amp;ct=offers</t>
  </si>
  <si>
    <t>https://octopart.com/click/track?ai=8237&amp;sig=04d3784&amp;sid=1106&amp;ppid=38804637&amp;vpid=473415574&amp;ct=offers</t>
  </si>
  <si>
    <t>https://octopart.com/click/track?ai=8237&amp;sig=070671e&amp;sid=459&amp;ppid=38804637&amp;vpid=112797628&amp;ct=offers</t>
  </si>
  <si>
    <t>45Y7686</t>
  </si>
  <si>
    <t>755-SCS206AMC</t>
  </si>
  <si>
    <t>SCS206AMC-ND</t>
  </si>
  <si>
    <t>DIODE SCHOTTKY 650V 6A TO220FM</t>
  </si>
  <si>
    <t>https://octopart.com/scs206amc-rohm-38804637</t>
  </si>
  <si>
    <t>https://octopart.com/click/track?ai=8237&amp;sig=027d493&amp;sid=15176&amp;ppid=26993505&amp;vpid=176659979&amp;ct=offers</t>
  </si>
  <si>
    <t>SCS206AJTLL</t>
  </si>
  <si>
    <t>https://octopart.com/click/track?ai=8237&amp;sig=06034db&amp;sid=5489&amp;ppid=26993505&amp;vpid=611054234&amp;ct=offers</t>
  </si>
  <si>
    <t>https://octopart.com/click/track?ai=8237&amp;sig=0ca04f5&amp;sid=1532&amp;ppid=26993505&amp;vpid=558737835&amp;ct=offers</t>
  </si>
  <si>
    <t>https://octopart.com/click/track?ai=8237&amp;sig=0551104&amp;sid=10022&amp;ppid=26993505&amp;vpid=597102449&amp;ct=offers</t>
  </si>
  <si>
    <t>https://octopart.com/click/track?ai=8237&amp;sig=004c36f&amp;sid=2402&amp;ppid=26993505&amp;vpid=78290092&amp;ct=offers</t>
  </si>
  <si>
    <t>https://octopart.com/click/track?ai=8237&amp;sig=066417d&amp;sid=2401&amp;ppid=26993505&amp;vpid=77169873&amp;ct=offers</t>
  </si>
  <si>
    <t>https://octopart.com/click/track?ai=8237&amp;sig=0c64c75&amp;sid=819&amp;ppid=26993505&amp;vpid=139423048&amp;ct=offers</t>
  </si>
  <si>
    <t>https://octopart.com/click/track?ai=8237&amp;sig=0a01901&amp;sid=13512&amp;ppid=26993505&amp;vpid=576994489&amp;ct=offers</t>
  </si>
  <si>
    <t>https://octopart.com/click/track?c=1&amp;ai=8237&amp;sig=0774a21&amp;sid=15544&amp;ppid=26993505&amp;vpid=97307928&amp;ct=offers</t>
  </si>
  <si>
    <t>https://octopart.com/click/track?c=1&amp;ai=8237&amp;sig=09b8950&amp;sid=5822&amp;ppid=26993505&amp;vpid=70134454&amp;ct=offers</t>
  </si>
  <si>
    <t>https://octopart.com/click/track?ai=8237&amp;sig=0cf8d3c&amp;sid=1106&amp;ppid=26993505&amp;vpid=473415573&amp;ct=offers</t>
  </si>
  <si>
    <t>https://octopart.com/click/track?c=1&amp;ai=8237&amp;sig=09f96bc&amp;sid=459&amp;ppid=26993505&amp;vpid=68530330&amp;ct=offers</t>
  </si>
  <si>
    <t>88W0733</t>
  </si>
  <si>
    <t>755-SCS206AJTLL</t>
  </si>
  <si>
    <t>C1S625901538463</t>
  </si>
  <si>
    <t>SCS206AJTLLTR-ND</t>
  </si>
  <si>
    <t>DIODE SCHOTTKY 650V 6A TO263AB</t>
  </si>
  <si>
    <t>https://octopart.com/scs206ajtll-rohm-26993505</t>
  </si>
  <si>
    <t>https://octopart.com/click/track?c=1&amp;ai=8237&amp;sig=0c1ad79&amp;sid=15544&amp;ppid=86988212&amp;vpid=535423155&amp;ct=offers</t>
  </si>
  <si>
    <t>SCS206AJHRTLL</t>
  </si>
  <si>
    <t>https://octopart.com/click/track?ai=8237&amp;sig=097ec6e&amp;sid=5489&amp;ppid=86988212&amp;vpid=577351745&amp;ct=offers</t>
  </si>
  <si>
    <t>https://octopart.com/click/track?ai=8237&amp;sig=0319e53&amp;sid=2402&amp;ppid=86988212&amp;vpid=509970250&amp;ct=offers</t>
  </si>
  <si>
    <t>https://octopart.com/click/track?ai=8237&amp;sig=0d95a5b&amp;sid=2401&amp;ppid=86988212&amp;vpid=448572986&amp;ct=offers</t>
  </si>
  <si>
    <t>https://octopart.com/click/track?ai=8237&amp;sig=00d46c6&amp;sid=819&amp;ppid=86988212&amp;vpid=521278933&amp;ct=offers</t>
  </si>
  <si>
    <t>https://octopart.com/click/track?ai=8237&amp;sig=081dc1b&amp;sid=13512&amp;ppid=86988212&amp;vpid=576994488&amp;ct=offers</t>
  </si>
  <si>
    <t>https://octopart.com/click/track?ai=8237&amp;sig=0a70b16&amp;sid=459&amp;ppid=86988212&amp;vpid=448675216&amp;ct=offers</t>
  </si>
  <si>
    <t>74AC1907</t>
  </si>
  <si>
    <t>755-SCS206AJHRTLL</t>
  </si>
  <si>
    <t>C1S625901872312</t>
  </si>
  <si>
    <t>SCS206AJHRTLLTR-ND</t>
  </si>
  <si>
    <t>https://octopart.com/scs206ajhrtll-rohm-86988212</t>
  </si>
  <si>
    <t>https://octopart.com/click/track?c=1&amp;ai=8237&amp;sig=0a5a5c3&amp;sid=15544&amp;ppid=75554719&amp;vpid=273151044&amp;ct=offers</t>
  </si>
  <si>
    <t>SCS206AGHRC</t>
  </si>
  <si>
    <t>https://octopart.com/click/track?ai=8237&amp;sig=037b4a7&amp;sid=5489&amp;ppid=75554719&amp;vpid=611054232&amp;ct=offers</t>
  </si>
  <si>
    <t>https://octopart.com/click/track?ai=8237&amp;sig=0a90813&amp;sid=2402&amp;ppid=75554719&amp;vpid=589291701&amp;ct=offers</t>
  </si>
  <si>
    <t>https://octopart.com/click/track?ai=8237&amp;sig=0e019ce&amp;sid=2401&amp;ppid=75554719&amp;vpid=277830460&amp;ct=offers</t>
  </si>
  <si>
    <t>https://octopart.com/click/track?ai=8237&amp;sig=0a04a62&amp;sid=819&amp;ppid=75554719&amp;vpid=587721836&amp;ct=offers</t>
  </si>
  <si>
    <t>https://octopart.com/click/track?ai=8237&amp;sig=0594f56&amp;sid=13512&amp;ppid=75554719&amp;vpid=576994487&amp;ct=offers</t>
  </si>
  <si>
    <t>https://octopart.com/click/track?c=1&amp;ai=8237&amp;sig=0b58a37&amp;sid=5822&amp;ppid=75554719&amp;vpid=381347878&amp;ct=offers</t>
  </si>
  <si>
    <t>https://octopart.com/click/track?ai=8237&amp;sig=058437f&amp;sid=459&amp;ppid=75554719&amp;vpid=277710975&amp;ct=offers</t>
  </si>
  <si>
    <t>71Y9271</t>
  </si>
  <si>
    <t>755-SCS206AGHRC</t>
  </si>
  <si>
    <t>C1S625901872303</t>
  </si>
  <si>
    <t>SCS206AGHRC-ND</t>
  </si>
  <si>
    <t>DIODE SCHOTTKY 650V 6A TO-220-2</t>
  </si>
  <si>
    <t>https://octopart.com/scs206aghrc-rohm-75554719</t>
  </si>
  <si>
    <t>https://octopart.com/click/track?ai=8237&amp;sig=0bc3fe3&amp;sid=15176&amp;ppid=24924244&amp;vpid=135601363&amp;ct=offers</t>
  </si>
  <si>
    <t>SCS206AGC</t>
  </si>
  <si>
    <t>https://octopart.com/click/track?ai=8237&amp;sig=029c449&amp;sid=5489&amp;ppid=24924244&amp;vpid=611054231&amp;ct=offers</t>
  </si>
  <si>
    <t>https://octopart.com/click/track?ai=8237&amp;sig=00523ff&amp;sid=1532&amp;ppid=24924244&amp;vpid=558737834&amp;ct=offers</t>
  </si>
  <si>
    <t>https://octopart.com/click/track?ai=8237&amp;sig=0b6f3ce&amp;sid=10022&amp;ppid=24924244&amp;vpid=587786269&amp;ct=offers</t>
  </si>
  <si>
    <t>https://octopart.com/click/track?ai=8237&amp;sig=06853ab&amp;sid=2402&amp;ppid=24924244&amp;vpid=78290091&amp;ct=offers</t>
  </si>
  <si>
    <t>https://octopart.com/click/track?ai=8237&amp;sig=0a61ea6&amp;sid=2401&amp;ppid=24924244&amp;vpid=78283438&amp;ct=offers</t>
  </si>
  <si>
    <t>https://octopart.com/click/track?ai=8237&amp;sig=0c1c822&amp;sid=819&amp;ppid=24924244&amp;vpid=139423045&amp;ct=offers</t>
  </si>
  <si>
    <t>https://octopart.com/click/track?ai=8237&amp;sig=0171a5a&amp;sid=13512&amp;ppid=24924244&amp;vpid=279849567&amp;ct=offers</t>
  </si>
  <si>
    <t>https://octopart.com/click/track?c=1&amp;ai=8237&amp;sig=01e6acc&amp;sid=15544&amp;ppid=24924244&amp;vpid=76658012&amp;ct=offers</t>
  </si>
  <si>
    <t>https://octopart.com/click/track?c=1&amp;ai=8237&amp;sig=0361c6e&amp;sid=5822&amp;ppid=24924244&amp;vpid=70134453&amp;ct=offers</t>
  </si>
  <si>
    <t>https://octopart.com/click/track?ai=8237&amp;sig=0a5c0a5&amp;sid=1106&amp;ppid=24924244&amp;vpid=473415572&amp;ct=offers</t>
  </si>
  <si>
    <t>https://octopart.com/click/track?ai=8237&amp;sig=0f2523f&amp;sid=459&amp;ppid=24924244&amp;vpid=58389882&amp;ct=offers</t>
  </si>
  <si>
    <t>88W0732</t>
  </si>
  <si>
    <t>755-SCS206AGC</t>
  </si>
  <si>
    <t>C1S625901535457</t>
  </si>
  <si>
    <t>SCS206AGC-ND</t>
  </si>
  <si>
    <t>https://octopart.com/scs206agc-rohm-24924244</t>
  </si>
  <si>
    <t>https://octopart.com/click/track?c=1&amp;ai=8237&amp;sig=078475e&amp;sid=5822&amp;ppid=76376519&amp;vpid=410037747&amp;ct=offers</t>
  </si>
  <si>
    <t>SCS205KGHRC</t>
  </si>
  <si>
    <t>https://octopart.com/click/track?ai=8237&amp;sig=0cc5da9&amp;sid=5489&amp;ppid=76376519&amp;vpid=611054229&amp;ct=offers</t>
  </si>
  <si>
    <t>https://octopart.com/click/track?c=1&amp;ai=8237&amp;sig=09fa6e4&amp;sid=2402&amp;ppid=76376519&amp;vpid=589291700&amp;ct=offers</t>
  </si>
  <si>
    <t>https://octopart.com/click/track?ai=8237&amp;sig=091f69a&amp;sid=2401&amp;ppid=76376519&amp;vpid=277830459&amp;ct=offers</t>
  </si>
  <si>
    <t>https://octopart.com/click/track?ai=8237&amp;sig=0256377&amp;sid=819&amp;ppid=76376519&amp;vpid=587721835&amp;ct=offers</t>
  </si>
  <si>
    <t>https://octopart.com/click/track?ai=8237&amp;sig=0ff1b83&amp;sid=13512&amp;ppid=76376519&amp;vpid=575423751&amp;ct=offers</t>
  </si>
  <si>
    <t>https://octopart.com/click/track?ai=8237&amp;sig=071335b&amp;sid=459&amp;ppid=76376519&amp;vpid=277710974&amp;ct=offers</t>
  </si>
  <si>
    <t>71Y9270</t>
  </si>
  <si>
    <t>755-SCS205KGHRC</t>
  </si>
  <si>
    <t>C1S625901872297</t>
  </si>
  <si>
    <t>SCS205KGHRC-ND</t>
  </si>
  <si>
    <t>DIODE SCHOTTKY 1200V 5A TO-220-2</t>
  </si>
  <si>
    <t>1.6V @ 5A</t>
  </si>
  <si>
    <t>https://octopart.com/scs205kghrc-rohm-76376519</t>
  </si>
  <si>
    <t>https://octopart.com/click/track?ai=8237&amp;sig=0d8e0a9&amp;sid=15176&amp;ppid=25972254&amp;vpid=135601362&amp;ct=offers</t>
  </si>
  <si>
    <t>SCS205KGC</t>
  </si>
  <si>
    <t>https://octopart.com/click/track?ai=8237&amp;sig=0bdeb38&amp;sid=5489&amp;ppid=25972254&amp;vpid=611054228&amp;ct=offers</t>
  </si>
  <si>
    <t>https://octopart.com/click/track?ai=8237&amp;sig=0b89211&amp;sid=1532&amp;ppid=25972254&amp;vpid=558737833&amp;ct=offers</t>
  </si>
  <si>
    <t>https://octopart.com/click/track?ai=8237&amp;sig=0da608b&amp;sid=18993&amp;ppid=25972254&amp;vpid=133217445&amp;ct=offers</t>
  </si>
  <si>
    <t>https://octopart.com/click/track?ai=8237&amp;sig=02da8bc&amp;sid=10022&amp;ppid=25972254&amp;vpid=575725248&amp;ct=offers</t>
  </si>
  <si>
    <t>https://octopart.com/click/track?ai=8237&amp;sig=0a1c053&amp;sid=2402&amp;ppid=25972254&amp;vpid=78290090&amp;ct=offers</t>
  </si>
  <si>
    <t>https://octopart.com/click/track?ai=8237&amp;sig=09d59f3&amp;sid=2401&amp;ppid=25972254&amp;vpid=78283437&amp;ct=offers</t>
  </si>
  <si>
    <t>https://octopart.com/click/track?ai=8237&amp;sig=0c14bc2&amp;sid=819&amp;ppid=25972254&amp;vpid=139423041&amp;ct=offers</t>
  </si>
  <si>
    <t>https://octopart.com/click/track?c=1&amp;ai=8237&amp;sig=041bcdb&amp;sid=15544&amp;ppid=25972254&amp;vpid=76074744&amp;ct=offers</t>
  </si>
  <si>
    <t>https://octopart.com/click/track?c=1&amp;ai=8237&amp;sig=022a7f0&amp;sid=5822&amp;ppid=25972254&amp;vpid=70134451&amp;ct=offers</t>
  </si>
  <si>
    <t>https://octopart.com/click/track?ai=8237&amp;sig=0b95cbf&amp;sid=1106&amp;ppid=25972254&amp;vpid=473415571&amp;ct=offers</t>
  </si>
  <si>
    <t>https://octopart.com/click/track?ai=8237&amp;sig=0042baa&amp;sid=459&amp;ppid=25972254&amp;vpid=68530324&amp;ct=offers</t>
  </si>
  <si>
    <t>DSKYP5484</t>
  </si>
  <si>
    <t>88W0731</t>
  </si>
  <si>
    <t>755-SCS205KGC</t>
  </si>
  <si>
    <t>SCS205KGC-ND</t>
  </si>
  <si>
    <t>https://octopart.com/scs205kgc-rohm-25972254</t>
  </si>
  <si>
    <t>https://octopart.com/click/track?ai=8237&amp;sig=0a52462&amp;sid=18460&amp;ppid=91767891&amp;vpid=527002160&amp;ct=offers</t>
  </si>
  <si>
    <t>MSC050SDA120S</t>
  </si>
  <si>
    <t>https://octopart.com/click/track?ai=8237&amp;sig=08607a4&amp;sid=5489&amp;ppid=91767891&amp;vpid=609706317&amp;ct=offers</t>
  </si>
  <si>
    <t>https://octopart.com/click/track?c=1&amp;ai=8237&amp;sig=0650047&amp;sid=459&amp;ppid=91767891&amp;vpid=479014341&amp;ct=offers</t>
  </si>
  <si>
    <t>MSC050SDA120S-ND</t>
  </si>
  <si>
    <t>UNRLS, FG, GEN2, SIC SBD, TO-268</t>
  </si>
  <si>
    <t>https://octopart.com/msc050sda120s-microsemi-91767891</t>
  </si>
  <si>
    <t>https://octopart.com/click/track?c=1&amp;ai=8237&amp;sig=0e1f3bb&amp;sid=459&amp;ppid=99472628&amp;vpid=549853563&amp;ct=offers</t>
  </si>
  <si>
    <t>691-MSC050SDA070S-ND</t>
  </si>
  <si>
    <t>https://octopart.com/click/track?ai=8237&amp;sig=0373882&amp;sid=5489&amp;ppid=99472628&amp;vpid=609706316&amp;ct=offers</t>
  </si>
  <si>
    <t>https://octopart.com/click/track?ai=8237&amp;sig=040a844&amp;sid=18460&amp;ppid=99472628&amp;vpid=531975001&amp;ct=offers</t>
  </si>
  <si>
    <t>MSC050SDA070S</t>
  </si>
  <si>
    <t>GEN2 SIC SBD 700V 50A D3PAK</t>
  </si>
  <si>
    <t>1.8V @ 50A</t>
  </si>
  <si>
    <t>700V</t>
  </si>
  <si>
    <t>https://octopart.com/msc050sda070s-microsemi-99472628</t>
  </si>
  <si>
    <t>https://octopart.com/click/track?ai=8237&amp;sig=0baee62&amp;sid=18460&amp;ppid=87312101&amp;vpid=454337172&amp;ct=offers</t>
  </si>
  <si>
    <t>MSC050SDA070B</t>
  </si>
  <si>
    <t>https://octopart.com/click/track?ai=8237&amp;sig=00d9701&amp;sid=5489&amp;ppid=87312101&amp;vpid=609706315&amp;ct=offers</t>
  </si>
  <si>
    <t>https://octopart.com/click/track?c=1&amp;ai=8237&amp;sig=04e189c&amp;sid=459&amp;ppid=87312101&amp;vpid=449075869&amp;ct=offers</t>
  </si>
  <si>
    <t>MSC050SDA070B-ND</t>
  </si>
  <si>
    <t>DIODE SCHOTTKY 700V 50A TO247</t>
  </si>
  <si>
    <t>1.5V @ 50A</t>
  </si>
  <si>
    <t>https://octopart.com/msc050sda070b-microsemi-87312101</t>
  </si>
  <si>
    <t>https://octopart.com/click/track?ai=8237&amp;sig=0141b12&amp;sid=18460&amp;ppid=91767890&amp;vpid=485013065&amp;ct=offers</t>
  </si>
  <si>
    <t>MSC030SDA120S</t>
  </si>
  <si>
    <t>https://octopart.com/click/track?ai=8237&amp;sig=07ae0f7&amp;sid=5489&amp;ppid=91767890&amp;vpid=609706309&amp;ct=offers</t>
  </si>
  <si>
    <t>https://octopart.com/click/track?c=1&amp;ai=8237&amp;sig=063ee22&amp;sid=459&amp;ppid=91767890&amp;vpid=479014340&amp;ct=offers</t>
  </si>
  <si>
    <t>MSC030SDA120S-ND</t>
  </si>
  <si>
    <t>https://octopart.com/msc030sda120s-microsemi-91767890</t>
  </si>
  <si>
    <t>https://octopart.com/click/track?ai=8237&amp;sig=025f188&amp;sid=18460&amp;ppid=91767889&amp;vpid=527002156&amp;ct=offers</t>
  </si>
  <si>
    <t>MSC030SDA120K</t>
  </si>
  <si>
    <t>https://octopart.com/click/track?ai=8237&amp;sig=0c9a038&amp;sid=5489&amp;ppid=91767889&amp;vpid=609706308&amp;ct=offers</t>
  </si>
  <si>
    <t>https://octopart.com/click/track?c=1&amp;ai=8237&amp;sig=0d51ae1&amp;sid=459&amp;ppid=91767889&amp;vpid=479014339&amp;ct=offers</t>
  </si>
  <si>
    <t>MSC030SDA120K-ND</t>
  </si>
  <si>
    <t>UNRLS, FG, GEN2, SIC SBD, TO-220</t>
  </si>
  <si>
    <t>1.8V @ 5V</t>
  </si>
  <si>
    <t>https://octopart.com/msc030sda120k-microsemi-91767889</t>
  </si>
  <si>
    <t>https://octopart.com/click/track?ai=8237&amp;sig=02ef6d9&amp;sid=18460&amp;ppid=87312100&amp;vpid=453070715&amp;ct=offers</t>
  </si>
  <si>
    <t>MSC030SDA120B</t>
  </si>
  <si>
    <t>https://octopart.com/click/track?ai=8237&amp;sig=00ee428&amp;sid=5489&amp;ppid=87312100&amp;vpid=596150531&amp;ct=offers</t>
  </si>
  <si>
    <t>https://octopart.com/click/track?ai=8237&amp;sig=05974cb&amp;sid=1106&amp;ppid=87312100&amp;vpid=492824413&amp;ct=offers</t>
  </si>
  <si>
    <t>https://octopart.com/click/track?c=1&amp;ai=8237&amp;sig=039fb99&amp;sid=459&amp;ppid=87312100&amp;vpid=449075868&amp;ct=offers</t>
  </si>
  <si>
    <t>MSC030SDA120B-ND</t>
  </si>
  <si>
    <t>DIODE SCHOTTKY 1.2KV 30A TO247</t>
  </si>
  <si>
    <t>1.5V @ 30A</t>
  </si>
  <si>
    <t>https://octopart.com/msc030sda120b-microsemi-87312100</t>
  </si>
  <si>
    <t>https://octopart.com/click/track?c=1&amp;ai=8237&amp;sig=0dde44d&amp;sid=459&amp;ppid=99472626&amp;vpid=549853561&amp;ct=offers</t>
  </si>
  <si>
    <t>691-MSC030SDA070S-ND</t>
  </si>
  <si>
    <t>https://octopart.com/click/track?ai=8237&amp;sig=0c67b2f&amp;sid=5489&amp;ppid=99472626&amp;vpid=609706307&amp;ct=offers</t>
  </si>
  <si>
    <t>https://octopart.com/click/track?ai=8237&amp;sig=0b1b2ef&amp;sid=18460&amp;ppid=99472626&amp;vpid=531974999&amp;ct=offers</t>
  </si>
  <si>
    <t>MSC030SDA070S</t>
  </si>
  <si>
    <t>GEN2 SIC SBD 700V 30A D3PAK</t>
  </si>
  <si>
    <t>1.8V @ 30A</t>
  </si>
  <si>
    <t>https://octopart.com/msc030sda070s-microsemi-99472626</t>
  </si>
  <si>
    <t>https://octopart.com/click/track?ai=8237&amp;sig=0eb3c3a&amp;sid=18460&amp;ppid=87312099&amp;vpid=454337171&amp;ct=offers</t>
  </si>
  <si>
    <t>MSC030SDA070K</t>
  </si>
  <si>
    <t>https://octopart.com/click/track?ai=8237&amp;sig=0415b1a&amp;sid=5489&amp;ppid=87312099&amp;vpid=609706306&amp;ct=offers</t>
  </si>
  <si>
    <t>https://octopart.com/click/track?c=1&amp;ai=8237&amp;sig=0b23f8b&amp;sid=459&amp;ppid=87312099&amp;vpid=449075867&amp;ct=offers</t>
  </si>
  <si>
    <t>MSC030SDA070K-ND</t>
  </si>
  <si>
    <t>DIODE SCHOTTKY 700V 30A TO220-3</t>
  </si>
  <si>
    <t>https://octopart.com/msc030sda070k-microsemi-87312099</t>
  </si>
  <si>
    <t>https://octopart.com/click/track?ai=8237&amp;sig=011623b&amp;sid=18460&amp;ppid=87312097&amp;vpid=454337170&amp;ct=offers</t>
  </si>
  <si>
    <t>MSC015SDA120B</t>
  </si>
  <si>
    <t>https://octopart.com/click/track?ai=8237&amp;sig=0878672&amp;sid=5489&amp;ppid=87312097&amp;vpid=531966562&amp;ct=offers</t>
  </si>
  <si>
    <t>https://octopart.com/click/track?c=1&amp;ai=8237&amp;sig=09c37be&amp;sid=459&amp;ppid=87312097&amp;vpid=449075865&amp;ct=offers</t>
  </si>
  <si>
    <t>MSC015SDA120B-ND</t>
  </si>
  <si>
    <t>DIODE SCHOTTKY 1.2KV 15A TO247</t>
  </si>
  <si>
    <t>https://octopart.com/msc015sda120b-microsemi-87312097</t>
  </si>
  <si>
    <t>https://octopart.com/click/track?ai=8237&amp;sig=0fc5932&amp;sid=18460&amp;ppid=87312096&amp;vpid=453070714&amp;ct=offers</t>
  </si>
  <si>
    <t>MSC010SDA120K</t>
  </si>
  <si>
    <t>https://octopart.com/click/track?ai=8237&amp;sig=0f5cafe&amp;sid=5489&amp;ppid=87312096&amp;vpid=529316498&amp;ct=offers</t>
  </si>
  <si>
    <t>https://octopart.com/click/track?ai=8237&amp;sig=04da3b8&amp;sid=1106&amp;ppid=87312096&amp;vpid=485765780&amp;ct=offers</t>
  </si>
  <si>
    <t>https://octopart.com/click/track?c=1&amp;ai=8237&amp;sig=0d63af9&amp;sid=459&amp;ppid=87312096&amp;vpid=449075864&amp;ct=offers</t>
  </si>
  <si>
    <t>MSC010SDA120K-ND</t>
  </si>
  <si>
    <t>DIODE SCHOTTKY 1.2KV 10A TO220-2</t>
  </si>
  <si>
    <t>https://octopart.com/msc010sda120k-microsemi-87312096</t>
  </si>
  <si>
    <t>https://octopart.com/click/track?ai=8237&amp;sig=00bc031&amp;sid=18460&amp;ppid=87312095&amp;vpid=453070713&amp;ct=offers</t>
  </si>
  <si>
    <t>MSC010SDA120B</t>
  </si>
  <si>
    <t>https://octopart.com/click/track?ai=8237&amp;sig=0091ee8&amp;sid=5489&amp;ppid=87312095&amp;vpid=534894718&amp;ct=offers</t>
  </si>
  <si>
    <t>https://octopart.com/click/track?ai=8237&amp;sig=077260f&amp;sid=1106&amp;ppid=87312095&amp;vpid=549073893&amp;ct=offers</t>
  </si>
  <si>
    <t>https://octopart.com/click/track?c=1&amp;ai=8237&amp;sig=0b09915&amp;sid=459&amp;ppid=87312095&amp;vpid=449075863&amp;ct=offers</t>
  </si>
  <si>
    <t>MSC010SDA120B-ND</t>
  </si>
  <si>
    <t>DIODE SCHOTTKY 1.2KV 10A TO247</t>
  </si>
  <si>
    <t>https://octopart.com/msc010sda120b-microsemi-87312095</t>
  </si>
  <si>
    <t>https://octopart.com/click/track?c=1&amp;ai=8237&amp;sig=08143ca&amp;sid=459&amp;ppid=87312094&amp;vpid=449075862&amp;ct=offers</t>
  </si>
  <si>
    <t>MSC010SDA070K-ND</t>
  </si>
  <si>
    <t>https://octopart.com/click/track?ai=8237&amp;sig=07be928&amp;sid=5489&amp;ppid=87312094&amp;vpid=609706299&amp;ct=offers</t>
  </si>
  <si>
    <t>https://octopart.com/click/track?ai=8237&amp;sig=05af4a3&amp;sid=18460&amp;ppid=87312094&amp;vpid=454337169&amp;ct=offers</t>
  </si>
  <si>
    <t>MSC010SDA070K</t>
  </si>
  <si>
    <t>DIODE SCHOTTKY 700V 10A TO220-3</t>
  </si>
  <si>
    <t>https://octopart.com/msc010sda070k-microsemi-87312094</t>
  </si>
  <si>
    <t>https://octopart.com/click/track?ai=8237&amp;sig=0af6246&amp;sid=459&amp;ppid=94172531&amp;vpid=502544762&amp;ct=offers</t>
  </si>
  <si>
    <t>F11698-ND</t>
  </si>
  <si>
    <t>https://octopart.com/click/track?ai=8237&amp;sig=0ba15cb&amp;sid=5489&amp;ppid=94172531&amp;vpid=511588153&amp;ct=offers</t>
  </si>
  <si>
    <t>https://octopart.com/click/track?ai=8237&amp;sig=0d1a1c9&amp;sid=1532&amp;ppid=94172531&amp;vpid=550984773&amp;ct=offers</t>
  </si>
  <si>
    <t>https://octopart.com/click/track?ai=8237&amp;sig=0753bea&amp;sid=2401&amp;ppid=94172531&amp;vpid=492132850&amp;ct=offers</t>
  </si>
  <si>
    <t>https://octopart.com/click/track?c=1&amp;ai=8237&amp;sig=0ff2369&amp;sid=819&amp;ppid=94172531&amp;vpid=613034697&amp;ct=offers</t>
  </si>
  <si>
    <t>https://octopart.com/click/track?ai=8237&amp;sig=002f103&amp;sid=1106&amp;ppid=94172531&amp;vpid=507582349&amp;ct=offers</t>
  </si>
  <si>
    <t>LSIC2SD120E40CC</t>
  </si>
  <si>
    <t>576-LSIC2SD120E40CC</t>
  </si>
  <si>
    <t>SCHOTTKY DIODE SIC 1200V 40A</t>
  </si>
  <si>
    <t>1.8V @ 20A</t>
  </si>
  <si>
    <t>https://octopart.com/lsic2sd120e40cc-littelfuse-94172531</t>
  </si>
  <si>
    <t>https://octopart.com/click/track?c=1&amp;ai=8237&amp;sig=086427d&amp;sid=2402&amp;ppid=94172530&amp;vpid=537832769&amp;ct=offers</t>
  </si>
  <si>
    <t>79AC7112</t>
  </si>
  <si>
    <t>https://octopart.com/click/track?ai=8237&amp;sig=0a97fe5&amp;sid=5489&amp;ppid=94172530&amp;vpid=511588152&amp;ct=offers</t>
  </si>
  <si>
    <t>https://octopart.com/click/track?ai=8237&amp;sig=00540b4&amp;sid=1532&amp;ppid=94172530&amp;vpid=550984772&amp;ct=offers</t>
  </si>
  <si>
    <t>https://octopart.com/click/track?ai=8237&amp;sig=0c5f6af&amp;sid=2401&amp;ppid=94172530&amp;vpid=492132849&amp;ct=offers</t>
  </si>
  <si>
    <t>https://octopart.com/click/track?c=1&amp;ai=8237&amp;sig=09d25c2&amp;sid=819&amp;ppid=94172530&amp;vpid=613034696&amp;ct=offers</t>
  </si>
  <si>
    <t>https://octopart.com/click/track?ai=8237&amp;sig=08c47a5&amp;sid=1106&amp;ppid=94172530&amp;vpid=507582348&amp;ct=offers</t>
  </si>
  <si>
    <t>https://octopart.com/click/track?ai=8237&amp;sig=0af45d5&amp;sid=459&amp;ppid=94172530&amp;vpid=502544761&amp;ct=offers</t>
  </si>
  <si>
    <t>LSIC2SD120E30CC</t>
  </si>
  <si>
    <t>576-LSIC2SD120E30CC</t>
  </si>
  <si>
    <t>F11697-ND</t>
  </si>
  <si>
    <t>SCHOTTKY DIODE SIC 1200V 30A</t>
  </si>
  <si>
    <t>1.8V @ 15A</t>
  </si>
  <si>
    <t>https://octopart.com/lsic2sd120e30cc-littelfuse-94172530</t>
  </si>
  <si>
    <t>https://octopart.com/click/track?c=1&amp;ai=8237&amp;sig=09ea12c&amp;sid=2402&amp;ppid=94172529&amp;vpid=537832768&amp;ct=offers</t>
  </si>
  <si>
    <t>79AC7111</t>
  </si>
  <si>
    <t>https://octopart.com/click/track?ai=8237&amp;sig=00c14f6&amp;sid=5489&amp;ppid=94172529&amp;vpid=510806167&amp;ct=offers</t>
  </si>
  <si>
    <t>https://octopart.com/click/track?ai=8237&amp;sig=0fb6fa6&amp;sid=1532&amp;ppid=94172529&amp;vpid=550984771&amp;ct=offers</t>
  </si>
  <si>
    <t>https://octopart.com/click/track?ai=8237&amp;sig=0fd1386&amp;sid=2401&amp;ppid=94172529&amp;vpid=492132848&amp;ct=offers</t>
  </si>
  <si>
    <t>https://octopart.com/click/track?ai=8237&amp;sig=0d41429&amp;sid=1106&amp;ppid=94172529&amp;vpid=507582347&amp;ct=offers</t>
  </si>
  <si>
    <t>https://octopart.com/click/track?ai=8237&amp;sig=08a4e06&amp;sid=459&amp;ppid=94172529&amp;vpid=502544760&amp;ct=offers</t>
  </si>
  <si>
    <t>LSIC2SD120E20CC</t>
  </si>
  <si>
    <t>576-LSIC2SD120E20CC</t>
  </si>
  <si>
    <t>F11696-ND</t>
  </si>
  <si>
    <t>SCHOTTKY DIODE SIC 1200V 20A</t>
  </si>
  <si>
    <t>1.8V @ 10A</t>
  </si>
  <si>
    <t>https://octopart.com/lsic2sd120e20cc-littelfuse-94172529</t>
  </si>
  <si>
    <t>https://octopart.com/click/track?c=1&amp;ai=8237&amp;sig=0b963c1&amp;sid=2402&amp;ppid=94172528&amp;vpid=537832767&amp;ct=offers</t>
  </si>
  <si>
    <t>79AC7110</t>
  </si>
  <si>
    <t>https://octopart.com/click/track?ai=8237&amp;sig=094dba1&amp;sid=5489&amp;ppid=94172528&amp;vpid=510806166&amp;ct=offers</t>
  </si>
  <si>
    <t>https://octopart.com/click/track?ai=8237&amp;sig=0a9f44f&amp;sid=1532&amp;ppid=94172528&amp;vpid=550984770&amp;ct=offers</t>
  </si>
  <si>
    <t>https://octopart.com/click/track?ai=8237&amp;sig=00758bc&amp;sid=2401&amp;ppid=94172528&amp;vpid=492132847&amp;ct=offers</t>
  </si>
  <si>
    <t>https://octopart.com/click/track?ai=8237&amp;sig=0d24480&amp;sid=1106&amp;ppid=94172528&amp;vpid=507582346&amp;ct=offers</t>
  </si>
  <si>
    <t>https://octopart.com/click/track?ai=8237&amp;sig=079a430&amp;sid=459&amp;ppid=94172528&amp;vpid=502544759&amp;ct=offers</t>
  </si>
  <si>
    <t>LSIC2SD120E15CC</t>
  </si>
  <si>
    <t>576-LSIC2SD120E15CC</t>
  </si>
  <si>
    <t>F11695-ND</t>
  </si>
  <si>
    <t>SCHOTTKY DIODE SIC 1200V 15A</t>
  </si>
  <si>
    <t>1.8V @ 8A</t>
  </si>
  <si>
    <t>https://octopart.com/lsic2sd120e15cc-littelfuse-94172528</t>
  </si>
  <si>
    <t>https://octopart.com/click/track?c=1&amp;ai=8237&amp;sig=0e07a59&amp;sid=819&amp;ppid=94172527&amp;vpid=610775976&amp;ct=offers</t>
  </si>
  <si>
    <t>https://octopart.com/click/track?ai=8237&amp;sig=06274e6&amp;sid=5489&amp;ppid=94172527&amp;vpid=510806165&amp;ct=offers</t>
  </si>
  <si>
    <t>https://octopart.com/click/track?ai=8237&amp;sig=0e90f9b&amp;sid=1532&amp;ppid=94172527&amp;vpid=550984769&amp;ct=offers</t>
  </si>
  <si>
    <t>https://octopart.com/click/track?c=1&amp;ai=8237&amp;sig=07b8ac7&amp;sid=2402&amp;ppid=94172527&amp;vpid=537832766&amp;ct=offers</t>
  </si>
  <si>
    <t>https://octopart.com/click/track?ai=8237&amp;sig=0b1225b&amp;sid=2401&amp;ppid=94172527&amp;vpid=492132846&amp;ct=offers</t>
  </si>
  <si>
    <t>https://octopart.com/click/track?ai=8237&amp;sig=033a886&amp;sid=1106&amp;ppid=94172527&amp;vpid=507582345&amp;ct=offers</t>
  </si>
  <si>
    <t>https://octopart.com/click/track?ai=8237&amp;sig=029152f&amp;sid=459&amp;ppid=94172527&amp;vpid=502544758&amp;ct=offers</t>
  </si>
  <si>
    <t>LSIC2SD120E10CC</t>
  </si>
  <si>
    <t>79AC7109</t>
  </si>
  <si>
    <t>576-LSIC2SD120E10CC</t>
  </si>
  <si>
    <t>F11694-ND</t>
  </si>
  <si>
    <t>SCHOTTKY DIODE SIC 1200V 10A</t>
  </si>
  <si>
    <t>1.8V @ 5A</t>
  </si>
  <si>
    <t>https://octopart.com/lsic2sd120e10cc-littelfuse-94172527</t>
  </si>
  <si>
    <t>https://octopart.com/click/track?c=1&amp;ai=8237&amp;sig=0325ea4&amp;sid=2402&amp;ppid=94172526&amp;vpid=537832765&amp;ct=offers</t>
  </si>
  <si>
    <t>79AC7108</t>
  </si>
  <si>
    <t>https://octopart.com/click/track?ai=8237&amp;sig=0f84b5f&amp;sid=5489&amp;ppid=94172526&amp;vpid=510806164&amp;ct=offers</t>
  </si>
  <si>
    <t>https://octopart.com/click/track?ai=8237&amp;sig=0b068ba&amp;sid=2401&amp;ppid=94172526&amp;vpid=492132845&amp;ct=offers</t>
  </si>
  <si>
    <t>https://octopart.com/click/track?c=1&amp;ai=8237&amp;sig=0beed48&amp;sid=819&amp;ppid=94172526&amp;vpid=613034693&amp;ct=offers</t>
  </si>
  <si>
    <t>https://octopart.com/click/track?ai=8237&amp;sig=0b09d10&amp;sid=1106&amp;ppid=94172526&amp;vpid=507582344&amp;ct=offers</t>
  </si>
  <si>
    <t>https://octopart.com/click/track?c=1&amp;ai=8237&amp;sig=02548d4&amp;sid=459&amp;ppid=94172526&amp;vpid=502544757&amp;ct=offers</t>
  </si>
  <si>
    <t>LSIC2SD120D20</t>
  </si>
  <si>
    <t>576-LSIC2SD120D20</t>
  </si>
  <si>
    <t>F11701TR-ND</t>
  </si>
  <si>
    <t>https://octopart.com/lsic2sd120d20-littelfuse-94172526</t>
  </si>
  <si>
    <t>https://octopart.com/click/track?c=1&amp;ai=8237&amp;sig=09f10c6&amp;sid=2402&amp;ppid=94172525&amp;vpid=537832764&amp;ct=offers</t>
  </si>
  <si>
    <t>79AC7107</t>
  </si>
  <si>
    <t>https://octopart.com/click/track?ai=8237&amp;sig=0d76797&amp;sid=5489&amp;ppid=94172525&amp;vpid=510806163&amp;ct=offers</t>
  </si>
  <si>
    <t>https://octopart.com/click/track?ai=8237&amp;sig=0d3e7f8&amp;sid=2401&amp;ppid=94172525&amp;vpid=492132844&amp;ct=offers</t>
  </si>
  <si>
    <t>https://octopart.com/click/track?ai=8237&amp;sig=01999d0&amp;sid=1106&amp;ppid=94172525&amp;vpid=507582343&amp;ct=offers</t>
  </si>
  <si>
    <t>https://octopart.com/click/track?ai=8237&amp;sig=09c5f40&amp;sid=459&amp;ppid=94172525&amp;vpid=502544754&amp;ct=offers</t>
  </si>
  <si>
    <t>LSIC2SD120D15</t>
  </si>
  <si>
    <t>576-LSIC2SD120D15</t>
  </si>
  <si>
    <t>F11700TR-ND</t>
  </si>
  <si>
    <t>https://octopart.com/lsic2sd120d15-littelfuse-94172525</t>
  </si>
  <si>
    <t>https://octopart.com/click/track?ai=8237&amp;sig=07d910e&amp;sid=27109&amp;ppid=94172524&amp;vpid=608932091&amp;ct=offers</t>
  </si>
  <si>
    <t>C1S425201222088</t>
  </si>
  <si>
    <t>Chip One Stop Global</t>
  </si>
  <si>
    <t>https://octopart.com/click/track?ai=8237&amp;sig=0290696&amp;sid=5489&amp;ppid=94172524&amp;vpid=510806162&amp;ct=offers</t>
  </si>
  <si>
    <t>https://octopart.com/click/track?c=1&amp;ai=8237&amp;sig=062d9f6&amp;sid=2402&amp;ppid=94172524&amp;vpid=537832763&amp;ct=offers</t>
  </si>
  <si>
    <t>https://octopart.com/click/track?ai=8237&amp;sig=0a785e4&amp;sid=2401&amp;ppid=94172524&amp;vpid=492132843&amp;ct=offers</t>
  </si>
  <si>
    <t>https://octopart.com/click/track?c=1&amp;ai=8237&amp;sig=0632f4b&amp;sid=819&amp;ppid=94172524&amp;vpid=613034691&amp;ct=offers</t>
  </si>
  <si>
    <t>https://octopart.com/click/track?ai=8237&amp;sig=015fdb4&amp;sid=1106&amp;ppid=94172524&amp;vpid=507582342&amp;ct=offers</t>
  </si>
  <si>
    <t>https://octopart.com/click/track?c=1&amp;ai=8237&amp;sig=07ee73a&amp;sid=459&amp;ppid=94172524&amp;vpid=502544751&amp;ct=offers</t>
  </si>
  <si>
    <t>LSIC2SD120D10</t>
  </si>
  <si>
    <t>79AC7106</t>
  </si>
  <si>
    <t>576-LSIC2SD120D10</t>
  </si>
  <si>
    <t>F11699TR-ND</t>
  </si>
  <si>
    <t>https://octopart.com/lsic2sd120d10-littelfuse-94172524</t>
  </si>
  <si>
    <t>https://octopart.com/click/track?c=1&amp;ai=8237&amp;sig=0c11e3c&amp;sid=459&amp;ppid=82175128&amp;vpid=443609778&amp;ct=offers</t>
  </si>
  <si>
    <t>F10088TR-ND</t>
  </si>
  <si>
    <t>https://octopart.com/click/track?ai=8237&amp;sig=0bb74fb&amp;sid=5489&amp;ppid=82175128&amp;vpid=473590323&amp;ct=offers</t>
  </si>
  <si>
    <t>https://octopart.com/click/track?ai=8237&amp;sig=025bc2a&amp;sid=1532&amp;ppid=82175128&amp;vpid=478016466&amp;ct=offers</t>
  </si>
  <si>
    <t>https://octopart.com/click/track?ai=8237&amp;sig=04c5007&amp;sid=2402&amp;ppid=82175128&amp;vpid=477462526&amp;ct=offers</t>
  </si>
  <si>
    <t>https://octopart.com/click/track?ai=8237&amp;sig=0e074f9&amp;sid=2401&amp;ppid=82175128&amp;vpid=422903523&amp;ct=offers</t>
  </si>
  <si>
    <t>https://octopart.com/click/track?ai=8237&amp;sig=0d25903&amp;sid=819&amp;ppid=82175128&amp;vpid=464824772&amp;ct=offers</t>
  </si>
  <si>
    <t>https://octopart.com/click/track?ai=8237&amp;sig=0c832b8&amp;sid=1106&amp;ppid=82175128&amp;vpid=473283538&amp;ct=offers</t>
  </si>
  <si>
    <t>LSIC2SD120C10</t>
  </si>
  <si>
    <t>34AC1903</t>
  </si>
  <si>
    <t>576-LSIC2SD120C10</t>
  </si>
  <si>
    <t>DIODE SCHOTTKY 1.2KV 33A TO252</t>
  </si>
  <si>
    <t>https://octopart.com/lsic2sd120c10-littelfuse-82175128</t>
  </si>
  <si>
    <t>https://octopart.com/click/track?c=1&amp;ai=8237&amp;sig=08ba55e&amp;sid=819&amp;ppid=88124910&amp;vpid=613034689&amp;ct=offers</t>
  </si>
  <si>
    <t>https://octopart.com/click/track?ai=8237&amp;sig=0e5d928&amp;sid=1532&amp;ppid=88124910&amp;vpid=478016465&amp;ct=offers</t>
  </si>
  <si>
    <t>https://octopart.com/click/track?c=1&amp;ai=8237&amp;sig=0ba85c2&amp;sid=2402&amp;ppid=88124910&amp;vpid=537832762&amp;ct=offers</t>
  </si>
  <si>
    <t>https://octopart.com/click/track?ai=8237&amp;sig=0e02272&amp;sid=2401&amp;ppid=88124910&amp;vpid=456130875&amp;ct=offers</t>
  </si>
  <si>
    <t>https://octopart.com/click/track?c=1&amp;ai=8237&amp;sig=0bd15d7&amp;sid=459&amp;ppid=88124910&amp;vpid=474073257&amp;ct=offers</t>
  </si>
  <si>
    <t>LSIC2SD120C08</t>
  </si>
  <si>
    <t>52AC4751</t>
  </si>
  <si>
    <t>576-LSIC2SD120C08</t>
  </si>
  <si>
    <t>F10721TR-ND</t>
  </si>
  <si>
    <t>DIODE SIC SCHOTTKY 1200V 8A</t>
  </si>
  <si>
    <t>https://octopart.com/lsic2sd120c08-littelfuse-88124910</t>
  </si>
  <si>
    <t>https://octopart.com/click/track?c=1&amp;ai=8237&amp;sig=05974a1&amp;sid=459&amp;ppid=82175127&amp;vpid=443609775&amp;ct=offers</t>
  </si>
  <si>
    <t>F10086TR-ND</t>
  </si>
  <si>
    <t>https://octopart.com/click/track?ai=8237&amp;sig=063f825&amp;sid=5489&amp;ppid=82175127&amp;vpid=473590322&amp;ct=offers</t>
  </si>
  <si>
    <t>https://octopart.com/click/track?ai=8237&amp;sig=02bdd81&amp;sid=1532&amp;ppid=82175127&amp;vpid=478016464&amp;ct=offers</t>
  </si>
  <si>
    <t>https://octopart.com/click/track?c=1&amp;ai=8237&amp;sig=02e0db1&amp;sid=2402&amp;ppid=82175127&amp;vpid=462324848&amp;ct=offers</t>
  </si>
  <si>
    <t>https://octopart.com/click/track?ai=8237&amp;sig=0996f08&amp;sid=2401&amp;ppid=82175127&amp;vpid=422903522&amp;ct=offers</t>
  </si>
  <si>
    <t>https://octopart.com/click/track?ai=8237&amp;sig=0ad3b25&amp;sid=819&amp;ppid=82175127&amp;vpid=464824770&amp;ct=offers</t>
  </si>
  <si>
    <t>https://octopart.com/click/track?ai=8237&amp;sig=0a0de5f&amp;sid=1106&amp;ppid=82175127&amp;vpid=473283537&amp;ct=offers</t>
  </si>
  <si>
    <t>LSIC2SD120C05</t>
  </si>
  <si>
    <t>34AC4009</t>
  </si>
  <si>
    <t>576-LSIC2SD120C05</t>
  </si>
  <si>
    <t>DIODE SCHOTTKY 1.2KV 18.1A TO252</t>
  </si>
  <si>
    <t>https://octopart.com/lsic2sd120c05-littelfuse-82175127</t>
  </si>
  <si>
    <t>https://octopart.com/click/track?c=1&amp;ai=8237&amp;sig=041886f&amp;sid=819&amp;ppid=88124909&amp;vpid=610775975&amp;ct=offers</t>
  </si>
  <si>
    <t>https://octopart.com/click/track?ai=8237&amp;sig=0d03880&amp;sid=1532&amp;ppid=88124909&amp;vpid=551775429&amp;ct=offers</t>
  </si>
  <si>
    <t>https://octopart.com/click/track?ai=8237&amp;sig=01ac49f&amp;sid=2401&amp;ppid=88124909&amp;vpid=456130874&amp;ct=offers</t>
  </si>
  <si>
    <t>https://octopart.com/click/track?ai=8237&amp;sig=03c2c7c&amp;sid=459&amp;ppid=88124909&amp;vpid=474073254&amp;ct=offers</t>
  </si>
  <si>
    <t>LSIC2SD120A20</t>
  </si>
  <si>
    <t>576-LSIC2SD120A20</t>
  </si>
  <si>
    <t>F10720-ND</t>
  </si>
  <si>
    <t>DIODE SIC SCHOTTKY 1200V 20A</t>
  </si>
  <si>
    <t>https://octopart.com/lsic2sd120a20-littelfuse-88124909</t>
  </si>
  <si>
    <t>https://octopart.com/click/track?c=1&amp;ai=8237&amp;sig=02b1ea4&amp;sid=819&amp;ppid=88124908&amp;vpid=610775974&amp;ct=offers</t>
  </si>
  <si>
    <t>https://octopart.com/click/track?ai=8237&amp;sig=00c212f&amp;sid=1532&amp;ppid=88124908&amp;vpid=478016462&amp;ct=offers</t>
  </si>
  <si>
    <t>https://octopart.com/click/track?ai=8237&amp;sig=0733852&amp;sid=2401&amp;ppid=88124908&amp;vpid=456130873&amp;ct=offers</t>
  </si>
  <si>
    <t>https://octopart.com/click/track?ai=8237&amp;sig=02067b7&amp;sid=459&amp;ppid=88124908&amp;vpid=474073253&amp;ct=offers</t>
  </si>
  <si>
    <t>LSIC2SD120A15</t>
  </si>
  <si>
    <t>576-LSIC2SD120A15</t>
  </si>
  <si>
    <t>F10719-ND</t>
  </si>
  <si>
    <t>DIODE SIC SCHOTTKY 1200V 15A</t>
  </si>
  <si>
    <t>https://octopart.com/lsic2sd120a15-littelfuse-88124908</t>
  </si>
  <si>
    <t>https://octopart.com/click/track?ai=8237&amp;sig=0899b07&amp;sid=459&amp;ppid=82175126&amp;vpid=443609772&amp;ct=offers</t>
  </si>
  <si>
    <t>F10085-ND</t>
  </si>
  <si>
    <t>https://octopart.com/click/track?ai=8237&amp;sig=0e0eae1&amp;sid=5489&amp;ppid=82175126&amp;vpid=461684344&amp;ct=offers</t>
  </si>
  <si>
    <t>https://octopart.com/click/track?ai=8237&amp;sig=00c194a&amp;sid=1532&amp;ppid=82175126&amp;vpid=478016461&amp;ct=offers</t>
  </si>
  <si>
    <t>https://octopart.com/click/track?ai=8237&amp;sig=0885962&amp;sid=2401&amp;ppid=82175126&amp;vpid=422903521&amp;ct=offers</t>
  </si>
  <si>
    <t>https://octopart.com/click/track?ai=8237&amp;sig=01443bf&amp;sid=819&amp;ppid=82175126&amp;vpid=464824769&amp;ct=offers</t>
  </si>
  <si>
    <t>https://octopart.com/click/track?ai=8237&amp;sig=0b9db63&amp;sid=1106&amp;ppid=82175126&amp;vpid=473283536&amp;ct=offers</t>
  </si>
  <si>
    <t>LSIC2SD120A10</t>
  </si>
  <si>
    <t>576-LSIC2SD120A10</t>
  </si>
  <si>
    <t>DIODE SCHOTTKY 1.2KV 28A TO220-2</t>
  </si>
  <si>
    <t>https://octopart.com/lsic2sd120a10-littelfuse-82175126</t>
  </si>
  <si>
    <t>https://octopart.com/click/track?c=1&amp;ai=8237&amp;sig=0df8bd8&amp;sid=819&amp;ppid=88124907&amp;vpid=610775973&amp;ct=offers</t>
  </si>
  <si>
    <t>https://octopart.com/click/track?ai=8237&amp;sig=09c5d24&amp;sid=1532&amp;ppid=88124907&amp;vpid=478016460&amp;ct=offers</t>
  </si>
  <si>
    <t>https://octopart.com/click/track?c=1&amp;ai=8237&amp;sig=062f488&amp;sid=2402&amp;ppid=88124907&amp;vpid=537832759&amp;ct=offers</t>
  </si>
  <si>
    <t>https://octopart.com/click/track?ai=8237&amp;sig=0c78818&amp;sid=2401&amp;ppid=88124907&amp;vpid=456130872&amp;ct=offers</t>
  </si>
  <si>
    <t>https://octopart.com/click/track?ai=8237&amp;sig=053e87d&amp;sid=459&amp;ppid=88124907&amp;vpid=474073252&amp;ct=offers</t>
  </si>
  <si>
    <t>LSIC2SD120A08</t>
  </si>
  <si>
    <t>52AC4748</t>
  </si>
  <si>
    <t>576-LSIC2SD120A08</t>
  </si>
  <si>
    <t>F10718-ND</t>
  </si>
  <si>
    <t>https://octopart.com/lsic2sd120a08-littelfuse-88124907</t>
  </si>
  <si>
    <t>https://octopart.com/click/track?ai=8237&amp;sig=0647723&amp;sid=459&amp;ppid=82175125&amp;vpid=443609771&amp;ct=offers</t>
  </si>
  <si>
    <t>F10087-ND</t>
  </si>
  <si>
    <t>https://octopart.com/click/track?ai=8237&amp;sig=074a704&amp;sid=5489&amp;ppid=82175125&amp;vpid=460113478&amp;ct=offers</t>
  </si>
  <si>
    <t>https://octopart.com/click/track?ai=8237&amp;sig=01b3123&amp;sid=1532&amp;ppid=82175125&amp;vpid=478016459&amp;ct=offers</t>
  </si>
  <si>
    <t>https://octopart.com/click/track?ai=8237&amp;sig=00e2737&amp;sid=2401&amp;ppid=82175125&amp;vpid=422903520&amp;ct=offers</t>
  </si>
  <si>
    <t>https://octopart.com/click/track?ai=8237&amp;sig=0c8e4ce&amp;sid=819&amp;ppid=82175125&amp;vpid=464824768&amp;ct=offers</t>
  </si>
  <si>
    <t>https://octopart.com/click/track?ai=8237&amp;sig=0c4e2fc&amp;sid=1106&amp;ppid=82175125&amp;vpid=473283535&amp;ct=offers</t>
  </si>
  <si>
    <t>LSIC2SD120A05</t>
  </si>
  <si>
    <t>576-LSIC2SD120A05</t>
  </si>
  <si>
    <t>DIODE SCHOTTKY 1.2KV 17.5A TO220</t>
  </si>
  <si>
    <t>https://octopart.com/lsic2sd120a05-littelfuse-82175125</t>
  </si>
  <si>
    <t>https://octopart.com/click/track?c=1&amp;ai=8237&amp;sig=0dea929&amp;sid=2402&amp;ppid=99792499&amp;vpid=547513599&amp;ct=offers</t>
  </si>
  <si>
    <t>03AH2346</t>
  </si>
  <si>
    <t>https://octopart.com/click/track?ai=8237&amp;sig=0bf0d35&amp;sid=1532&amp;ppid=99792499&amp;vpid=550984768&amp;ct=offers</t>
  </si>
  <si>
    <t>https://octopart.com/click/track?ai=8237&amp;sig=0f9c2fa&amp;sid=2401&amp;ppid=99792499&amp;vpid=533375979&amp;ct=offers</t>
  </si>
  <si>
    <t>https://octopart.com/click/track?ai=8237&amp;sig=0abf31f&amp;sid=459&amp;ppid=99792499&amp;vpid=550495324&amp;ct=offers</t>
  </si>
  <si>
    <t>LSIC2SD065E40CCA</t>
  </si>
  <si>
    <t>576-LSIC2SD065E40CCA</t>
  </si>
  <si>
    <t>LSIC2SD065E40CCA-ND</t>
  </si>
  <si>
    <t>DIODE SCHOTTKY SIC 650V 20A DUAL</t>
  </si>
  <si>
    <t>https://octopart.com/lsic2sd065e40cca-littelfuse-99792499</t>
  </si>
  <si>
    <t>https://octopart.com/click/track?c=1&amp;ai=8237&amp;sig=0162c85&amp;sid=2402&amp;ppid=99859326&amp;vpid=547513598&amp;ct=offers</t>
  </si>
  <si>
    <t>03AH2345</t>
  </si>
  <si>
    <t>https://octopart.com/click/track?ai=8237&amp;sig=072ee08&amp;sid=1532&amp;ppid=99859326&amp;vpid=550984767&amp;ct=offers</t>
  </si>
  <si>
    <t>https://octopart.com/click/track?ai=8237&amp;sig=0f5072a&amp;sid=2401&amp;ppid=99859326&amp;vpid=533827638&amp;ct=offers</t>
  </si>
  <si>
    <t>https://octopart.com/click/track?ai=8237&amp;sig=03277c0&amp;sid=459&amp;ppid=99859326&amp;vpid=550495323&amp;ct=offers</t>
  </si>
  <si>
    <t>LSIC2SD065E20CCA</t>
  </si>
  <si>
    <t>576-LSIC2SD065E20CCA</t>
  </si>
  <si>
    <t>LSIC2SD065E20CCA-ND</t>
  </si>
  <si>
    <t>DIODE SCHOTTKY SIC 650V 10A DUAL</t>
  </si>
  <si>
    <t>https://octopart.com/lsic2sd065e20cca-littelfuse-99859326</t>
  </si>
  <si>
    <t>https://octopart.com/click/track?c=1&amp;ai=8237&amp;sig=0837d74&amp;sid=2402&amp;ppid=99859325&amp;vpid=547513597&amp;ct=offers</t>
  </si>
  <si>
    <t>03AH2344</t>
  </si>
  <si>
    <t>https://octopart.com/click/track?ai=8237&amp;sig=0b409a1&amp;sid=1532&amp;ppid=99859325&amp;vpid=550984766&amp;ct=offers</t>
  </si>
  <si>
    <t>https://octopart.com/click/track?ai=8237&amp;sig=055e04f&amp;sid=2401&amp;ppid=99859325&amp;vpid=533827637&amp;ct=offers</t>
  </si>
  <si>
    <t>https://octopart.com/click/track?ai=8237&amp;sig=0ae7901&amp;sid=459&amp;ppid=99859325&amp;vpid=550495322&amp;ct=offers</t>
  </si>
  <si>
    <t>LSIC2SD065E16CCA</t>
  </si>
  <si>
    <t>576-LSIC2SD065E16CCA</t>
  </si>
  <si>
    <t>LSIC2SD065E16CCA-ND</t>
  </si>
  <si>
    <t>DIODE SCHOTTKY SIC 650V 8A DUAL</t>
  </si>
  <si>
    <t>https://octopart.com/lsic2sd065e16cca-littelfuse-99859325</t>
  </si>
  <si>
    <t>https://octopart.com/click/track?c=1&amp;ai=8237&amp;sig=0f2accd&amp;sid=2402&amp;ppid=99792497&amp;vpid=547513596&amp;ct=offers</t>
  </si>
  <si>
    <t>03AH2343</t>
  </si>
  <si>
    <t>https://octopart.com/click/track?ai=8237&amp;sig=06a231c&amp;sid=1532&amp;ppid=99792497&amp;vpid=550984765&amp;ct=offers</t>
  </si>
  <si>
    <t>https://octopart.com/click/track?ai=8237&amp;sig=0714543&amp;sid=2401&amp;ppid=99792497&amp;vpid=533375977&amp;ct=offers</t>
  </si>
  <si>
    <t>https://octopart.com/click/track?ai=8237&amp;sig=02b475b&amp;sid=459&amp;ppid=99792497&amp;vpid=550495321&amp;ct=offers</t>
  </si>
  <si>
    <t>LSIC2SD065E12CCA</t>
  </si>
  <si>
    <t>576-LSIC2SD065E12CCA</t>
  </si>
  <si>
    <t>LSIC2SD065E12CCA-ND</t>
  </si>
  <si>
    <t>DIODE SCHOTTKY SIC 650V 6A DUAL</t>
  </si>
  <si>
    <t>1.8V @ 6A</t>
  </si>
  <si>
    <t>https://octopart.com/lsic2sd065e12cca-littelfuse-99792497</t>
  </si>
  <si>
    <t>https://octopart.com/click/track?c=1&amp;ai=8237&amp;sig=039238f&amp;sid=2402&amp;ppid=99792495&amp;vpid=547513594&amp;ct=offers</t>
  </si>
  <si>
    <t>03AH2341</t>
  </si>
  <si>
    <t>https://octopart.com/click/track?ai=8237&amp;sig=02160bb&amp;sid=2401&amp;ppid=99792495&amp;vpid=533375975&amp;ct=offers</t>
  </si>
  <si>
    <t>https://octopart.com/click/track?ai=8237&amp;sig=0c528a9&amp;sid=459&amp;ppid=99792495&amp;vpid=550495320&amp;ct=offers</t>
  </si>
  <si>
    <t>576-LSIC2SD065D16A</t>
  </si>
  <si>
    <t>LSIC2SD065D16ATR-ND</t>
  </si>
  <si>
    <t>DIODE SCHOTTKY SIC 650V 16A</t>
  </si>
  <si>
    <t>1.8V @ 16A</t>
  </si>
  <si>
    <t>https://octopart.com/lsic2sd065d16a-littelfuse-99792495</t>
  </si>
  <si>
    <t>LSIC2SD065D16A</t>
  </si>
  <si>
    <t>https://octopart.com/click/track?c=1&amp;ai=8237&amp;sig=01242ed&amp;sid=2402&amp;ppid=99792493&amp;vpid=547513593&amp;ct=offers</t>
  </si>
  <si>
    <t>03AH2340</t>
  </si>
  <si>
    <t>https://octopart.com/click/track?ai=8237&amp;sig=089397c&amp;sid=2401&amp;ppid=99792493&amp;vpid=533375973&amp;ct=offers</t>
  </si>
  <si>
    <t>https://octopart.com/click/track?ai=8237&amp;sig=02c6bb4&amp;sid=459&amp;ppid=99792493&amp;vpid=550495317&amp;ct=offers</t>
  </si>
  <si>
    <t>576-LSIC2SD065D10A</t>
  </si>
  <si>
    <t>LSIC2SD065D10ATR-ND</t>
  </si>
  <si>
    <t>DIODE SCHOTTKY SIC 650V 10A</t>
  </si>
  <si>
    <t>https://octopart.com/lsic2sd065d10a-littelfuse-99792493</t>
  </si>
  <si>
    <t>LSIC2SD065D10A</t>
  </si>
  <si>
    <t>https://octopart.com/click/track?ai=8237&amp;sig=0d28cb6&amp;sid=459&amp;ppid=99792490&amp;vpid=550495314&amp;ct=offers</t>
  </si>
  <si>
    <t>LSIC2SD065D06ATR-ND</t>
  </si>
  <si>
    <t>https://octopart.com/click/track?c=1&amp;ai=8237&amp;sig=0f78ea0&amp;sid=2402&amp;ppid=99792490&amp;vpid=547513591&amp;ct=offers</t>
  </si>
  <si>
    <t>https://octopart.com/click/track?ai=8237&amp;sig=0051c68&amp;sid=2401&amp;ppid=99792490&amp;vpid=533375971&amp;ct=offers</t>
  </si>
  <si>
    <t>03AH2338</t>
  </si>
  <si>
    <t>576-LSIC2SD065D06A</t>
  </si>
  <si>
    <t>DIODE SCHOTTKY SIC 650V 6A</t>
  </si>
  <si>
    <t>https://octopart.com/lsic2sd065d06a-littelfuse-99792490</t>
  </si>
  <si>
    <t>LSIC2SD065D06A</t>
  </si>
  <si>
    <t>https://octopart.com/click/track?c=1&amp;ai=8237&amp;sig=07315c1&amp;sid=459&amp;ppid=98282394&amp;vpid=540473455&amp;ct=offers</t>
  </si>
  <si>
    <t>F11904TR-ND</t>
  </si>
  <si>
    <t>https://octopart.com/click/track?c=1&amp;ai=8237&amp;sig=0b4546b&amp;sid=2402&amp;ppid=98282394&amp;vpid=609436615&amp;ct=offers</t>
  </si>
  <si>
    <t>https://octopart.com/click/track?ai=8237&amp;sig=0ffb6f6&amp;sid=2401&amp;ppid=98282394&amp;vpid=523499273&amp;ct=offers</t>
  </si>
  <si>
    <t>https://octopart.com/click/track?c=1&amp;ai=8237&amp;sig=0c40fbd&amp;sid=819&amp;ppid=98282394&amp;vpid=613034686&amp;ct=offers</t>
  </si>
  <si>
    <t>54AH3110</t>
  </si>
  <si>
    <t>576-LSIC2SD065C20A</t>
  </si>
  <si>
    <t>SIC SCHOTTKY DIOD 650V 20A TO252</t>
  </si>
  <si>
    <t>https://octopart.com/lsic2sd065c20a-littelfuse-98282394</t>
  </si>
  <si>
    <t>LSIC2SD065C20A</t>
  </si>
  <si>
    <t>https://octopart.com/click/track?c=1&amp;ai=8237&amp;sig=076bd5d&amp;sid=459&amp;ppid=98282393&amp;vpid=540473452&amp;ct=offers</t>
  </si>
  <si>
    <t>F11903TR-ND</t>
  </si>
  <si>
    <t>https://octopart.com/click/track?ai=8237&amp;sig=024a605&amp;sid=2401&amp;ppid=98282393&amp;vpid=523499272&amp;ct=offers</t>
  </si>
  <si>
    <t>576-LSIC2SD065C16A</t>
  </si>
  <si>
    <t>SIC SCHOTTKY DIOD 650V 16A TO252</t>
  </si>
  <si>
    <t>https://octopart.com/lsic2sd065c16a-littelfuse-98282393</t>
  </si>
  <si>
    <t>LSIC2SD065C16A</t>
  </si>
  <si>
    <t>https://octopart.com/click/track?c=1&amp;ai=8237&amp;sig=0ea4e52&amp;sid=2402&amp;ppid=98282392&amp;vpid=547513588&amp;ct=offers</t>
  </si>
  <si>
    <t>03AH2335</t>
  </si>
  <si>
    <t>https://octopart.com/click/track?ai=8237&amp;sig=0731fdb&amp;sid=2401&amp;ppid=98282392&amp;vpid=523499271&amp;ct=offers</t>
  </si>
  <si>
    <t>https://octopart.com/click/track?c=1&amp;ai=8237&amp;sig=05ba2af&amp;sid=459&amp;ppid=98282392&amp;vpid=540473449&amp;ct=offers</t>
  </si>
  <si>
    <t>576-LSIC2SD065C10A</t>
  </si>
  <si>
    <t>F11902TR-ND</t>
  </si>
  <si>
    <t>SIC SCHOTTKY DIOD 650V 10A TO252</t>
  </si>
  <si>
    <t>https://octopart.com/lsic2sd065c10a-littelfuse-98282392</t>
  </si>
  <si>
    <t>LSIC2SD065C10A</t>
  </si>
  <si>
    <t>https://octopart.com/click/track?c=1&amp;ai=8237&amp;sig=0e61d88&amp;sid=459&amp;ppid=98282391&amp;vpid=540473446&amp;ct=offers</t>
  </si>
  <si>
    <t>F11901TR-ND</t>
  </si>
  <si>
    <t>https://octopart.com/click/track?c=1&amp;ai=8237&amp;sig=0338881&amp;sid=2402&amp;ppid=98282391&amp;vpid=547513587&amp;ct=offers</t>
  </si>
  <si>
    <t>https://octopart.com/click/track?ai=8237&amp;sig=02db077&amp;sid=2401&amp;ppid=98282391&amp;vpid=523499270&amp;ct=offers</t>
  </si>
  <si>
    <t>03AH2334</t>
  </si>
  <si>
    <t>576-LSIC2SD065C08A</t>
  </si>
  <si>
    <t>SIC SCHOTTKY DIODE 650V 8A TO252</t>
  </si>
  <si>
    <t>https://octopart.com/lsic2sd065c08a-littelfuse-98282391</t>
  </si>
  <si>
    <t>LSIC2SD065C08A</t>
  </si>
  <si>
    <t>https://octopart.com/click/track?c=1&amp;ai=8237&amp;sig=0b17cd3&amp;sid=459&amp;ppid=98282390&amp;vpid=540473443&amp;ct=offers</t>
  </si>
  <si>
    <t>F11900TR-ND</t>
  </si>
  <si>
    <t>https://octopart.com/click/track?c=1&amp;ai=8237&amp;sig=084a10c&amp;sid=2402&amp;ppid=98282390&amp;vpid=547513586&amp;ct=offers</t>
  </si>
  <si>
    <t>https://octopart.com/click/track?ai=8237&amp;sig=0da74d9&amp;sid=2401&amp;ppid=98282390&amp;vpid=523499269&amp;ct=offers</t>
  </si>
  <si>
    <t>https://octopart.com/click/track?c=1&amp;ai=8237&amp;sig=0392f2b&amp;sid=819&amp;ppid=98282390&amp;vpid=613034685&amp;ct=offers</t>
  </si>
  <si>
    <t>03AH2333</t>
  </si>
  <si>
    <t>576-LSIC2SD065C06A</t>
  </si>
  <si>
    <t>SIC SCHOTTKY DIODE 650V 6A TO252</t>
  </si>
  <si>
    <t>https://octopart.com/lsic2sd065c06a-littelfuse-98282390</t>
  </si>
  <si>
    <t>LSIC2SD065C06A</t>
  </si>
  <si>
    <t>https://octopart.com/click/track?ai=8237&amp;sig=08010c4&amp;sid=459&amp;ppid=98282389&amp;vpid=540473440&amp;ct=offers</t>
  </si>
  <si>
    <t>F11899-ND</t>
  </si>
  <si>
    <t>https://octopart.com/click/track?ai=8237&amp;sig=09c661b&amp;sid=1532&amp;ppid=98282389&amp;vpid=550984764&amp;ct=offers</t>
  </si>
  <si>
    <t>https://octopart.com/click/track?ai=8237&amp;sig=04497b0&amp;sid=2401&amp;ppid=98282389&amp;vpid=523499268&amp;ct=offers</t>
  </si>
  <si>
    <t>LSIC2SD065A20A</t>
  </si>
  <si>
    <t>576-LSIC2SD065A20A</t>
  </si>
  <si>
    <t>SIC SCHOTTKY DIOD 650V 20A TO220</t>
  </si>
  <si>
    <t>https://octopart.com/lsic2sd065a20a-littelfuse-98282389</t>
  </si>
  <si>
    <t>https://octopart.com/click/track?ai=8237&amp;sig=0eca95f&amp;sid=459&amp;ppid=98282388&amp;vpid=540473439&amp;ct=offers</t>
  </si>
  <si>
    <t>F11898-ND</t>
  </si>
  <si>
    <t>https://octopart.com/click/track?ai=8237&amp;sig=0c4964b&amp;sid=1532&amp;ppid=98282388&amp;vpid=550984763&amp;ct=offers</t>
  </si>
  <si>
    <t>https://octopart.com/click/track?ai=8237&amp;sig=0b83f9b&amp;sid=2401&amp;ppid=98282388&amp;vpid=523499267&amp;ct=offers</t>
  </si>
  <si>
    <t>LSIC2SD065A16A</t>
  </si>
  <si>
    <t>576-LSIC2SD065A16A</t>
  </si>
  <si>
    <t>SIC SCHOTTKY DIOD 650V 16A TO220</t>
  </si>
  <si>
    <t>https://octopart.com/lsic2sd065a16a-littelfuse-98282388</t>
  </si>
  <si>
    <t>https://octopart.com/click/track?c=1&amp;ai=8237&amp;sig=0625ea4&amp;sid=2402&amp;ppid=98282387&amp;vpid=547513583&amp;ct=offers</t>
  </si>
  <si>
    <t>03AH2330</t>
  </si>
  <si>
    <t>https://octopart.com/click/track?ai=8237&amp;sig=09e2aef&amp;sid=1532&amp;ppid=98282387&amp;vpid=550984762&amp;ct=offers</t>
  </si>
  <si>
    <t>https://octopart.com/click/track?ai=8237&amp;sig=097f552&amp;sid=2401&amp;ppid=98282387&amp;vpid=523499266&amp;ct=offers</t>
  </si>
  <si>
    <t>https://octopart.com/click/track?c=1&amp;ai=8237&amp;sig=0e2b2ed&amp;sid=819&amp;ppid=98282387&amp;vpid=613034683&amp;ct=offers</t>
  </si>
  <si>
    <t>https://octopart.com/click/track?ai=8237&amp;sig=0708ad0&amp;sid=459&amp;ppid=98282387&amp;vpid=540473438&amp;ct=offers</t>
  </si>
  <si>
    <t>LSIC2SD065A10A</t>
  </si>
  <si>
    <t>576-LSIC2SD065A10A</t>
  </si>
  <si>
    <t>F11897-ND</t>
  </si>
  <si>
    <t>SIC SCHOTTKY DIOD 650V 10A TO220</t>
  </si>
  <si>
    <t>https://octopart.com/lsic2sd065a10a-littelfuse-98282387</t>
  </si>
  <si>
    <t>https://octopart.com/click/track?ai=8237&amp;sig=084915f&amp;sid=459&amp;ppid=98282386&amp;vpid=540473437&amp;ct=offers</t>
  </si>
  <si>
    <t>F11896-ND</t>
  </si>
  <si>
    <t>https://octopart.com/click/track?ai=8237&amp;sig=05dc789&amp;sid=1532&amp;ppid=98282386&amp;vpid=550984761&amp;ct=offers</t>
  </si>
  <si>
    <t>https://octopart.com/click/track?c=1&amp;ai=8237&amp;sig=0958955&amp;sid=2402&amp;ppid=98282386&amp;vpid=547513582&amp;ct=offers</t>
  </si>
  <si>
    <t>https://octopart.com/click/track?ai=8237&amp;sig=02b071e&amp;sid=2401&amp;ppid=98282386&amp;vpid=523499265&amp;ct=offers</t>
  </si>
  <si>
    <t>https://octopart.com/click/track?c=1&amp;ai=8237&amp;sig=035dc9b&amp;sid=819&amp;ppid=98282386&amp;vpid=613034681&amp;ct=offers</t>
  </si>
  <si>
    <t>LSIC2SD065A08A</t>
  </si>
  <si>
    <t>03AH2329</t>
  </si>
  <si>
    <t>576-LSIC2SD065A08A</t>
  </si>
  <si>
    <t>SIC SCHOTTKY DIODE 650V 8A TO220</t>
  </si>
  <si>
    <t>https://octopart.com/lsic2sd065a08a-littelfuse-98282386</t>
  </si>
  <si>
    <t>https://octopart.com/click/track?ai=8237&amp;sig=0367d56&amp;sid=459&amp;ppid=98282385&amp;vpid=540473436&amp;ct=offers</t>
  </si>
  <si>
    <t>F11895-ND</t>
  </si>
  <si>
    <t>https://octopart.com/click/track?ai=8237&amp;sig=0608d6c&amp;sid=1532&amp;ppid=98282385&amp;vpid=549826609&amp;ct=offers</t>
  </si>
  <si>
    <t>https://octopart.com/click/track?c=1&amp;ai=8237&amp;sig=0fd83dc&amp;sid=2402&amp;ppid=98282385&amp;vpid=547513581&amp;ct=offers</t>
  </si>
  <si>
    <t>https://octopart.com/click/track?ai=8237&amp;sig=0a14796&amp;sid=2401&amp;ppid=98282385&amp;vpid=523499264&amp;ct=offers</t>
  </si>
  <si>
    <t>https://octopart.com/click/track?c=1&amp;ai=8237&amp;sig=06af5b4&amp;sid=819&amp;ppid=98282385&amp;vpid=613034679&amp;ct=offers</t>
  </si>
  <si>
    <t>LSIC2SD065A06A</t>
  </si>
  <si>
    <t>03AH2328</t>
  </si>
  <si>
    <t>576-LSIC2SD065A06A</t>
  </si>
  <si>
    <t>SIC SCHOTTKY DIODE 650V 6A TO220</t>
  </si>
  <si>
    <t>https://octopart.com/lsic2sd065a06a-littelfuse-98282385</t>
  </si>
  <si>
    <t>https://octopart.com/click/track?ai=8237&amp;sig=0bb6365&amp;sid=5489&amp;ppid=73849773&amp;vpid=475774396&amp;ct=offers</t>
  </si>
  <si>
    <t>LFUSCD20065B</t>
  </si>
  <si>
    <t>https://octopart.com/click/track?ai=8237&amp;sig=06ad6ce&amp;sid=1532&amp;ppid=73849773&amp;vpid=273504576&amp;ct=offers</t>
  </si>
  <si>
    <t>https://octopart.com/click/track?ai=8237&amp;sig=0a575e0&amp;sid=2401&amp;ppid=73849773&amp;vpid=260628440&amp;ct=offers</t>
  </si>
  <si>
    <t>https://octopart.com/click/track?ai=8237&amp;sig=0df6513&amp;sid=1106&amp;ppid=73849773&amp;vpid=475941341&amp;ct=offers</t>
  </si>
  <si>
    <t>LFUSCD20065B-LF</t>
  </si>
  <si>
    <t>576-LFUSCD20065B</t>
  </si>
  <si>
    <t>DIODE SIC SCHOTKY 650V 20A TO247</t>
  </si>
  <si>
    <t>1.7V @ 20A</t>
  </si>
  <si>
    <t>https://octopart.com/lfuscd20065b-littelfuse-73849773</t>
  </si>
  <si>
    <t>https://octopart.com/click/track?ai=8237&amp;sig=09f51e7&amp;sid=5489&amp;ppid=73849772&amp;vpid=475774395&amp;ct=offers</t>
  </si>
  <si>
    <t>LFUSCD16065B</t>
  </si>
  <si>
    <t>https://octopart.com/click/track?ai=8237&amp;sig=06767fe&amp;sid=1532&amp;ppid=73849772&amp;vpid=273504575&amp;ct=offers</t>
  </si>
  <si>
    <t>https://octopart.com/click/track?ai=8237&amp;sig=070ca82&amp;sid=2401&amp;ppid=73849772&amp;vpid=260628439&amp;ct=offers</t>
  </si>
  <si>
    <t>https://octopart.com/click/track?ai=8237&amp;sig=0b0ed21&amp;sid=1106&amp;ppid=73849772&amp;vpid=475941340&amp;ct=offers</t>
  </si>
  <si>
    <t>LFUSCD16065B-LF</t>
  </si>
  <si>
    <t>576-LFUSCD16065B</t>
  </si>
  <si>
    <t>DIODE SIC SCHOTKY 650V 16A TO247</t>
  </si>
  <si>
    <t>1.7V @ 16A</t>
  </si>
  <si>
    <t>https://octopart.com/lfuscd16065b-littelfuse-73849772</t>
  </si>
  <si>
    <t>https://octopart.com/click/track?ai=8237&amp;sig=0fdde9e&amp;sid=5489&amp;ppid=73870116&amp;vpid=475863711&amp;ct=offers</t>
  </si>
  <si>
    <t>LFUSCD15120A</t>
  </si>
  <si>
    <t>https://octopart.com/click/track?ai=8237&amp;sig=044c755&amp;sid=1532&amp;ppid=73870116&amp;vpid=273504574&amp;ct=offers</t>
  </si>
  <si>
    <t>https://octopart.com/click/track?ai=8237&amp;sig=01367c8&amp;sid=2401&amp;ppid=73870116&amp;vpid=260812667&amp;ct=offers</t>
  </si>
  <si>
    <t>https://octopart.com/click/track?ai=8237&amp;sig=0278038&amp;sid=1106&amp;ppid=73870116&amp;vpid=475941339&amp;ct=offers</t>
  </si>
  <si>
    <t>LFUSCD15120A-LF</t>
  </si>
  <si>
    <t>576-LFUSCD15120A</t>
  </si>
  <si>
    <t>DIODE SC SCHOTKY 1200V 15A TO220</t>
  </si>
  <si>
    <t>1.7V @ 15A</t>
  </si>
  <si>
    <t>https://octopart.com/lfuscd15120a-littelfuse-73870116</t>
  </si>
  <si>
    <t>https://octopart.com/click/track?ai=8237&amp;sig=0b527e0&amp;sid=5489&amp;ppid=73870115&amp;vpid=476141537&amp;ct=offers</t>
  </si>
  <si>
    <t>LFUSCD10120A</t>
  </si>
  <si>
    <t>https://octopart.com/click/track?ai=8237&amp;sig=001372f&amp;sid=1532&amp;ppid=73870115&amp;vpid=264992583&amp;ct=offers</t>
  </si>
  <si>
    <t>https://octopart.com/click/track?ai=8237&amp;sig=096ac4a&amp;sid=1106&amp;ppid=73870115&amp;vpid=476041802&amp;ct=offers</t>
  </si>
  <si>
    <t>LFUSCD10120A-LF</t>
  </si>
  <si>
    <t>DIODE SC SCHOTKY 1200V 10A TO220</t>
  </si>
  <si>
    <t>1.7V @ 10A</t>
  </si>
  <si>
    <t>https://octopart.com/lfuscd10120a-littelfuse-73870115</t>
  </si>
  <si>
    <t>https://octopart.com/click/track?ai=8237&amp;sig=0f2f9ad&amp;sid=5489&amp;ppid=74104087&amp;vpid=475774394&amp;ct=offers</t>
  </si>
  <si>
    <t>LFUSCD10065A</t>
  </si>
  <si>
    <t>https://octopart.com/click/track?ai=8237&amp;sig=020e654&amp;sid=1532&amp;ppid=74104087&amp;vpid=264992582&amp;ct=offers</t>
  </si>
  <si>
    <t>https://octopart.com/click/track?ai=8237&amp;sig=02f09df&amp;sid=2401&amp;ppid=74104087&amp;vpid=261391843&amp;ct=offers</t>
  </si>
  <si>
    <t>https://octopart.com/click/track?ai=8237&amp;sig=023d85f&amp;sid=1106&amp;ppid=74104087&amp;vpid=475941338&amp;ct=offers</t>
  </si>
  <si>
    <t>LFUSCD10065A-LF</t>
  </si>
  <si>
    <t>576-LFUSCD10065A</t>
  </si>
  <si>
    <t>DIODE SIC SCHOTKY 650V 10A TO220</t>
  </si>
  <si>
    <t>https://octopart.com/lfuscd10065a-littelfuse-74104087</t>
  </si>
  <si>
    <t>https://octopart.com/click/track?ai=8237&amp;sig=05be480&amp;sid=5489&amp;ppid=73870114&amp;vpid=476141536&amp;ct=offers</t>
  </si>
  <si>
    <t>LFUSCD08065A</t>
  </si>
  <si>
    <t>https://octopart.com/click/track?ai=8237&amp;sig=0e9bbfb&amp;sid=1532&amp;ppid=73870114&amp;vpid=264992581&amp;ct=offers</t>
  </si>
  <si>
    <t>https://octopart.com/click/track?ai=8237&amp;sig=064f6f5&amp;sid=2401&amp;ppid=73870114&amp;vpid=260812665&amp;ct=offers</t>
  </si>
  <si>
    <t>https://octopart.com/click/track?ai=8237&amp;sig=0f07195&amp;sid=1106&amp;ppid=73870114&amp;vpid=476041801&amp;ct=offers</t>
  </si>
  <si>
    <t>LFUSCD08065A-LF</t>
  </si>
  <si>
    <t>576-LFUSCD08065A</t>
  </si>
  <si>
    <t>DIODE SIC SCHOTTKY 650V 8A TO220</t>
  </si>
  <si>
    <t>https://octopart.com/lfuscd08065a-littelfuse-73870114</t>
  </si>
  <si>
    <t>https://octopart.com/click/track?ai=8237&amp;sig=0a5b90f&amp;sid=5489&amp;ppid=73870112&amp;vpid=475913172&amp;ct=offers</t>
  </si>
  <si>
    <t>LFUSCD05120A</t>
  </si>
  <si>
    <t>https://octopart.com/click/track?ai=8237&amp;sig=04c8abb&amp;sid=1532&amp;ppid=73870112&amp;vpid=264992579&amp;ct=offers</t>
  </si>
  <si>
    <t>https://octopart.com/click/track?ai=8237&amp;sig=0e5bc25&amp;sid=2401&amp;ppid=73870112&amp;vpid=260812663&amp;ct=offers</t>
  </si>
  <si>
    <t>https://octopart.com/click/track?ai=8237&amp;sig=0230ba1&amp;sid=1106&amp;ppid=73870112&amp;vpid=475941337&amp;ct=offers</t>
  </si>
  <si>
    <t>LFUSCD05120A-LF</t>
  </si>
  <si>
    <t>576-LFUSCD05120A</t>
  </si>
  <si>
    <t>DIODE SC SCHOTTKY 1200V 5A TO220</t>
  </si>
  <si>
    <t>1.7V @ 5A</t>
  </si>
  <si>
    <t>https://octopart.com/lfuscd05120a-littelfuse-73870112</t>
  </si>
  <si>
    <t>https://octopart.com/click/track?ai=8237&amp;sig=04b5639&amp;sid=5489&amp;ppid=73870111&amp;vpid=492247619&amp;ct=offers</t>
  </si>
  <si>
    <t>LFUSCD04065A</t>
  </si>
  <si>
    <t>https://octopart.com/click/track?ai=8237&amp;sig=01d9334&amp;sid=1532&amp;ppid=73870111&amp;vpid=264992578&amp;ct=offers</t>
  </si>
  <si>
    <t>https://octopart.com/click/track?ai=8237&amp;sig=005814f&amp;sid=2401&amp;ppid=73870111&amp;vpid=260812662&amp;ct=offers</t>
  </si>
  <si>
    <t>https://octopart.com/click/track?ai=8237&amp;sig=03d6d98&amp;sid=1106&amp;ppid=73870111&amp;vpid=485724309&amp;ct=offers</t>
  </si>
  <si>
    <t>LFUSCD04065A-LF</t>
  </si>
  <si>
    <t>576-LFUSCD04065A</t>
  </si>
  <si>
    <t>DIODE SIC SCHOTTKY 650V 4A TO220</t>
  </si>
  <si>
    <t>1.7V @ 4A</t>
  </si>
  <si>
    <t>https://octopart.com/lfuscd04065a-littelfuse-73870111</t>
  </si>
  <si>
    <t>https://octopart.com/click/track?ai=8237&amp;sig=0f0cd3b&amp;sid=459&amp;ppid=98278040&amp;vpid=539563881&amp;ct=offers</t>
  </si>
  <si>
    <t>IDWD40G120C5XKSA1-ND</t>
  </si>
  <si>
    <t>https://octopart.com/click/track?ai=8237&amp;sig=038760e&amp;sid=5489&amp;ppid=98278040&amp;vpid=597328028&amp;ct=offers</t>
  </si>
  <si>
    <t>https://octopart.com/click/track?ai=8237&amp;sig=0649197&amp;sid=1532&amp;ppid=98278040&amp;vpid=549825012&amp;ct=offers</t>
  </si>
  <si>
    <t>https://octopart.com/click/track?ai=8237&amp;sig=04542c6&amp;sid=2402&amp;ppid=98278040&amp;vpid=547446666&amp;ct=offers</t>
  </si>
  <si>
    <t>https://octopart.com/click/track?ai=8237&amp;sig=0f2fd9b&amp;sid=2401&amp;ppid=98278040&amp;vpid=536891839&amp;ct=offers</t>
  </si>
  <si>
    <t>https://octopart.com/click/track?ai=8237&amp;sig=0b0e607&amp;sid=819&amp;ppid=98278040&amp;vpid=540435001&amp;ct=offers</t>
  </si>
  <si>
    <t>https://octopart.com/click/track?ai=8237&amp;sig=0704bc5&amp;sid=13512&amp;ppid=98278040&amp;vpid=587711604&amp;ct=offers</t>
  </si>
  <si>
    <t>https://octopart.com/click/track?ai=8237&amp;sig=08f985c&amp;sid=15544&amp;ppid=98278040&amp;vpid=527902197&amp;ct=offers</t>
  </si>
  <si>
    <t>https://octopart.com/click/track?c=1&amp;ai=8237&amp;sig=0b2b6e5&amp;sid=5822&amp;ppid=98278040&amp;vpid=523399415&amp;ct=offers</t>
  </si>
  <si>
    <t>https://octopart.com/click/track?ai=8237&amp;sig=0a5c3c8&amp;sid=1106&amp;ppid=98278040&amp;vpid=549061553&amp;ct=offers</t>
  </si>
  <si>
    <t>IDWD40G120C5XKSA1</t>
  </si>
  <si>
    <t>02AH1737</t>
  </si>
  <si>
    <t>726-IDWD40G120C5XKSA</t>
  </si>
  <si>
    <t>C1S322000785030</t>
  </si>
  <si>
    <t>SP001687170</t>
  </si>
  <si>
    <t>SIC SCHOTTKY 1200V 40A TO247-2</t>
  </si>
  <si>
    <t>1.65V @ 40A</t>
  </si>
  <si>
    <t>https://octopart.com/idwd40g120c5xksa1-infineon-98278040</t>
  </si>
  <si>
    <t>https://octopart.com/click/track?ai=8237&amp;sig=0c92970&amp;sid=459&amp;ppid=98278039&amp;vpid=539563880&amp;ct=offers</t>
  </si>
  <si>
    <t>IDWD30G120C5XKSA1-ND</t>
  </si>
  <si>
    <t>https://octopart.com/click/track?ai=8237&amp;sig=012742c&amp;sid=5489&amp;ppid=98278039&amp;vpid=587842441&amp;ct=offers</t>
  </si>
  <si>
    <t>https://octopart.com/click/track?ai=8237&amp;sig=03c8b28&amp;sid=1532&amp;ppid=98278039&amp;vpid=549825011&amp;ct=offers</t>
  </si>
  <si>
    <t>https://octopart.com/click/track?ai=8237&amp;sig=0b139ae&amp;sid=2402&amp;ppid=98278039&amp;vpid=547446665&amp;ct=offers</t>
  </si>
  <si>
    <t>https://octopart.com/click/track?ai=8237&amp;sig=068c33d&amp;sid=2401&amp;ppid=98278039&amp;vpid=536891838&amp;ct=offers</t>
  </si>
  <si>
    <t>https://octopart.com/click/track?ai=8237&amp;sig=0e7c965&amp;sid=819&amp;ppid=98278039&amp;vpid=540435000&amp;ct=offers</t>
  </si>
  <si>
    <t>https://octopart.com/click/track?ai=8237&amp;sig=0780528&amp;sid=13512&amp;ppid=98278039&amp;vpid=587711603&amp;ct=offers</t>
  </si>
  <si>
    <t>https://octopart.com/click/track?ai=8237&amp;sig=0553f34&amp;sid=15544&amp;ppid=98278039&amp;vpid=542412870&amp;ct=offers</t>
  </si>
  <si>
    <t>https://octopart.com/click/track?c=1&amp;ai=8237&amp;sig=00dbd9b&amp;sid=5822&amp;ppid=98278039&amp;vpid=523399414&amp;ct=offers</t>
  </si>
  <si>
    <t>IDWD30G120C5XKSA1</t>
  </si>
  <si>
    <t>02AH1736</t>
  </si>
  <si>
    <t>726-IDWD30G120C5XKSA</t>
  </si>
  <si>
    <t>C1S322000785021</t>
  </si>
  <si>
    <t>SP001687168</t>
  </si>
  <si>
    <t>SIC SCHOTTKY 1200V 30A TO247-2</t>
  </si>
  <si>
    <t>1.65V @ 30A</t>
  </si>
  <si>
    <t>https://octopart.com/idwd30g120c5xksa1-infineon-98278039</t>
  </si>
  <si>
    <t>https://octopart.com/click/track?ai=8237&amp;sig=03ae8d8&amp;sid=5489&amp;ppid=98278038&amp;vpid=594895970&amp;ct=offers</t>
  </si>
  <si>
    <t>IDWD20G120C5XKSA1</t>
  </si>
  <si>
    <t>https://octopart.com/click/track?ai=8237&amp;sig=07e7c08&amp;sid=1532&amp;ppid=98278038&amp;vpid=549825010&amp;ct=offers</t>
  </si>
  <si>
    <t>https://octopart.com/click/track?ai=8237&amp;sig=0b4db2a&amp;sid=2402&amp;ppid=98278038&amp;vpid=547446664&amp;ct=offers</t>
  </si>
  <si>
    <t>https://octopart.com/click/track?ai=8237&amp;sig=0d67306&amp;sid=2401&amp;ppid=98278038&amp;vpid=536891837&amp;ct=offers</t>
  </si>
  <si>
    <t>https://octopart.com/click/track?ai=8237&amp;sig=09facc3&amp;sid=819&amp;ppid=98278038&amp;vpid=540434999&amp;ct=offers</t>
  </si>
  <si>
    <t>https://octopart.com/click/track?ai=8237&amp;sig=04cceea&amp;sid=13512&amp;ppid=98278038&amp;vpid=587711602&amp;ct=offers</t>
  </si>
  <si>
    <t>https://octopart.com/click/track?ai=8237&amp;sig=0c9a6f5&amp;sid=15544&amp;ppid=98278038&amp;vpid=527902196&amp;ct=offers</t>
  </si>
  <si>
    <t>https://octopart.com/click/track?c=1&amp;ai=8237&amp;sig=00a3d42&amp;sid=5822&amp;ppid=98278038&amp;vpid=523399413&amp;ct=offers</t>
  </si>
  <si>
    <t>https://octopart.com/click/track?ai=8237&amp;sig=0f50f0f&amp;sid=1106&amp;ppid=98278038&amp;vpid=594818802&amp;ct=offers</t>
  </si>
  <si>
    <t>https://octopart.com/click/track?ai=8237&amp;sig=0521967&amp;sid=459&amp;ppid=98278038&amp;vpid=539563879&amp;ct=offers</t>
  </si>
  <si>
    <t>02AH1735</t>
  </si>
  <si>
    <t>726-IDWD20G120C5XKSA</t>
  </si>
  <si>
    <t>C1S322000785049</t>
  </si>
  <si>
    <t>SP001687166</t>
  </si>
  <si>
    <t>IDWD20G120C5XKSA1-ND</t>
  </si>
  <si>
    <t>SIC SCHOTTKY 1200V 20A TO247-2</t>
  </si>
  <si>
    <t>1.65V @ 20A</t>
  </si>
  <si>
    <t>https://octopart.com/idwd20g120c5xksa1-infineon-98278038</t>
  </si>
  <si>
    <t>https://octopart.com/click/track?ai=8237&amp;sig=0a4ab60&amp;sid=459&amp;ppid=98278037&amp;vpid=539563878&amp;ct=offers</t>
  </si>
  <si>
    <t>IDWD15G120C5XKSA1-ND</t>
  </si>
  <si>
    <t>https://octopart.com/click/track?ai=8237&amp;sig=0c9281f&amp;sid=5489&amp;ppid=98278037&amp;vpid=597328027&amp;ct=offers</t>
  </si>
  <si>
    <t>https://octopart.com/click/track?ai=8237&amp;sig=0ebf6d2&amp;sid=1532&amp;ppid=98278037&amp;vpid=549825009&amp;ct=offers</t>
  </si>
  <si>
    <t>https://octopart.com/click/track?ai=8237&amp;sig=0832da6&amp;sid=2402&amp;ppid=98278037&amp;vpid=547446663&amp;ct=offers</t>
  </si>
  <si>
    <t>https://octopart.com/click/track?ai=8237&amp;sig=01f3834&amp;sid=2401&amp;ppid=98278037&amp;vpid=536891836&amp;ct=offers</t>
  </si>
  <si>
    <t>https://octopart.com/click/track?ai=8237&amp;sig=07553b7&amp;sid=819&amp;ppid=98278037&amp;vpid=540434998&amp;ct=offers</t>
  </si>
  <si>
    <t>https://octopart.com/click/track?ai=8237&amp;sig=07be4c2&amp;sid=13512&amp;ppid=98278037&amp;vpid=587711601&amp;ct=offers</t>
  </si>
  <si>
    <t>https://octopart.com/click/track?ai=8237&amp;sig=0d2048b&amp;sid=15544&amp;ppid=98278037&amp;vpid=535417701&amp;ct=offers</t>
  </si>
  <si>
    <t>https://octopart.com/click/track?c=1&amp;ai=8237&amp;sig=0b961d5&amp;sid=5822&amp;ppid=98278037&amp;vpid=523399412&amp;ct=offers</t>
  </si>
  <si>
    <t>https://octopart.com/click/track?ai=8237&amp;sig=014385a&amp;sid=1106&amp;ppid=98278037&amp;vpid=549061552&amp;ct=offers</t>
  </si>
  <si>
    <t>IDWD15G120C5XKSA1</t>
  </si>
  <si>
    <t>02AH1734</t>
  </si>
  <si>
    <t>726-IDWD15G120C5XKSA</t>
  </si>
  <si>
    <t>C1S322000785012</t>
  </si>
  <si>
    <t>SP001687164</t>
  </si>
  <si>
    <t>SIC SCHOTTKY 1200V 15A TO247-2</t>
  </si>
  <si>
    <t>1.65V @ 15A</t>
  </si>
  <si>
    <t>https://octopart.com/idwd15g120c5xksa1-infineon-98278037</t>
  </si>
  <si>
    <t>https://octopart.com/click/track?ai=8237&amp;sig=00cfef0&amp;sid=459&amp;ppid=98278036&amp;vpid=539563877&amp;ct=offers</t>
  </si>
  <si>
    <t>IDWD10G120C5XKSA1-ND</t>
  </si>
  <si>
    <t>https://octopart.com/click/track?ai=8237&amp;sig=0735367&amp;sid=5489&amp;ppid=98278036&amp;vpid=597328026&amp;ct=offers</t>
  </si>
  <si>
    <t>https://octopart.com/click/track?ai=8237&amp;sig=09726e8&amp;sid=1532&amp;ppid=98278036&amp;vpid=549825008&amp;ct=offers</t>
  </si>
  <si>
    <t>https://octopart.com/click/track?ai=8237&amp;sig=0e24bfa&amp;sid=2402&amp;ppid=98278036&amp;vpid=547446662&amp;ct=offers</t>
  </si>
  <si>
    <t>https://octopart.com/click/track?ai=8237&amp;sig=0200414&amp;sid=2401&amp;ppid=98278036&amp;vpid=536891835&amp;ct=offers</t>
  </si>
  <si>
    <t>https://octopart.com/click/track?ai=8237&amp;sig=0af3bcc&amp;sid=819&amp;ppid=98278036&amp;vpid=540434997&amp;ct=offers</t>
  </si>
  <si>
    <t>https://octopart.com/click/track?ai=8237&amp;sig=06564bf&amp;sid=13512&amp;ppid=98278036&amp;vpid=587711600&amp;ct=offers</t>
  </si>
  <si>
    <t>https://octopart.com/click/track?ai=8237&amp;sig=008ef1e&amp;sid=15544&amp;ppid=98278036&amp;vpid=542412869&amp;ct=offers</t>
  </si>
  <si>
    <t>https://octopart.com/click/track?c=1&amp;ai=8237&amp;sig=0cc1069&amp;sid=5822&amp;ppid=98278036&amp;vpid=523399411&amp;ct=offers</t>
  </si>
  <si>
    <t>https://octopart.com/click/track?ai=8237&amp;sig=0d53327&amp;sid=1106&amp;ppid=98278036&amp;vpid=549061551&amp;ct=offers</t>
  </si>
  <si>
    <t>IDWD10G120C5XKSA1</t>
  </si>
  <si>
    <t>02AH1733</t>
  </si>
  <si>
    <t>726-IDWD10G120C5XKSA</t>
  </si>
  <si>
    <t>C1S322000785058</t>
  </si>
  <si>
    <t>SP001687162</t>
  </si>
  <si>
    <t>SIC SCHOTTKY 1200V 10A TO247-2</t>
  </si>
  <si>
    <t>1.65V @ 10A</t>
  </si>
  <si>
    <t>https://octopart.com/idwd10g120c5xksa1-infineon-98278036</t>
  </si>
  <si>
    <t>https://octopart.com/click/track?ai=8237&amp;sig=0d4d291&amp;sid=5489&amp;ppid=81704005&amp;vpid=580302605&amp;ct=offers</t>
  </si>
  <si>
    <t>IDW40G65C5XKSA1</t>
  </si>
  <si>
    <t>https://octopart.com/click/track?ai=8237&amp;sig=005af8d&amp;sid=1532&amp;ppid=81704005&amp;vpid=476833605&amp;ct=offers</t>
  </si>
  <si>
    <t>https://octopart.com/click/track?ai=8237&amp;sig=08041bc&amp;sid=18993&amp;ppid=81704005&amp;vpid=419141209&amp;ct=offers</t>
  </si>
  <si>
    <t>https://octopart.com/click/track?ai=8237&amp;sig=00b804a&amp;sid=2402&amp;ppid=81704005&amp;vpid=595328460&amp;ct=offers</t>
  </si>
  <si>
    <t>https://octopart.com/click/track?ai=8237&amp;sig=037570c&amp;sid=2401&amp;ppid=81704005&amp;vpid=467125889&amp;ct=offers</t>
  </si>
  <si>
    <t>https://octopart.com/click/track?ai=8237&amp;sig=07f4ad6&amp;sid=819&amp;ppid=81704005&amp;vpid=592503137&amp;ct=offers</t>
  </si>
  <si>
    <t>https://octopart.com/click/track?ai=8237&amp;sig=0cd3c94&amp;sid=13512&amp;ppid=81704005&amp;vpid=278273966&amp;ct=offers</t>
  </si>
  <si>
    <t>https://octopart.com/click/track?ai=8237&amp;sig=0d5ab09&amp;sid=15544&amp;ppid=81704005&amp;vpid=427281183&amp;ct=offers</t>
  </si>
  <si>
    <t>https://octopart.com/click/track?c=1&amp;ai=8237&amp;sig=0015e70&amp;sid=5822&amp;ppid=81704005&amp;vpid=420565925&amp;ct=offers</t>
  </si>
  <si>
    <t>https://octopart.com/click/track?ai=8237&amp;sig=014fa5e&amp;sid=1106&amp;ppid=81704005&amp;vpid=485610493&amp;ct=offers</t>
  </si>
  <si>
    <t>https://octopart.com/click/track?ai=8237&amp;sig=06fbb68&amp;sid=459&amp;ppid=81704005&amp;vpid=421305434&amp;ct=offers</t>
  </si>
  <si>
    <t>IDW40G65C5</t>
  </si>
  <si>
    <t>DSKY4878</t>
  </si>
  <si>
    <t>39AH8871</t>
  </si>
  <si>
    <t>726-IDW40G65C5XKSA1</t>
  </si>
  <si>
    <t>C1S322000437744</t>
  </si>
  <si>
    <t>SP001632890</t>
  </si>
  <si>
    <t>IDW40G65C5XKSA1-ND</t>
  </si>
  <si>
    <t>DIODE SCHOTTKY 650V 40A TO247-3</t>
  </si>
  <si>
    <t>1.7V @ 40A</t>
  </si>
  <si>
    <t>https://octopart.com/idw40g65c5xksa1-infineon-81704005</t>
  </si>
  <si>
    <t>https://octopart.com/click/track?ai=8237&amp;sig=0a24909&amp;sid=5832&amp;ppid=81756580&amp;vpid=604774692&amp;ct=offers</t>
  </si>
  <si>
    <t>IDW40G65C5BXKSA2</t>
  </si>
  <si>
    <t>Rochester Electronics</t>
  </si>
  <si>
    <t>https://octopart.com/click/track?ai=8237&amp;sig=051f3fc&amp;sid=1532&amp;ppid=81756580&amp;vpid=476833604&amp;ct=offers</t>
  </si>
  <si>
    <t>https://octopart.com/click/track?ai=8237&amp;sig=07844ce&amp;sid=15176&amp;ppid=81756580&amp;vpid=432355995&amp;ct=offers</t>
  </si>
  <si>
    <t>https://octopart.com/click/track?ai=8237&amp;sig=024ec68&amp;sid=2401&amp;ppid=81756580&amp;vpid=478299556&amp;ct=offers</t>
  </si>
  <si>
    <t>https://octopart.com/click/track?c=1&amp;ai=8237&amp;sig=04c6bcd&amp;sid=15544&amp;ppid=81756580&amp;vpid=441603449&amp;ct=offers</t>
  </si>
  <si>
    <t>https://octopart.com/click/track?c=1&amp;ai=8237&amp;sig=09ddfa1&amp;sid=5822&amp;ppid=81756580&amp;vpid=420787106&amp;ct=offers</t>
  </si>
  <si>
    <t>https://octopart.com/click/track?c=1&amp;ai=8237&amp;sig=0acea64&amp;sid=459&amp;ppid=81756580&amp;vpid=420795670&amp;ct=offers</t>
  </si>
  <si>
    <t>IDW40G65C5B</t>
  </si>
  <si>
    <t>726-IDW40G65C5BXKSA2</t>
  </si>
  <si>
    <t>SP001633192</t>
  </si>
  <si>
    <t>IDW40G65C5BXKSA2-ND</t>
  </si>
  <si>
    <t>DIODE SCHOTTKY 650V 20A TO247-3</t>
  </si>
  <si>
    <t>https://octopart.com/idw40g65c5bxksa2-infineon-81756580</t>
  </si>
  <si>
    <t>https://octopart.com/click/track?ai=8237&amp;sig=089e81a&amp;sid=15176&amp;ppid=81756579&amp;vpid=432355993&amp;ct=offers</t>
  </si>
  <si>
    <t>IDW32G65C5B</t>
  </si>
  <si>
    <t>https://octopart.com/click/track?ai=8237&amp;sig=0c35ee0&amp;sid=1532&amp;ppid=81756579&amp;vpid=476833603&amp;ct=offers</t>
  </si>
  <si>
    <t>https://octopart.com/click/track?ai=8237&amp;sig=0c6b094&amp;sid=2401&amp;ppid=81756579&amp;vpid=503607930&amp;ct=offers</t>
  </si>
  <si>
    <t>https://octopart.com/click/track?ai=8237&amp;sig=040ca82&amp;sid=15544&amp;ppid=81756579&amp;vpid=504469159&amp;ct=offers</t>
  </si>
  <si>
    <t>https://octopart.com/click/track?c=1&amp;ai=8237&amp;sig=0d3509f&amp;sid=5822&amp;ppid=81756579&amp;vpid=420787105&amp;ct=offers</t>
  </si>
  <si>
    <t>https://octopart.com/click/track?c=1&amp;ai=8237&amp;sig=00d0afb&amp;sid=459&amp;ppid=81756579&amp;vpid=420795669&amp;ct=offers</t>
  </si>
  <si>
    <t>726-IDW32G65C5BXKSA2</t>
  </si>
  <si>
    <t>SP001633172</t>
  </si>
  <si>
    <t>IDW32G65C5BXKSA2</t>
  </si>
  <si>
    <t>IDW32G65C5BXKSA2-ND</t>
  </si>
  <si>
    <t>DIODE SCHOTTKY 650V 16A TO247-3</t>
  </si>
  <si>
    <t>https://octopart.com/idw32g65c5bxksa2-infineon-81756579</t>
  </si>
  <si>
    <t>https://octopart.com/click/track?ai=8237&amp;sig=098efd5&amp;sid=15176&amp;ppid=81704004&amp;vpid=589756409&amp;ct=offers</t>
  </si>
  <si>
    <t>IDW30G65C5</t>
  </si>
  <si>
    <t>https://octopart.com/click/track?ai=8237&amp;sig=0c9f763&amp;sid=5489&amp;ppid=81704004&amp;vpid=542568952&amp;ct=offers</t>
  </si>
  <si>
    <t>https://octopart.com/click/track?ai=8237&amp;sig=037fca0&amp;sid=1532&amp;ppid=81704004&amp;vpid=476463347&amp;ct=offers</t>
  </si>
  <si>
    <t>https://octopart.com/click/track?ai=8237&amp;sig=0fa9183&amp;sid=2402&amp;ppid=81704004&amp;vpid=592528180&amp;ct=offers</t>
  </si>
  <si>
    <t>https://octopart.com/click/track?ai=8237&amp;sig=097d181&amp;sid=2401&amp;ppid=81704004&amp;vpid=452336746&amp;ct=offers</t>
  </si>
  <si>
    <t>https://octopart.com/click/track?ai=8237&amp;sig=036e316&amp;sid=819&amp;ppid=81704004&amp;vpid=592503136&amp;ct=offers</t>
  </si>
  <si>
    <t>https://octopart.com/click/track?ai=8237&amp;sig=0df3131&amp;sid=13512&amp;ppid=81704004&amp;vpid=541790300&amp;ct=offers</t>
  </si>
  <si>
    <t>https://octopart.com/click/track?ai=8237&amp;sig=060196a&amp;sid=15544&amp;ppid=81704004&amp;vpid=504469158&amp;ct=offers</t>
  </si>
  <si>
    <t>https://octopart.com/click/track?c=1&amp;ai=8237&amp;sig=0248d45&amp;sid=5822&amp;ppid=81704004&amp;vpid=55603567&amp;ct=offers</t>
  </si>
  <si>
    <t>https://octopart.com/click/track?ai=8237&amp;sig=0bdaf24&amp;sid=1106&amp;ppid=81704004&amp;vpid=594879710&amp;ct=offers</t>
  </si>
  <si>
    <t>https://octopart.com/click/track?ai=8237&amp;sig=0d18edb&amp;sid=459&amp;ppid=81704004&amp;vpid=421305433&amp;ct=offers</t>
  </si>
  <si>
    <t>IDW30G65C5XKSA1</t>
  </si>
  <si>
    <t>39AH8870</t>
  </si>
  <si>
    <t>726-IDW30G65C5XKSA1</t>
  </si>
  <si>
    <t>C1S322000280702</t>
  </si>
  <si>
    <t>SP001632892</t>
  </si>
  <si>
    <t>IDW30G65C5FKSA1</t>
  </si>
  <si>
    <t>IDW30G65C5XKSA1-ND</t>
  </si>
  <si>
    <t>DIODE SCHOTTKY 650V 30A TO247-3</t>
  </si>
  <si>
    <t>1.7V @ 30A</t>
  </si>
  <si>
    <t>https://octopart.com/idw30g65c5xksa1-infineon-81704004</t>
  </si>
  <si>
    <t>https://octopart.com/click/track?ai=8237&amp;sig=0be3351&amp;sid=15176&amp;ppid=81756578&amp;vpid=432355991&amp;ct=offers</t>
  </si>
  <si>
    <t>IDW24G65C5B</t>
  </si>
  <si>
    <t>https://octopart.com/click/track?ai=8237&amp;sig=0d485d6&amp;sid=1532&amp;ppid=81756578&amp;vpid=476833602&amp;ct=offers</t>
  </si>
  <si>
    <t>https://octopart.com/click/track?ai=8237&amp;sig=0894c42&amp;sid=2401&amp;ppid=81756578&amp;vpid=503607929&amp;ct=offers</t>
  </si>
  <si>
    <t>https://octopart.com/click/track?c=1&amp;ai=8237&amp;sig=0385203&amp;sid=15544&amp;ppid=81756578&amp;vpid=441603448&amp;ct=offers</t>
  </si>
  <si>
    <t>https://octopart.com/click/track?c=1&amp;ai=8237&amp;sig=0f19322&amp;sid=5822&amp;ppid=81756578&amp;vpid=420787104&amp;ct=offers</t>
  </si>
  <si>
    <t>https://octopart.com/click/track?ai=8237&amp;sig=085f7d7&amp;sid=1106&amp;ppid=81756578&amp;vpid=605212172&amp;ct=offers</t>
  </si>
  <si>
    <t>https://octopart.com/click/track?c=1&amp;ai=8237&amp;sig=0b4985e&amp;sid=459&amp;ppid=81756578&amp;vpid=420795668&amp;ct=offers</t>
  </si>
  <si>
    <t>726-IDW24G65C5BXKSA2</t>
  </si>
  <si>
    <t>SP001633190</t>
  </si>
  <si>
    <t>IDW24G65C5BXKSA2</t>
  </si>
  <si>
    <t>IDW24G65C5BXKSA2-ND</t>
  </si>
  <si>
    <t>DIODE SCHOTTKY 650V 12A TO247-3</t>
  </si>
  <si>
    <t>https://octopart.com/idw24g65c5bxksa2-infineon-81756578</t>
  </si>
  <si>
    <t>https://octopart.com/click/track?ai=8237&amp;sig=0e3dd59&amp;sid=5489&amp;ppid=81704003&amp;vpid=576757836&amp;ct=offers</t>
  </si>
  <si>
    <t>IDW20G65C5XKSA1</t>
  </si>
  <si>
    <t>https://octopart.com/click/track?ai=8237&amp;sig=05db874&amp;sid=1532&amp;ppid=81704003&amp;vpid=476463346&amp;ct=offers</t>
  </si>
  <si>
    <t>https://octopart.com/click/track?ai=8237&amp;sig=0652078&amp;sid=15176&amp;ppid=81704003&amp;vpid=504361598&amp;ct=offers</t>
  </si>
  <si>
    <t>https://octopart.com/click/track?ai=8237&amp;sig=0e1b4ec&amp;sid=2402&amp;ppid=81704003&amp;vpid=592528179&amp;ct=offers</t>
  </si>
  <si>
    <t>https://octopart.com/click/track?ai=8237&amp;sig=0931ca9&amp;sid=2401&amp;ppid=81704003&amp;vpid=456372172&amp;ct=offers</t>
  </si>
  <si>
    <t>https://octopart.com/click/track?ai=8237&amp;sig=086bcab&amp;sid=819&amp;ppid=81704003&amp;vpid=592503135&amp;ct=offers</t>
  </si>
  <si>
    <t>https://octopart.com/click/track?c=1&amp;ai=8237&amp;sig=0e49a9a&amp;sid=15544&amp;ppid=81704003&amp;vpid=504469157&amp;ct=offers</t>
  </si>
  <si>
    <t>https://octopart.com/click/track?c=1&amp;ai=8237&amp;sig=031470e&amp;sid=5822&amp;ppid=81704003&amp;vpid=420565923&amp;ct=offers</t>
  </si>
  <si>
    <t>https://octopart.com/click/track?ai=8237&amp;sig=004c496&amp;sid=1106&amp;ppid=81704003&amp;vpid=574871690&amp;ct=offers</t>
  </si>
  <si>
    <t>https://octopart.com/click/track?ai=8237&amp;sig=0fc0829&amp;sid=459&amp;ppid=81704003&amp;vpid=421305432&amp;ct=offers</t>
  </si>
  <si>
    <t>IDW20G65C5</t>
  </si>
  <si>
    <t>39AH8869</t>
  </si>
  <si>
    <t>726-IDW20G65C5XKSA1</t>
  </si>
  <si>
    <t>SP001632900</t>
  </si>
  <si>
    <t>IDW20G65C5XKSA1-ND</t>
  </si>
  <si>
    <t>https://octopart.com/idw20g65c5xksa1-infineon-81704003</t>
  </si>
  <si>
    <t>https://octopart.com/click/track?c=1&amp;ai=8237&amp;sig=08275db&amp;sid=5822&amp;ppid=81756577&amp;vpid=420787103&amp;ct=offers</t>
  </si>
  <si>
    <t>IDW20G65C5BXKSA2</t>
  </si>
  <si>
    <t>https://octopart.com/click/track?ai=8237&amp;sig=0b087ca&amp;sid=1532&amp;ppid=81756577&amp;vpid=476833601&amp;ct=offers</t>
  </si>
  <si>
    <t>https://octopart.com/click/track?ai=8237&amp;sig=05c9ffc&amp;sid=15176&amp;ppid=81756577&amp;vpid=432355990&amp;ct=offers</t>
  </si>
  <si>
    <t>https://octopart.com/click/track?ai=8237&amp;sig=083b8df&amp;sid=2401&amp;ppid=81756577&amp;vpid=465322571&amp;ct=offers</t>
  </si>
  <si>
    <t>https://octopart.com/click/track?c=1&amp;ai=8237&amp;sig=003dd80&amp;sid=15544&amp;ppid=81756577&amp;vpid=504469156&amp;ct=offers</t>
  </si>
  <si>
    <t>https://octopart.com/click/track?c=1&amp;ai=8237&amp;sig=0f5196f&amp;sid=459&amp;ppid=81756577&amp;vpid=420795667&amp;ct=offers</t>
  </si>
  <si>
    <t>IDW20G65C5B</t>
  </si>
  <si>
    <t>726-IDW20G65C5BXKSA2</t>
  </si>
  <si>
    <t>SP001633188</t>
  </si>
  <si>
    <t>IDW20G65C5BXKSA2-ND</t>
  </si>
  <si>
    <t>DIODE SCHOTTKY 650V 10A TO247-3</t>
  </si>
  <si>
    <t>https://octopart.com/idw20g65c5bxksa2-infineon-81756577</t>
  </si>
  <si>
    <t>https://octopart.com/click/track?ai=8237&amp;sig=0349d98&amp;sid=15176&amp;ppid=81704002&amp;vpid=589756408&amp;ct=offers</t>
  </si>
  <si>
    <t>IDW16G65C5</t>
  </si>
  <si>
    <t>https://octopart.com/click/track?ai=8237&amp;sig=0fabdb9&amp;sid=5489&amp;ppid=81704002&amp;vpid=463693802&amp;ct=offers</t>
  </si>
  <si>
    <t>https://octopart.com/click/track?ai=8237&amp;sig=09fb588&amp;sid=1532&amp;ppid=81704002&amp;vpid=476463345&amp;ct=offers</t>
  </si>
  <si>
    <t>https://octopart.com/click/track?c=1&amp;ai=8237&amp;sig=05db462&amp;sid=2402&amp;ppid=81704002&amp;vpid=592528178&amp;ct=offers</t>
  </si>
  <si>
    <t>https://octopart.com/click/track?ai=8237&amp;sig=09c9cde&amp;sid=2401&amp;ppid=81704002&amp;vpid=458136904&amp;ct=offers</t>
  </si>
  <si>
    <t>https://octopart.com/click/track?c=1&amp;ai=8237&amp;sig=00ae39e&amp;sid=819&amp;ppid=81704002&amp;vpid=592503134&amp;ct=offers</t>
  </si>
  <si>
    <t>https://octopart.com/click/track?ai=8237&amp;sig=0e1dd27&amp;sid=15544&amp;ppid=81704002&amp;vpid=504469155&amp;ct=offers</t>
  </si>
  <si>
    <t>https://octopart.com/click/track?c=1&amp;ai=8237&amp;sig=07bf783&amp;sid=5822&amp;ppid=81704002&amp;vpid=420565922&amp;ct=offers</t>
  </si>
  <si>
    <t>https://octopart.com/click/track?ai=8237&amp;sig=06c1ab2&amp;sid=1106&amp;ppid=81704002&amp;vpid=575579150&amp;ct=offers</t>
  </si>
  <si>
    <t>https://octopart.com/click/track?ai=8237&amp;sig=05fa102&amp;sid=459&amp;ppid=81704002&amp;vpid=421305431&amp;ct=offers</t>
  </si>
  <si>
    <t>IDW16G65C5XKSA1</t>
  </si>
  <si>
    <t>39AH8868</t>
  </si>
  <si>
    <t>726-IDW16G65C5XKSA1</t>
  </si>
  <si>
    <t>SP001632898</t>
  </si>
  <si>
    <t>IDW16G65C5XKSA1-ND</t>
  </si>
  <si>
    <t>https://octopart.com/idw16g65c5xksa1-infineon-81704002</t>
  </si>
  <si>
    <t>https://octopart.com/click/track?ai=8237&amp;sig=04470d5&amp;sid=5832&amp;ppid=81704001&amp;vpid=548976633&amp;ct=offers</t>
  </si>
  <si>
    <t>IDW12G65C5XKSA1</t>
  </si>
  <si>
    <t>https://octopart.com/click/track?ai=8237&amp;sig=0384ef7&amp;sid=1532&amp;ppid=81704001&amp;vpid=420921879&amp;ct=offers</t>
  </si>
  <si>
    <t>https://octopart.com/click/track?ai=8237&amp;sig=069c0db&amp;sid=2401&amp;ppid=81704001&amp;vpid=475657837&amp;ct=offers</t>
  </si>
  <si>
    <t>https://octopart.com/click/track?c=1&amp;ai=8237&amp;sig=077f1c7&amp;sid=819&amp;ppid=81704001&amp;vpid=276510559&amp;ct=offers</t>
  </si>
  <si>
    <t>https://octopart.com/click/track?c=1&amp;ai=8237&amp;sig=012bb3e&amp;sid=15544&amp;ppid=81704001&amp;vpid=504469154&amp;ct=offers</t>
  </si>
  <si>
    <t>https://octopart.com/click/track?c=1&amp;ai=8237&amp;sig=004f6af&amp;sid=5822&amp;ppid=81704001&amp;vpid=420565921&amp;ct=offers</t>
  </si>
  <si>
    <t>https://octopart.com/click/track?ai=8237&amp;sig=06a2b80&amp;sid=459&amp;ppid=81704001&amp;vpid=420795666&amp;ct=offers</t>
  </si>
  <si>
    <t>IDW12G65C5FKSA1</t>
  </si>
  <si>
    <t>726-IDW12G65C5XKSA1</t>
  </si>
  <si>
    <t>SP001633166</t>
  </si>
  <si>
    <t>IDW12G65C5XKSA1-ND</t>
  </si>
  <si>
    <t>https://octopart.com/idw12g65c5xksa1-infineon-81704001</t>
  </si>
  <si>
    <t>https://octopart.com/click/track?ai=8237&amp;sig=0404795&amp;sid=15176&amp;ppid=81704000&amp;vpid=577741648&amp;ct=offers</t>
  </si>
  <si>
    <t>IDW10G65C5</t>
  </si>
  <si>
    <t>https://octopart.com/click/track?ai=8237&amp;sig=0c5377b&amp;sid=1532&amp;ppid=81704000&amp;vpid=476463343&amp;ct=offers</t>
  </si>
  <si>
    <t>https://octopart.com/click/track?ai=8237&amp;sig=0fdbbec&amp;sid=18993&amp;ppid=81704000&amp;vpid=449294086&amp;ct=offers</t>
  </si>
  <si>
    <t>https://octopart.com/click/track?ai=8237&amp;sig=0067af5&amp;sid=2402&amp;ppid=81704000&amp;vpid=592528177&amp;ct=offers</t>
  </si>
  <si>
    <t>https://octopart.com/click/track?ai=8237&amp;sig=0442d0f&amp;sid=2401&amp;ppid=81704000&amp;vpid=467125888&amp;ct=offers</t>
  </si>
  <si>
    <t>https://octopart.com/click/track?ai=8237&amp;sig=0b13472&amp;sid=819&amp;ppid=81704000&amp;vpid=592503133&amp;ct=offers</t>
  </si>
  <si>
    <t>https://octopart.com/click/track?c=1&amp;ai=8237&amp;sig=06f9fcf&amp;sid=15544&amp;ppid=81704000&amp;vpid=504469153&amp;ct=offers</t>
  </si>
  <si>
    <t>https://octopart.com/click/track?c=1&amp;ai=8237&amp;sig=0a25564&amp;sid=5822&amp;ppid=81704000&amp;vpid=420565920&amp;ct=offers</t>
  </si>
  <si>
    <t>https://octopart.com/click/track?ai=8237&amp;sig=0408ec9&amp;sid=459&amp;ppid=81704000&amp;vpid=420795665&amp;ct=offers</t>
  </si>
  <si>
    <t>DSKY5022</t>
  </si>
  <si>
    <t>39AH8867</t>
  </si>
  <si>
    <t>726-IDW10G65C5XKSA1</t>
  </si>
  <si>
    <t>SP001633164</t>
  </si>
  <si>
    <t>IDW10G65C5XKSA1</t>
  </si>
  <si>
    <t>IDW10G65C5XKSA1-ND</t>
  </si>
  <si>
    <t>https://octopart.com/idw10g65c5xksa1-infineon-81704000</t>
  </si>
  <si>
    <t>https://octopart.com/click/track?c=1&amp;ai=8237&amp;sig=023621b&amp;sid=5822&amp;ppid=70523066&amp;vpid=248151484&amp;ct=offers</t>
  </si>
  <si>
    <t>IDM10G120C5XTMA1</t>
  </si>
  <si>
    <t>https://octopart.com/click/track?ai=8237&amp;sig=0b8241e&amp;sid=5489&amp;ppid=70523066&amp;vpid=542009120&amp;ct=offers</t>
  </si>
  <si>
    <t>https://octopart.com/click/track?ai=8237&amp;sig=05b4b31&amp;sid=1532&amp;ppid=70523066&amp;vpid=430915313&amp;ct=offers</t>
  </si>
  <si>
    <t>https://octopart.com/click/track?ai=8237&amp;sig=067c103&amp;sid=2402&amp;ppid=70523066&amp;vpid=462315703&amp;ct=offers</t>
  </si>
  <si>
    <t>https://octopart.com/click/track?ai=8237&amp;sig=0bfef92&amp;sid=2401&amp;ppid=70523066&amp;vpid=262043964&amp;ct=offers</t>
  </si>
  <si>
    <t>https://octopart.com/click/track?ai=8237&amp;sig=09c53ec&amp;sid=819&amp;ppid=70523066&amp;vpid=464808059&amp;ct=offers</t>
  </si>
  <si>
    <t>https://octopart.com/click/track?ai=8237&amp;sig=0fe2589&amp;sid=13512&amp;ppid=70523066&amp;vpid=541790297&amp;ct=offers</t>
  </si>
  <si>
    <t>https://octopart.com/click/track?ai=8237&amp;sig=0b0df1d&amp;sid=15544&amp;ppid=70523066&amp;vpid=320956529&amp;ct=offers</t>
  </si>
  <si>
    <t>https://octopart.com/click/track?ai=8237&amp;sig=0726c90&amp;sid=459&amp;ppid=70523066&amp;vpid=277482726&amp;ct=offers</t>
  </si>
  <si>
    <t>34AC1583</t>
  </si>
  <si>
    <t>726-IDM10G120C5XTMA1</t>
  </si>
  <si>
    <t>C1S322000731987</t>
  </si>
  <si>
    <t>SP001127116</t>
  </si>
  <si>
    <t>IDM10G120C5XTMA1TR-ND</t>
  </si>
  <si>
    <t>DIODE SCHTKY 1200V 38A PGTO252-2</t>
  </si>
  <si>
    <t>https://octopart.com/idm10g120c5xtma1-infineon-70523066</t>
  </si>
  <si>
    <t>https://octopart.com/click/track?ai=8237&amp;sig=0279dc5&amp;sid=5832&amp;ppid=65639560&amp;vpid=436584909&amp;ct=offers</t>
  </si>
  <si>
    <t>IDM08G120C5XTMA1</t>
  </si>
  <si>
    <t>https://octopart.com/click/track?ai=8237&amp;sig=0421979&amp;sid=5489&amp;ppid=65639560&amp;vpid=463693785&amp;ct=offers</t>
  </si>
  <si>
    <t>https://octopart.com/click/track?ai=8237&amp;sig=00c03d2&amp;sid=1532&amp;ppid=65639560&amp;vpid=430915312&amp;ct=offers</t>
  </si>
  <si>
    <t>https://octopart.com/click/track?ai=8237&amp;sig=038015f&amp;sid=2402&amp;ppid=65639560&amp;vpid=462315702&amp;ct=offers</t>
  </si>
  <si>
    <t>https://octopart.com/click/track?ai=8237&amp;sig=0c5326a&amp;sid=2401&amp;ppid=65639560&amp;vpid=252059246&amp;ct=offers</t>
  </si>
  <si>
    <t>https://octopart.com/click/track?ai=8237&amp;sig=06b15b4&amp;sid=819&amp;ppid=65639560&amp;vpid=464808057&amp;ct=offers</t>
  </si>
  <si>
    <t>https://octopart.com/click/track?ai=8237&amp;sig=0f9d642&amp;sid=15544&amp;ppid=65639560&amp;vpid=436652075&amp;ct=offers</t>
  </si>
  <si>
    <t>https://octopart.com/click/track?c=1&amp;ai=8237&amp;sig=010cbd0&amp;sid=5822&amp;ppid=65639560&amp;vpid=230846010&amp;ct=offers</t>
  </si>
  <si>
    <t>https://octopart.com/click/track?ai=8237&amp;sig=0433b76&amp;sid=1106&amp;ppid=65639560&amp;vpid=473241936&amp;ct=offers</t>
  </si>
  <si>
    <t>https://octopart.com/click/track?c=1&amp;ai=8237&amp;sig=0134ed0&amp;sid=459&amp;ppid=65639560&amp;vpid=277482725&amp;ct=offers</t>
  </si>
  <si>
    <t>34AC1582</t>
  </si>
  <si>
    <t>726-IDM08G120C5XTMA1</t>
  </si>
  <si>
    <t>SP001162122</t>
  </si>
  <si>
    <t>IDM08G120C5XTMA1TR-ND</t>
  </si>
  <si>
    <t>DIODE SCHOTTKY 1200V 8A TO252-2</t>
  </si>
  <si>
    <t>1.95V @ 8A</t>
  </si>
  <si>
    <t>https://octopart.com/idm08g120c5xtma1-infineon-65639560</t>
  </si>
  <si>
    <t>https://octopart.com/click/track?ai=8237&amp;sig=05358f8&amp;sid=5832&amp;ppid=65639559&amp;vpid=436584908&amp;ct=offers</t>
  </si>
  <si>
    <t>IDM05G120C5XTMA1</t>
  </si>
  <si>
    <t>https://octopart.com/click/track?ai=8237&amp;sig=095145f&amp;sid=5489&amp;ppid=65639559&amp;vpid=600395631&amp;ct=offers</t>
  </si>
  <si>
    <t>https://octopart.com/click/track?ai=8237&amp;sig=0a8af50&amp;sid=1532&amp;ppid=65639559&amp;vpid=430915311&amp;ct=offers</t>
  </si>
  <si>
    <t>https://octopart.com/click/track?ai=8237&amp;sig=038eec6&amp;sid=2402&amp;ppid=65639559&amp;vpid=462315701&amp;ct=offers</t>
  </si>
  <si>
    <t>https://octopart.com/click/track?ai=8237&amp;sig=0359e5f&amp;sid=2401&amp;ppid=65639559&amp;vpid=256038617&amp;ct=offers</t>
  </si>
  <si>
    <t>https://octopart.com/click/track?ai=8237&amp;sig=07de7e0&amp;sid=819&amp;ppid=65639559&amp;vpid=464808055&amp;ct=offers</t>
  </si>
  <si>
    <t>https://octopart.com/click/track?ai=8237&amp;sig=0d1b98d&amp;sid=13512&amp;ppid=65639559&amp;vpid=541790296&amp;ct=offers</t>
  </si>
  <si>
    <t>https://octopart.com/click/track?ai=8237&amp;sig=07cfe42&amp;sid=15544&amp;ppid=65639559&amp;vpid=435921306&amp;ct=offers</t>
  </si>
  <si>
    <t>https://octopart.com/click/track?c=1&amp;ai=8237&amp;sig=0ffccd8&amp;sid=5822&amp;ppid=65639559&amp;vpid=230846009&amp;ct=offers</t>
  </si>
  <si>
    <t>https://octopart.com/click/track?ai=8237&amp;sig=0795b24&amp;sid=1106&amp;ppid=65639559&amp;vpid=476304789&amp;ct=offers</t>
  </si>
  <si>
    <t>https://octopart.com/click/track?ai=8237&amp;sig=06eddce&amp;sid=459&amp;ppid=65639559&amp;vpid=277482724&amp;ct=offers</t>
  </si>
  <si>
    <t>34AC1581</t>
  </si>
  <si>
    <t>726-IDM05G120C5XTMA1</t>
  </si>
  <si>
    <t>C1S322000732001</t>
  </si>
  <si>
    <t>SP001127114</t>
  </si>
  <si>
    <t>IDM05G120C5XTMA1TR-ND</t>
  </si>
  <si>
    <t>DIODE SCHOTTKY 1200V 5A TO252-2</t>
  </si>
  <si>
    <t>https://octopart.com/idm05g120c5xtma1-infineon-65639559</t>
  </si>
  <si>
    <t>https://octopart.com/click/track?ai=8237&amp;sig=0fa4abf&amp;sid=5832&amp;ppid=65639558&amp;vpid=436584907&amp;ct=offers</t>
  </si>
  <si>
    <t>IDM02G120C5XTMA1</t>
  </si>
  <si>
    <t>https://octopart.com/click/track?ai=8237&amp;sig=09dfb59&amp;sid=5489&amp;ppid=65639558&amp;vpid=609941418&amp;ct=offers</t>
  </si>
  <si>
    <t>https://octopart.com/click/track?ai=8237&amp;sig=01a0615&amp;sid=1532&amp;ppid=65639558&amp;vpid=430915310&amp;ct=offers</t>
  </si>
  <si>
    <t>https://octopart.com/click/track?ai=8237&amp;sig=0c9b940&amp;sid=2402&amp;ppid=65639558&amp;vpid=432829868&amp;ct=offers</t>
  </si>
  <si>
    <t>https://octopart.com/click/track?ai=8237&amp;sig=0cb32b9&amp;sid=2401&amp;ppid=65639558&amp;vpid=252086049&amp;ct=offers</t>
  </si>
  <si>
    <t>https://octopart.com/click/track?ai=8237&amp;sig=06e7666&amp;sid=819&amp;ppid=65639558&amp;vpid=424056205&amp;ct=offers</t>
  </si>
  <si>
    <t>https://octopart.com/click/track?ai=8237&amp;sig=07f670c&amp;sid=13512&amp;ppid=65639558&amp;vpid=510914182&amp;ct=offers</t>
  </si>
  <si>
    <t>https://octopart.com/click/track?ai=8237&amp;sig=06bceee&amp;sid=15544&amp;ppid=65639558&amp;vpid=435921303&amp;ct=offers</t>
  </si>
  <si>
    <t>https://octopart.com/click/track?c=1&amp;ai=8237&amp;sig=09a9591&amp;sid=5822&amp;ppid=65639558&amp;vpid=230846008&amp;ct=offers</t>
  </si>
  <si>
    <t>https://octopart.com/click/track?ai=8237&amp;sig=0376e56&amp;sid=1106&amp;ppid=65639558&amp;vpid=473241934&amp;ct=offers</t>
  </si>
  <si>
    <t>https://octopart.com/click/track?c=1&amp;ai=8237&amp;sig=00eccbf&amp;sid=459&amp;ppid=65639558&amp;vpid=277482723&amp;ct=offers</t>
  </si>
  <si>
    <t>12AC9657</t>
  </si>
  <si>
    <t>726-IDM02G120C5XTMA1</t>
  </si>
  <si>
    <t>C1S322000647031</t>
  </si>
  <si>
    <t>SP001127112</t>
  </si>
  <si>
    <t>IDM02G120C5XTMA1TR-ND</t>
  </si>
  <si>
    <t>DIODE SCHOTTKY 1200V 2A TO252-2</t>
  </si>
  <si>
    <t>1.65V @ 2A</t>
  </si>
  <si>
    <t>https://octopart.com/idm02g120c5xtma1-infineon-65639558</t>
  </si>
  <si>
    <t>https://octopart.com/click/track?ai=8237&amp;sig=07799de&amp;sid=5832&amp;ppid=84770164&amp;vpid=612734955&amp;ct=offers</t>
  </si>
  <si>
    <t>IDL12G65C5XUMA2</t>
  </si>
  <si>
    <t>https://octopart.com/click/track?c=1&amp;ai=8237&amp;sig=062583b&amp;sid=2401&amp;ppid=84770164&amp;vpid=503607928&amp;ct=offers</t>
  </si>
  <si>
    <t>https://octopart.com/click/track?c=1&amp;ai=8237&amp;sig=04a775f&amp;sid=15544&amp;ppid=84770164&amp;vpid=504469149&amp;ct=offers</t>
  </si>
  <si>
    <t>https://octopart.com/click/track?ai=8237&amp;sig=0727af5&amp;sid=1106&amp;ppid=84770164&amp;vpid=605212171&amp;ct=offers</t>
  </si>
  <si>
    <t>https://octopart.com/click/track?c=1&amp;ai=8237&amp;sig=03d2a07&amp;sid=459&amp;ppid=84770164&amp;vpid=462549326&amp;ct=offers</t>
  </si>
  <si>
    <t>726-IDL12G65C5XUMA2</t>
  </si>
  <si>
    <t>SP001632964</t>
  </si>
  <si>
    <t>IDL12G65C5XUMA2-ND</t>
  </si>
  <si>
    <t>DIODE SCHOTTKY 650V 12A VSON-4</t>
  </si>
  <si>
    <t>https://octopart.com/idl12g65c5xuma2-infineon-84770164</t>
  </si>
  <si>
    <t>https://octopart.com/click/track?ai=8237&amp;sig=0502394&amp;sid=5832&amp;ppid=84770163&amp;vpid=612734954&amp;ct=offers</t>
  </si>
  <si>
    <t>IDL10G65C5XUMA2</t>
  </si>
  <si>
    <t>https://octopart.com/click/track?ai=8237&amp;sig=0d31a3a&amp;sid=2401&amp;ppid=84770163&amp;vpid=503607927&amp;ct=offers</t>
  </si>
  <si>
    <t>https://octopart.com/click/track?c=1&amp;ai=8237&amp;sig=020d54d&amp;sid=15544&amp;ppid=84770163&amp;vpid=542412868&amp;ct=offers</t>
  </si>
  <si>
    <t>https://octopart.com/click/track?ai=8237&amp;sig=0ded24d&amp;sid=1106&amp;ppid=84770163&amp;vpid=611224976&amp;ct=offers</t>
  </si>
  <si>
    <t>https://octopart.com/click/track?c=1&amp;ai=8237&amp;sig=06a4cee&amp;sid=459&amp;ppid=84770163&amp;vpid=462549325&amp;ct=offers</t>
  </si>
  <si>
    <t>726-IDL10G65C5XUMA2</t>
  </si>
  <si>
    <t>SP001632970</t>
  </si>
  <si>
    <t>IDL10G65C5XUMA2-ND</t>
  </si>
  <si>
    <t>DIODE SCHOTTKY 650V 10A VSON-4</t>
  </si>
  <si>
    <t>https://octopart.com/idl10g65c5xuma2-infineon-84770163</t>
  </si>
  <si>
    <t>https://octopart.com/click/track?c=1&amp;ai=8237&amp;sig=04be3c3&amp;sid=459&amp;ppid=84770162&amp;vpid=462549324&amp;ct=offers</t>
  </si>
  <si>
    <t>IDL08G65C5XUMA2-ND</t>
  </si>
  <si>
    <t>https://octopart.com/click/track?c=1&amp;ai=8237&amp;sig=0f3ac6d&amp;sid=15544&amp;ppid=84770162&amp;vpid=504469148&amp;ct=offers</t>
  </si>
  <si>
    <t>https://octopart.com/click/track?c=1&amp;ai=8237&amp;sig=0818e76&amp;sid=5822&amp;ppid=84770162&amp;vpid=439680163&amp;ct=offers</t>
  </si>
  <si>
    <t>SP001632950</t>
  </si>
  <si>
    <t>IDL08G65C5XUMA2</t>
  </si>
  <si>
    <t>DIODE SCHOTTKY 650V 8A VSON-4</t>
  </si>
  <si>
    <t>https://octopart.com/idl08g65c5xuma2-infineon-84770162</t>
  </si>
  <si>
    <t>https://octopart.com/click/track?c=1&amp;ai=8237&amp;sig=0c250b6&amp;sid=459&amp;ppid=84770161&amp;vpid=462549323&amp;ct=offers</t>
  </si>
  <si>
    <t>IDL06G65C5XUMA2-ND</t>
  </si>
  <si>
    <t>https://octopart.com/click/track?c=1&amp;ai=8237&amp;sig=035dc70&amp;sid=2401&amp;ppid=84770161&amp;vpid=503607925&amp;ct=offers</t>
  </si>
  <si>
    <t>https://octopart.com/click/track?c=1&amp;ai=8237&amp;sig=04d0d77&amp;sid=15544&amp;ppid=84770161&amp;vpid=504469147&amp;ct=offers</t>
  </si>
  <si>
    <t>https://octopart.com/click/track?c=1&amp;ai=8237&amp;sig=05604cc&amp;sid=5822&amp;ppid=84770161&amp;vpid=439680162&amp;ct=offers</t>
  </si>
  <si>
    <t>726-IDL06G65C5XUMA2</t>
  </si>
  <si>
    <t>SP001632956</t>
  </si>
  <si>
    <t>IDL06G65C5XUMA2</t>
  </si>
  <si>
    <t>DIODE SCHOTTKY 650V 6A VSON-4</t>
  </si>
  <si>
    <t>https://octopart.com/idl06g65c5xuma2-infineon-84770161</t>
  </si>
  <si>
    <t>https://octopart.com/click/track?ai=8237&amp;sig=0bda0ed&amp;sid=2401&amp;ppid=84770160&amp;vpid=503607924&amp;ct=offers</t>
  </si>
  <si>
    <t>726-IDL04G65C5XUMA2</t>
  </si>
  <si>
    <t>https://octopart.com/click/track?ai=8237&amp;sig=09a4bb7&amp;sid=1532&amp;ppid=84770160&amp;vpid=476833597&amp;ct=offers</t>
  </si>
  <si>
    <t>https://octopart.com/click/track?c=1&amp;ai=8237&amp;sig=0bf9944&amp;sid=15544&amp;ppid=84770160&amp;vpid=504469146&amp;ct=offers</t>
  </si>
  <si>
    <t>https://octopart.com/click/track?c=1&amp;ai=8237&amp;sig=02300e3&amp;sid=5822&amp;ppid=84770160&amp;vpid=439680161&amp;ct=offers</t>
  </si>
  <si>
    <t>https://octopart.com/click/track?c=1&amp;ai=8237&amp;sig=071e4ea&amp;sid=459&amp;ppid=84770160&amp;vpid=462549322&amp;ct=offers</t>
  </si>
  <si>
    <t>IDL04G65C5</t>
  </si>
  <si>
    <t>SP001632952</t>
  </si>
  <si>
    <t>IDL04G65C5XUMA2</t>
  </si>
  <si>
    <t>IDL04G65C5XUMA2-ND</t>
  </si>
  <si>
    <t>DIODE SCHOTTKY 650V 4A VSON-4</t>
  </si>
  <si>
    <t>https://octopart.com/idl04g65c5xuma2-infineon-84770160</t>
  </si>
  <si>
    <t>https://octopart.com/click/track?ai=8237&amp;sig=06281fd&amp;sid=1532&amp;ppid=84770159&amp;vpid=476833596&amp;ct=offers</t>
  </si>
  <si>
    <t>IDL02G65C5</t>
  </si>
  <si>
    <t>https://octopart.com/click/track?ai=8237&amp;sig=0795a08&amp;sid=2401&amp;ppid=84770159&amp;vpid=504002717&amp;ct=offers</t>
  </si>
  <si>
    <t>https://octopart.com/click/track?c=1&amp;ai=8237&amp;sig=0844dbf&amp;sid=15544&amp;ppid=84770159&amp;vpid=504469145&amp;ct=offers</t>
  </si>
  <si>
    <t>https://octopart.com/click/track?c=1&amp;ai=8237&amp;sig=07e18dc&amp;sid=5822&amp;ppid=84770159&amp;vpid=439680160&amp;ct=offers</t>
  </si>
  <si>
    <t>https://octopart.com/click/track?c=1&amp;ai=8237&amp;sig=0552741&amp;sid=459&amp;ppid=84770159&amp;vpid=462549321&amp;ct=offers</t>
  </si>
  <si>
    <t>726-IDL02G65C5XUMA2</t>
  </si>
  <si>
    <t>SP001632960</t>
  </si>
  <si>
    <t>IDL02G65C5XUMA2</t>
  </si>
  <si>
    <t>IDL02G65C5XUMA2-ND</t>
  </si>
  <si>
    <t>DIODE SCHOTTKY 650V 2A VSON-4</t>
  </si>
  <si>
    <t>1.7V @ 2A</t>
  </si>
  <si>
    <t>https://octopart.com/idl02g65c5xuma2-infineon-84770159</t>
  </si>
  <si>
    <t>https://octopart.com/click/track?c=1&amp;ai=8237&amp;sig=03e7f59&amp;sid=5822&amp;ppid=105792407&amp;vpid=587760086&amp;ct=offers</t>
  </si>
  <si>
    <t>IDK20G120C5XTMA1</t>
  </si>
  <si>
    <t>https://octopart.com/click/track?ai=8237&amp;sig=0ef281a&amp;sid=2401&amp;ppid=105792407&amp;vpid=603129392&amp;ct=offers</t>
  </si>
  <si>
    <t>https://octopart.com/click/track?c=1&amp;ai=8237&amp;sig=0b310fe&amp;sid=459&amp;ppid=105792407&amp;vpid=599401548&amp;ct=offers</t>
  </si>
  <si>
    <t>726-IDK20G120C5XTMA1</t>
  </si>
  <si>
    <t>448-IDK20G120C5XTMA1TR-ND</t>
  </si>
  <si>
    <t>SIC DISCRETE</t>
  </si>
  <si>
    <t>https://octopart.com/idk20g120c5xtma1-infineon-105792407</t>
  </si>
  <si>
    <t>https://octopart.com/click/track?c=1&amp;ai=8237&amp;sig=0b2598b&amp;sid=5822&amp;ppid=105792406&amp;vpid=587760085&amp;ct=offers</t>
  </si>
  <si>
    <t>IDK16G120C5XTMA1</t>
  </si>
  <si>
    <t>https://octopart.com/click/track?ai=8237&amp;sig=0f62656&amp;sid=2401&amp;ppid=105792406&amp;vpid=603129391&amp;ct=offers</t>
  </si>
  <si>
    <t>https://octopart.com/click/track?c=1&amp;ai=8237&amp;sig=091c20d&amp;sid=459&amp;ppid=105792406&amp;vpid=599401545&amp;ct=offers</t>
  </si>
  <si>
    <t>726-IDK16G120C5XTMA1</t>
  </si>
  <si>
    <t>448-IDK16G120C5XTMA1TR-ND</t>
  </si>
  <si>
    <t>1.95V @ 16A</t>
  </si>
  <si>
    <t>https://octopart.com/idk16g120c5xtma1-infineon-105792406</t>
  </si>
  <si>
    <t>https://octopart.com/click/track?c=1&amp;ai=8237&amp;sig=032b179&amp;sid=5822&amp;ppid=81756576&amp;vpid=420787102&amp;ct=offers</t>
  </si>
  <si>
    <t>IDK12G65C5XTMA2</t>
  </si>
  <si>
    <t>https://octopart.com/click/track?c=1&amp;ai=8237&amp;sig=0efe638&amp;sid=459&amp;ppid=81756576&amp;vpid=462549320&amp;ct=offers</t>
  </si>
  <si>
    <t>IDK12G65C5XTMA2-ND</t>
  </si>
  <si>
    <t>DIODE SCHOTTKY 650V 12A TO263-2</t>
  </si>
  <si>
    <t>1.8V @ 12A</t>
  </si>
  <si>
    <t>https://octopart.com/idk12g65c5xtma2-infineon-81756576</t>
  </si>
  <si>
    <t>https://octopart.com/click/track?ai=8237&amp;sig=0ae1605&amp;sid=13512&amp;ppid=81756575&amp;vpid=278273950&amp;ct=offers</t>
  </si>
  <si>
    <t>C1S322000449679</t>
  </si>
  <si>
    <t>https://octopart.com/click/track?ai=8237&amp;sig=0a8f65e&amp;sid=1532&amp;ppid=81756575&amp;vpid=466052943&amp;ct=offers</t>
  </si>
  <si>
    <t>https://octopart.com/click/track?ai=8237&amp;sig=02fce5a&amp;sid=2401&amp;ppid=81756575&amp;vpid=476946506&amp;ct=offers</t>
  </si>
  <si>
    <t>https://octopart.com/click/track?c=1&amp;ai=8237&amp;sig=01c0a7e&amp;sid=15544&amp;ppid=81756575&amp;vpid=504469144&amp;ct=offers</t>
  </si>
  <si>
    <t>https://octopart.com/click/track?c=1&amp;ai=8237&amp;sig=024727a&amp;sid=5822&amp;ppid=81756575&amp;vpid=420787101&amp;ct=offers</t>
  </si>
  <si>
    <t>https://octopart.com/click/track?c=1&amp;ai=8237&amp;sig=03ff16b&amp;sid=459&amp;ppid=81756575&amp;vpid=462549319&amp;ct=offers</t>
  </si>
  <si>
    <t>IDK10G65C5</t>
  </si>
  <si>
    <t>726-IDK10G65C5XTMA2</t>
  </si>
  <si>
    <t>SP001633196</t>
  </si>
  <si>
    <t>IDK10G65C5XTMA2</t>
  </si>
  <si>
    <t>IDK10G65C5XTMA2-ND</t>
  </si>
  <si>
    <t>DIODE SCHOTTKY 650V 10A TO263-2</t>
  </si>
  <si>
    <t>https://octopart.com/idk10g65c5xtma2-infineon-81756575</t>
  </si>
  <si>
    <t>https://octopart.com/click/track?c=1&amp;ai=8237&amp;sig=0199c7e&amp;sid=459&amp;ppid=105792405&amp;vpid=599401542&amp;ct=offers</t>
  </si>
  <si>
    <t>448-IDK10G120C5XTMA1TR-ND</t>
  </si>
  <si>
    <t>https://octopart.com/click/track?ai=8237&amp;sig=0ae3d6f&amp;sid=2401&amp;ppid=105792405&amp;vpid=603129390&amp;ct=offers</t>
  </si>
  <si>
    <t>https://octopart.com/click/track?c=1&amp;ai=8237&amp;sig=0e82609&amp;sid=5822&amp;ppid=105792405&amp;vpid=587760084&amp;ct=offers</t>
  </si>
  <si>
    <t>726-IDK10G120C5XTMA1</t>
  </si>
  <si>
    <t>IDK10G120C5XTMA1</t>
  </si>
  <si>
    <t>https://octopart.com/idk10g120c5xtma1-infineon-105792405</t>
  </si>
  <si>
    <t>https://octopart.com/click/track?c=1&amp;ai=8237&amp;sig=012ec8c&amp;sid=5822&amp;ppid=81756574&amp;vpid=420787100&amp;ct=offers</t>
  </si>
  <si>
    <t>IDK09G65C5XTMA2</t>
  </si>
  <si>
    <t>https://octopart.com/click/track?ai=8237&amp;sig=0e65d84&amp;sid=1532&amp;ppid=81756574&amp;vpid=466052942&amp;ct=offers</t>
  </si>
  <si>
    <t>https://octopart.com/click/track?ai=8237&amp;sig=09ea9aa&amp;sid=2401&amp;ppid=81756574&amp;vpid=503607923&amp;ct=offers</t>
  </si>
  <si>
    <t>https://octopart.com/click/track?c=1&amp;ai=8237&amp;sig=0f68a50&amp;sid=15544&amp;ppid=81756574&amp;vpid=504469143&amp;ct=offers</t>
  </si>
  <si>
    <t>https://octopart.com/click/track?c=1&amp;ai=8237&amp;sig=0d58337&amp;sid=459&amp;ppid=81756574&amp;vpid=420795664&amp;ct=offers</t>
  </si>
  <si>
    <t>IDK09G65C5</t>
  </si>
  <si>
    <t>726-IDK09G65C5XTMA2</t>
  </si>
  <si>
    <t>SP001633200</t>
  </si>
  <si>
    <t>IDK09G65C5XTMA2-ND</t>
  </si>
  <si>
    <t>DIODE SCHOTTKY 650V 9A TO263-2</t>
  </si>
  <si>
    <t>1.8V @ 9A</t>
  </si>
  <si>
    <t>https://octopart.com/idk09g65c5xtma2-infineon-81756574</t>
  </si>
  <si>
    <t>https://octopart.com/click/track?c=1&amp;ai=8237&amp;sig=08bad5e&amp;sid=5822&amp;ppid=81756573&amp;vpid=420787099&amp;ct=offers</t>
  </si>
  <si>
    <t>IDK08G65C5XTMA2</t>
  </si>
  <si>
    <t>https://octopart.com/click/track?ai=8237&amp;sig=0ffdedd&amp;sid=1532&amp;ppid=81756573&amp;vpid=466052941&amp;ct=offers</t>
  </si>
  <si>
    <t>https://octopart.com/click/track?c=1&amp;ai=8237&amp;sig=0eb4d4a&amp;sid=2401&amp;ppid=81756573&amp;vpid=469849866&amp;ct=offers</t>
  </si>
  <si>
    <t>https://octopart.com/click/track?c=1&amp;ai=8237&amp;sig=0980344&amp;sid=15544&amp;ppid=81756573&amp;vpid=504469142&amp;ct=offers</t>
  </si>
  <si>
    <t>https://octopart.com/click/track?c=1&amp;ai=8237&amp;sig=053e33b&amp;sid=459&amp;ppid=81756573&amp;vpid=462549318&amp;ct=offers</t>
  </si>
  <si>
    <t>IDK08G65C5</t>
  </si>
  <si>
    <t>726-IDK08G65C5XTMA2</t>
  </si>
  <si>
    <t>SP001633198</t>
  </si>
  <si>
    <t>IDK08G65C5XTMA2-ND</t>
  </si>
  <si>
    <t>DIODE SCHOTTKY 650V 8A TO263-2</t>
  </si>
  <si>
    <t>https://octopart.com/idk08g65c5xtma2-infineon-81756573</t>
  </si>
  <si>
    <t>https://octopart.com/click/track?c=1&amp;ai=8237&amp;sig=0f50f84&amp;sid=459&amp;ppid=105792404&amp;vpid=599401539&amp;ct=offers</t>
  </si>
  <si>
    <t>448-IDK08G120C5XTMA1TR-ND</t>
  </si>
  <si>
    <t>https://octopart.com/click/track?ai=8237&amp;sig=0f7e501&amp;sid=2401&amp;ppid=105792404&amp;vpid=603129389&amp;ct=offers</t>
  </si>
  <si>
    <t>https://octopart.com/click/track?c=1&amp;ai=8237&amp;sig=008d32e&amp;sid=5822&amp;ppid=105792404&amp;vpid=587760083&amp;ct=offers</t>
  </si>
  <si>
    <t>726-IDK08G120C5XTMA1</t>
  </si>
  <si>
    <t>IDK08G120C5XTMA1</t>
  </si>
  <si>
    <t>1.95V @ 8V</t>
  </si>
  <si>
    <t>https://octopart.com/idk08g120c5xtma1-infineon-105792404</t>
  </si>
  <si>
    <t>https://octopart.com/click/track?ai=8237&amp;sig=0895200&amp;sid=15176&amp;ppid=81756572&amp;vpid=577741647&amp;ct=offers</t>
  </si>
  <si>
    <t>IDK06G65C5</t>
  </si>
  <si>
    <t>https://octopart.com/click/track?ai=8237&amp;sig=08bb889&amp;sid=5489&amp;ppid=81756572&amp;vpid=596545520&amp;ct=offers</t>
  </si>
  <si>
    <t>https://octopart.com/click/track?ai=8237&amp;sig=04fa411&amp;sid=1532&amp;ppid=81756572&amp;vpid=466052939&amp;ct=offers</t>
  </si>
  <si>
    <t>https://octopart.com/click/track?c=1&amp;ai=8237&amp;sig=068d589&amp;sid=2402&amp;ppid=81756572&amp;vpid=597498226&amp;ct=offers</t>
  </si>
  <si>
    <t>https://octopart.com/click/track?c=1&amp;ai=8237&amp;sig=0df724c&amp;sid=2401&amp;ppid=81756572&amp;vpid=473075165&amp;ct=offers</t>
  </si>
  <si>
    <t>https://octopart.com/click/track?c=1&amp;ai=8237&amp;sig=0fb2b0c&amp;sid=819&amp;ppid=81756572&amp;vpid=596533269&amp;ct=offers</t>
  </si>
  <si>
    <t>https://octopart.com/click/track?c=1&amp;ai=8237&amp;sig=07ae726&amp;sid=15544&amp;ppid=81756572&amp;vpid=421300353&amp;ct=offers</t>
  </si>
  <si>
    <t>https://octopart.com/click/track?c=1&amp;ai=8237&amp;sig=0564134&amp;sid=5822&amp;ppid=81756572&amp;vpid=420787098&amp;ct=offers</t>
  </si>
  <si>
    <t>https://octopart.com/click/track?c=1&amp;ai=8237&amp;sig=0d84ead&amp;sid=459&amp;ppid=81756572&amp;vpid=420795663&amp;ct=offers</t>
  </si>
  <si>
    <t>IDK06G65C5XTMA2</t>
  </si>
  <si>
    <t>42AH1792</t>
  </si>
  <si>
    <t>726-IDK06G65C5XTMA2</t>
  </si>
  <si>
    <t>SP001632974</t>
  </si>
  <si>
    <t>IDK06G65C5XTMA2-ND</t>
  </si>
  <si>
    <t>DIODE SCHOTTKY 650V 6A TO263-2</t>
  </si>
  <si>
    <t>https://octopart.com/idk06g65c5xtma2-infineon-81756572</t>
  </si>
  <si>
    <t>https://octopart.com/click/track?c=1&amp;ai=8237&amp;sig=0d32b0e&amp;sid=5822&amp;ppid=81756571&amp;vpid=420787097&amp;ct=offers</t>
  </si>
  <si>
    <t>IDK05G65C5XTMA2</t>
  </si>
  <si>
    <t>https://octopart.com/click/track?ai=8237&amp;sig=0bd2a07&amp;sid=1532&amp;ppid=81756571&amp;vpid=466052937&amp;ct=offers</t>
  </si>
  <si>
    <t>https://octopart.com/click/track?ai=8237&amp;sig=01aece0&amp;sid=2401&amp;ppid=81756571&amp;vpid=462294879&amp;ct=offers</t>
  </si>
  <si>
    <t>https://octopart.com/click/track?c=1&amp;ai=8237&amp;sig=0bb9cac&amp;sid=15544&amp;ppid=81756571&amp;vpid=504469141&amp;ct=offers</t>
  </si>
  <si>
    <t>https://octopart.com/click/track?c=1&amp;ai=8237&amp;sig=0523278&amp;sid=459&amp;ppid=81756571&amp;vpid=420795662&amp;ct=offers</t>
  </si>
  <si>
    <t>IDK05G65C5</t>
  </si>
  <si>
    <t>726-IDK05G65C5XTMA2</t>
  </si>
  <si>
    <t>SP001633204</t>
  </si>
  <si>
    <t>IDK05G65C5XTMA2-ND</t>
  </si>
  <si>
    <t>DIODE SCHOTTKY 650V 5A TO263-2</t>
  </si>
  <si>
    <t>https://octopart.com/idk05g65c5xtma2-infineon-81756571</t>
  </si>
  <si>
    <t>https://octopart.com/click/track?c=1&amp;ai=8237&amp;sig=0ce6f73&amp;sid=459&amp;ppid=105792403&amp;vpid=599401536&amp;ct=offers</t>
  </si>
  <si>
    <t>448-IDK05G120C5XTMA1TR-ND</t>
  </si>
  <si>
    <t>https://octopart.com/click/track?ai=8237&amp;sig=03be9a0&amp;sid=2401&amp;ppid=105792403&amp;vpid=603129388&amp;ct=offers</t>
  </si>
  <si>
    <t>https://octopart.com/click/track?c=1&amp;ai=8237&amp;sig=0a8630a&amp;sid=5822&amp;ppid=105792403&amp;vpid=587760082&amp;ct=offers</t>
  </si>
  <si>
    <t>726-IDK05G120C5XTMA1</t>
  </si>
  <si>
    <t>IDK05G120C5XTMA1</t>
  </si>
  <si>
    <t>https://octopart.com/idk05g120c5xtma1-infineon-105792403</t>
  </si>
  <si>
    <t>https://octopart.com/click/track?c=1&amp;ai=8237&amp;sig=0e72819&amp;sid=5822&amp;ppid=81756570&amp;vpid=420787096&amp;ct=offers</t>
  </si>
  <si>
    <t>IDK04G65C5XTMA2</t>
  </si>
  <si>
    <t>https://octopart.com/click/track?ai=8237&amp;sig=05e2bba&amp;sid=1532&amp;ppid=81756570&amp;vpid=466052936&amp;ct=offers</t>
  </si>
  <si>
    <t>https://octopart.com/click/track?ai=8237&amp;sig=0ecc9f0&amp;sid=2401&amp;ppid=81756570&amp;vpid=502444611&amp;ct=offers</t>
  </si>
  <si>
    <t>https://octopart.com/click/track?c=1&amp;ai=8237&amp;sig=0e3e7fa&amp;sid=15544&amp;ppid=81756570&amp;vpid=504469140&amp;ct=offers</t>
  </si>
  <si>
    <t>https://octopart.com/click/track?c=1&amp;ai=8237&amp;sig=02f4471&amp;sid=459&amp;ppid=81756570&amp;vpid=420795661&amp;ct=offers</t>
  </si>
  <si>
    <t>IDK04G65C5</t>
  </si>
  <si>
    <t>726-IDK04G65C5XTMA2</t>
  </si>
  <si>
    <t>SP001633202</t>
  </si>
  <si>
    <t>IDK04G65C5XTMA2-ND</t>
  </si>
  <si>
    <t>DIODE SCHOTTKY 650V 4A TO263-2</t>
  </si>
  <si>
    <t>1.8V @ 4A</t>
  </si>
  <si>
    <t>https://octopart.com/idk04g65c5xtma2-infineon-81756570</t>
  </si>
  <si>
    <t>https://octopart.com/click/track?c=1&amp;ai=8237&amp;sig=0b9290c&amp;sid=5822&amp;ppid=81756569&amp;vpid=420787095&amp;ct=offers</t>
  </si>
  <si>
    <t>IDK03G65C5XTMA2</t>
  </si>
  <si>
    <t>https://octopart.com/click/track?ai=8237&amp;sig=0fa6ff2&amp;sid=1532&amp;ppid=81756569&amp;vpid=466052935&amp;ct=offers</t>
  </si>
  <si>
    <t>https://octopart.com/click/track?ai=8237&amp;sig=0344060&amp;sid=2401&amp;ppid=81756569&amp;vpid=503427229&amp;ct=offers</t>
  </si>
  <si>
    <t>https://octopart.com/click/track?c=1&amp;ai=8237&amp;sig=0b58712&amp;sid=15544&amp;ppid=81756569&amp;vpid=504469139&amp;ct=offers</t>
  </si>
  <si>
    <t>https://octopart.com/click/track?c=1&amp;ai=8237&amp;sig=0921bf9&amp;sid=459&amp;ppid=81756569&amp;vpid=420795660&amp;ct=offers</t>
  </si>
  <si>
    <t>IDK03G65C5</t>
  </si>
  <si>
    <t>726-IDK03G65C5XTMA2</t>
  </si>
  <si>
    <t>SP001633206</t>
  </si>
  <si>
    <t>IDK03G65C5XTMA2-ND</t>
  </si>
  <si>
    <t>DIODE SCHOTTKY 650V 3A TO263-2</t>
  </si>
  <si>
    <t>1.8V @ 3A</t>
  </si>
  <si>
    <t>https://octopart.com/idk03g65c5xtma2-infineon-81756569</t>
  </si>
  <si>
    <t>https://octopart.com/click/track?c=1&amp;ai=8237&amp;sig=0582114&amp;sid=5822&amp;ppid=81756568&amp;vpid=420787094&amp;ct=offers</t>
  </si>
  <si>
    <t>IDK02G65C5XTMA2</t>
  </si>
  <si>
    <t>https://octopart.com/click/track?ai=8237&amp;sig=0911e02&amp;sid=1532&amp;ppid=81756568&amp;vpid=459080471&amp;ct=offers</t>
  </si>
  <si>
    <t>https://octopart.com/click/track?ai=8237&amp;sig=069f1c0&amp;sid=2401&amp;ppid=81756568&amp;vpid=458136896&amp;ct=offers</t>
  </si>
  <si>
    <t>https://octopart.com/click/track?c=1&amp;ai=8237&amp;sig=070e556&amp;sid=15544&amp;ppid=81756568&amp;vpid=504469138&amp;ct=offers</t>
  </si>
  <si>
    <t>https://octopart.com/click/track?c=1&amp;ai=8237&amp;sig=06a0439&amp;sid=459&amp;ppid=81756568&amp;vpid=420795659&amp;ct=offers</t>
  </si>
  <si>
    <t>IDK02G65C5</t>
  </si>
  <si>
    <t>726-IDK02G65C5XTMA2</t>
  </si>
  <si>
    <t>SP001633208</t>
  </si>
  <si>
    <t>IDK02G65C5XTMA2-ND</t>
  </si>
  <si>
    <t>DIODE SCHOTTKY 650V 2A TO263-2</t>
  </si>
  <si>
    <t>1.8V @ 2A</t>
  </si>
  <si>
    <t>https://octopart.com/idk02g65c5xtma2-infineon-81756568</t>
  </si>
  <si>
    <t>https://octopart.com/click/track?c=1&amp;ai=8237&amp;sig=048e3df&amp;sid=459&amp;ppid=105792402&amp;vpid=599401532&amp;ct=offers</t>
  </si>
  <si>
    <t>448-IDK02G120C5XTMA1TR-ND</t>
  </si>
  <si>
    <t>https://octopart.com/click/track?ai=8237&amp;sig=0a59231&amp;sid=2401&amp;ppid=105792402&amp;vpid=603129387&amp;ct=offers</t>
  </si>
  <si>
    <t>https://octopart.com/click/track?c=1&amp;ai=8237&amp;sig=0763811&amp;sid=5822&amp;ppid=105792402&amp;vpid=587760081&amp;ct=offers</t>
  </si>
  <si>
    <t>726-IDK02G120C5XTMA1</t>
  </si>
  <si>
    <t>IDK02G120C5XTMA1</t>
  </si>
  <si>
    <t>https://octopart.com/idk02g120c5xtma1-infineon-105792402</t>
  </si>
  <si>
    <t>https://octopart.com/click/track?ai=8237&amp;sig=0d5e334&amp;sid=5832&amp;ppid=84309486&amp;vpid=577745152&amp;ct=offers</t>
  </si>
  <si>
    <t>IDH20G65C6XKSA1</t>
  </si>
  <si>
    <t>https://octopart.com/click/track?ai=8237&amp;sig=01848ab&amp;sid=5489&amp;ppid=84309486&amp;vpid=519593808&amp;ct=offers</t>
  </si>
  <si>
    <t>https://octopart.com/click/track?ai=8237&amp;sig=0b639d2&amp;sid=1532&amp;ppid=84309486&amp;vpid=477229320&amp;ct=offers</t>
  </si>
  <si>
    <t>https://octopart.com/click/track?ai=8237&amp;sig=0c4273b&amp;sid=2402&amp;ppid=84309486&amp;vpid=462315700&amp;ct=offers</t>
  </si>
  <si>
    <t>https://octopart.com/click/track?ai=8237&amp;sig=0d64af9&amp;sid=2401&amp;ppid=84309486&amp;vpid=444882398&amp;ct=offers</t>
  </si>
  <si>
    <t>https://octopart.com/click/track?ai=8237&amp;sig=04f10e1&amp;sid=819&amp;ppid=84309486&amp;vpid=450394505&amp;ct=offers</t>
  </si>
  <si>
    <t>https://octopart.com/click/track?ai=8237&amp;sig=039a9d4&amp;sid=13512&amp;ppid=84309486&amp;vpid=519518243&amp;ct=offers</t>
  </si>
  <si>
    <t>https://octopart.com/click/track?ai=8237&amp;sig=00686a1&amp;sid=15544&amp;ppid=84309486&amp;vpid=504469136&amp;ct=offers</t>
  </si>
  <si>
    <t>https://octopart.com/click/track?ai=8237&amp;sig=0ea1eda&amp;sid=1106&amp;ppid=84309486&amp;vpid=590254013&amp;ct=offers</t>
  </si>
  <si>
    <t>https://octopart.com/click/track?ai=8237&amp;sig=074d760&amp;sid=459&amp;ppid=84309486&amp;vpid=439667604&amp;ct=offers</t>
  </si>
  <si>
    <t>IDH20G65C6</t>
  </si>
  <si>
    <t>33AC2817</t>
  </si>
  <si>
    <t>726-IDH20G65C6XKSA1</t>
  </si>
  <si>
    <t>C1S322000720398</t>
  </si>
  <si>
    <t>SP001600962</t>
  </si>
  <si>
    <t>IDH20G65C6XKSA1-ND</t>
  </si>
  <si>
    <t>DIODE SCHOTTKY 650V 41A TO220-2</t>
  </si>
  <si>
    <t>1.35V @ 20A</t>
  </si>
  <si>
    <t>https://octopart.com/idh20g65c6xksa1-infineon-84309486</t>
  </si>
  <si>
    <t>https://octopart.com/click/track?ai=8237&amp;sig=00ecbfb&amp;sid=5489&amp;ppid=81756567&amp;vpid=576757831&amp;ct=offers</t>
  </si>
  <si>
    <t>IDH20G65C5XKSA2</t>
  </si>
  <si>
    <t>https://octopart.com/click/track?ai=8237&amp;sig=0cefe6d&amp;sid=1532&amp;ppid=81756567&amp;vpid=466355749&amp;ct=offers</t>
  </si>
  <si>
    <t>https://octopart.com/click/track?ai=8237&amp;sig=0ba7910&amp;sid=15176&amp;ppid=81756567&amp;vpid=577823355&amp;ct=offers</t>
  </si>
  <si>
    <t>https://octopart.com/click/track?ai=8237&amp;sig=00ad4bd&amp;sid=18993&amp;ppid=81756567&amp;vpid=534307928&amp;ct=offers</t>
  </si>
  <si>
    <t>https://octopart.com/click/track?c=1&amp;ai=8237&amp;sig=0b8b7dc&amp;sid=2402&amp;ppid=81756567&amp;vpid=508619930&amp;ct=offers</t>
  </si>
  <si>
    <t>https://octopart.com/click/track?ai=8237&amp;sig=0107577&amp;sid=2401&amp;ppid=81756567&amp;vpid=458136895&amp;ct=offers</t>
  </si>
  <si>
    <t>https://octopart.com/click/track?ai=8237&amp;sig=0526291&amp;sid=13512&amp;ppid=81756567&amp;vpid=278273947&amp;ct=offers</t>
  </si>
  <si>
    <t>https://octopart.com/click/track?c=1&amp;ai=8237&amp;sig=00b56e4&amp;sid=15544&amp;ppid=81756567&amp;vpid=421300352&amp;ct=offers</t>
  </si>
  <si>
    <t>https://octopart.com/click/track?ai=8237&amp;sig=0dde95c&amp;sid=5822&amp;ppid=81756567&amp;vpid=420787093&amp;ct=offers</t>
  </si>
  <si>
    <t>https://octopart.com/click/track?ai=8237&amp;sig=0000a9c&amp;sid=1106&amp;ppid=81756567&amp;vpid=575081692&amp;ct=offers</t>
  </si>
  <si>
    <t>https://octopart.com/click/track?ai=8237&amp;sig=0eaec69&amp;sid=459&amp;ppid=81756567&amp;vpid=421305430&amp;ct=offers</t>
  </si>
  <si>
    <t>IDH20G65C5</t>
  </si>
  <si>
    <t>DSKY5317</t>
  </si>
  <si>
    <t>70AC6665</t>
  </si>
  <si>
    <t>726-IDH20G65C5XKSA2</t>
  </si>
  <si>
    <t>C1S322000280641</t>
  </si>
  <si>
    <t>SP001632412</t>
  </si>
  <si>
    <t>IDH20G65C5XKSA2-ND</t>
  </si>
  <si>
    <t>DIODE SCHOTKY 650V 20A TO220-2-1</t>
  </si>
  <si>
    <t>https://octopart.com/idh20g65c5xksa2-infineon-81756567</t>
  </si>
  <si>
    <t>https://octopart.com/click/track?ai=8237&amp;sig=05eeed0&amp;sid=5832&amp;ppid=65639557&amp;vpid=463611387&amp;ct=offers</t>
  </si>
  <si>
    <t>IDH20G120C5XKSA1</t>
  </si>
  <si>
    <t>https://octopart.com/click/track?ai=8237&amp;sig=05cf5bb&amp;sid=5489&amp;ppid=65639557&amp;vpid=476358445&amp;ct=offers</t>
  </si>
  <si>
    <t>https://octopart.com/click/track?ai=8237&amp;sig=088217d&amp;sid=1532&amp;ppid=65639557&amp;vpid=430915302&amp;ct=offers</t>
  </si>
  <si>
    <t>https://octopart.com/click/track?ai=8237&amp;sig=09d0df0&amp;sid=15176&amp;ppid=65639557&amp;vpid=432355986&amp;ct=offers</t>
  </si>
  <si>
    <t>https://octopart.com/click/track?ai=8237&amp;sig=0269386&amp;sid=10022&amp;ppid=65639557&amp;vpid=575518223&amp;ct=offers</t>
  </si>
  <si>
    <t>https://octopart.com/click/track?ai=8237&amp;sig=05600c7&amp;sid=2402&amp;ppid=65639557&amp;vpid=432829865&amp;ct=offers</t>
  </si>
  <si>
    <t>https://octopart.com/click/track?ai=8237&amp;sig=04ed853&amp;sid=2401&amp;ppid=65639557&amp;vpid=252241606&amp;ct=offers</t>
  </si>
  <si>
    <t>https://octopart.com/click/track?ai=8237&amp;sig=09ff42b&amp;sid=819&amp;ppid=65639557&amp;vpid=424056201&amp;ct=offers</t>
  </si>
  <si>
    <t>https://octopart.com/click/track?ai=8237&amp;sig=031f9b8&amp;sid=15544&amp;ppid=65639557&amp;vpid=436854914&amp;ct=offers</t>
  </si>
  <si>
    <t>https://octopart.com/click/track?c=1&amp;ai=8237&amp;sig=0310577&amp;sid=5822&amp;ppid=65639557&amp;vpid=230846007&amp;ct=offers</t>
  </si>
  <si>
    <t>https://octopart.com/click/track?ai=8237&amp;sig=02e8efd&amp;sid=1106&amp;ppid=65639557&amp;vpid=476352462&amp;ct=offers</t>
  </si>
  <si>
    <t>https://octopart.com/click/track?ai=8237&amp;sig=0e04d29&amp;sid=459&amp;ppid=65639557&amp;vpid=254031142&amp;ct=offers</t>
  </si>
  <si>
    <t>IDH20G120C5</t>
  </si>
  <si>
    <t>12AC9656</t>
  </si>
  <si>
    <t>726-IDH20G120C5XKSA1</t>
  </si>
  <si>
    <t>SP001347054</t>
  </si>
  <si>
    <t>IDH20G120C5XKSA1-ND</t>
  </si>
  <si>
    <t>DIODE SCHOTTKY 1.2KV 56A TO220-2</t>
  </si>
  <si>
    <t>https://octopart.com/idh20g120c5xksa1-infineon-65639557</t>
  </si>
  <si>
    <t>https://octopart.com/click/track?c=1&amp;ai=8237&amp;sig=029cf01&amp;sid=5822&amp;ppid=84309485&amp;vpid=436905769&amp;ct=offers</t>
  </si>
  <si>
    <t>IDH16G65C6XKSA1</t>
  </si>
  <si>
    <t>https://octopart.com/click/track?ai=8237&amp;sig=082fffc&amp;sid=5489&amp;ppid=84309485&amp;vpid=542009117&amp;ct=offers</t>
  </si>
  <si>
    <t>https://octopart.com/click/track?ai=8237&amp;sig=00b13d9&amp;sid=1532&amp;ppid=84309485&amp;vpid=477229319&amp;ct=offers</t>
  </si>
  <si>
    <t>https://octopart.com/click/track?ai=8237&amp;sig=09108d6&amp;sid=2402&amp;ppid=84309485&amp;vpid=462315699&amp;ct=offers</t>
  </si>
  <si>
    <t>https://octopart.com/click/track?c=1&amp;ai=8237&amp;sig=015be7d&amp;sid=2401&amp;ppid=84309485&amp;vpid=444882397&amp;ct=offers</t>
  </si>
  <si>
    <t>https://octopart.com/click/track?ai=8237&amp;sig=073cb3b&amp;sid=819&amp;ppid=84309485&amp;vpid=450394504&amp;ct=offers</t>
  </si>
  <si>
    <t>https://octopart.com/click/track?ai=8237&amp;sig=02e2cd3&amp;sid=13512&amp;ppid=84309485&amp;vpid=541790295&amp;ct=offers</t>
  </si>
  <si>
    <t>https://octopart.com/click/track?ai=8237&amp;sig=0918c39&amp;sid=15544&amp;ppid=84309485&amp;vpid=504469135&amp;ct=offers</t>
  </si>
  <si>
    <t>https://octopart.com/click/track?c=1&amp;ai=8237&amp;sig=04b50a4&amp;sid=459&amp;ppid=84309485&amp;vpid=439667603&amp;ct=offers</t>
  </si>
  <si>
    <t>IDH16G65C6</t>
  </si>
  <si>
    <t>33AC2816</t>
  </si>
  <si>
    <t>726-IDH16G65C6XKSA1</t>
  </si>
  <si>
    <t>C1S322000732117</t>
  </si>
  <si>
    <t>SP001620592</t>
  </si>
  <si>
    <t>IDH16G65C6XKSA1-ND</t>
  </si>
  <si>
    <t>DIODE SCHOTTKY 650V 34A TO220-2</t>
  </si>
  <si>
    <t>1.35V @ 16A</t>
  </si>
  <si>
    <t>https://octopart.com/idh16g65c6xksa1-infineon-84309485</t>
  </si>
  <si>
    <t>https://octopart.com/click/track?ai=8237&amp;sig=0654db4&amp;sid=819&amp;ppid=81756566&amp;vpid=592503128&amp;ct=offers</t>
  </si>
  <si>
    <t>https://octopart.com/click/track?ai=8237&amp;sig=0d5a20c&amp;sid=5489&amp;ppid=81756566&amp;vpid=582835064&amp;ct=offers</t>
  </si>
  <si>
    <t>https://octopart.com/click/track?ai=8237&amp;sig=0f06c7c&amp;sid=1532&amp;ppid=81756566&amp;vpid=466355747&amp;ct=offers</t>
  </si>
  <si>
    <t>https://octopart.com/click/track?ai=8237&amp;sig=00e0bc1&amp;sid=15176&amp;ppid=81756566&amp;vpid=577741646&amp;ct=offers</t>
  </si>
  <si>
    <t>https://octopart.com/click/track?ai=8237&amp;sig=008c08a&amp;sid=18993&amp;ppid=81756566&amp;vpid=496601528&amp;ct=offers</t>
  </si>
  <si>
    <t>https://octopart.com/click/track?ai=8237&amp;sig=0b2f9fb&amp;sid=2402&amp;ppid=81756566&amp;vpid=592528174&amp;ct=offers</t>
  </si>
  <si>
    <t>https://octopart.com/click/track?ai=8237&amp;sig=0046354&amp;sid=2401&amp;ppid=81756566&amp;vpid=457168335&amp;ct=offers</t>
  </si>
  <si>
    <t>https://octopart.com/click/track?ai=8237&amp;sig=0254a41&amp;sid=13512&amp;ppid=81756566&amp;vpid=547495958&amp;ct=offers</t>
  </si>
  <si>
    <t>https://octopart.com/click/track?ai=8237&amp;sig=0e8db56&amp;sid=15544&amp;ppid=81756566&amp;vpid=504469134&amp;ct=offers</t>
  </si>
  <si>
    <t>https://octopart.com/click/track?c=1&amp;ai=8237&amp;sig=070fa78&amp;sid=5822&amp;ppid=81756566&amp;vpid=420787092&amp;ct=offers</t>
  </si>
  <si>
    <t>https://octopart.com/click/track?ai=8237&amp;sig=00f3ed5&amp;sid=1106&amp;ppid=81756566&amp;vpid=485610447&amp;ct=offers</t>
  </si>
  <si>
    <t>https://octopart.com/click/track?ai=8237&amp;sig=0407ee9&amp;sid=459&amp;ppid=81756566&amp;vpid=421305429&amp;ct=offers</t>
  </si>
  <si>
    <t>IDH16G65C5XKSA2</t>
  </si>
  <si>
    <t>IDH16G65C5</t>
  </si>
  <si>
    <t>DSKY5238</t>
  </si>
  <si>
    <t>39AH8864</t>
  </si>
  <si>
    <t>726-IDH16G65C5XKSA2</t>
  </si>
  <si>
    <t>C1S322000426447</t>
  </si>
  <si>
    <t>SP001632392</t>
  </si>
  <si>
    <t>IDH16G65C5XKSA2-ND</t>
  </si>
  <si>
    <t>DIODE SCHOTKY 650V 16A TO220-2-1</t>
  </si>
  <si>
    <t>https://octopart.com/idh16g65c5xksa2-infineon-81756566</t>
  </si>
  <si>
    <t>https://octopart.com/click/track?ai=8237&amp;sig=0c20b1b&amp;sid=5832&amp;ppid=65639556&amp;vpid=436584906&amp;ct=offers</t>
  </si>
  <si>
    <t>IDH16G120C5XKSA1</t>
  </si>
  <si>
    <t>https://octopart.com/click/track?ai=8237&amp;sig=0dbbfb5&amp;sid=5489&amp;ppid=65639556&amp;vpid=463693778&amp;ct=offers</t>
  </si>
  <si>
    <t>https://octopart.com/click/track?ai=8237&amp;sig=0a087c8&amp;sid=1532&amp;ppid=65639556&amp;vpid=410085679&amp;ct=offers</t>
  </si>
  <si>
    <t>https://octopart.com/click/track?ai=8237&amp;sig=073d73c&amp;sid=15176&amp;ppid=65639556&amp;vpid=432355985&amp;ct=offers</t>
  </si>
  <si>
    <t>https://octopart.com/click/track?ai=8237&amp;sig=06f364d&amp;sid=10022&amp;ppid=65639556&amp;vpid=575518221&amp;ct=offers</t>
  </si>
  <si>
    <t>https://octopart.com/click/track?ai=8237&amp;sig=061daec&amp;sid=2402&amp;ppid=65639556&amp;vpid=462315698&amp;ct=offers</t>
  </si>
  <si>
    <t>https://octopart.com/click/track?ai=8237&amp;sig=0003b60&amp;sid=2401&amp;ppid=65639556&amp;vpid=252241605&amp;ct=offers</t>
  </si>
  <si>
    <t>https://octopart.com/click/track?ai=8237&amp;sig=02f74dc&amp;sid=819&amp;ppid=65639556&amp;vpid=464808053&amp;ct=offers</t>
  </si>
  <si>
    <t>https://octopart.com/click/track?ai=8237&amp;sig=0c8bd97&amp;sid=15544&amp;ppid=65639556&amp;vpid=436735141&amp;ct=offers</t>
  </si>
  <si>
    <t>https://octopart.com/click/track?c=1&amp;ai=8237&amp;sig=0495cd0&amp;sid=5822&amp;ppid=65639556&amp;vpid=230846005&amp;ct=offers</t>
  </si>
  <si>
    <t>https://octopart.com/click/track?ai=8237&amp;sig=05a2e00&amp;sid=1106&amp;ppid=65639556&amp;vpid=473241929&amp;ct=offers</t>
  </si>
  <si>
    <t>https://octopart.com/click/track?c=1&amp;ai=8237&amp;sig=057b8b1&amp;sid=459&amp;ppid=65639556&amp;vpid=254031141&amp;ct=offers</t>
  </si>
  <si>
    <t>IDH16G120C5</t>
  </si>
  <si>
    <t>34AC1580</t>
  </si>
  <si>
    <t>726-IDH16G120C5XKSA1</t>
  </si>
  <si>
    <t>SP001222696</t>
  </si>
  <si>
    <t>IDH16G120C5XKSA1-ND</t>
  </si>
  <si>
    <t>DIODE SCHOTTKY 1200V 16A TO220-2</t>
  </si>
  <si>
    <t>https://octopart.com/idh16g120c5xksa1-infineon-65639556</t>
  </si>
  <si>
    <t>https://octopart.com/click/track?ai=8237&amp;sig=0af6971&amp;sid=13512&amp;ppid=21386274&amp;vpid=532799405&amp;ct=offers</t>
  </si>
  <si>
    <t>C1S322000186655</t>
  </si>
  <si>
    <t>https://octopart.com/click/track?ai=8237&amp;sig=012d916&amp;sid=5489&amp;ppid=21386274&amp;vpid=532962400&amp;ct=offers</t>
  </si>
  <si>
    <t>https://octopart.com/click/track?ai=8237&amp;sig=0c7cfdc&amp;sid=1532&amp;ppid=21386274&amp;vpid=276094493&amp;ct=offers</t>
  </si>
  <si>
    <t>https://octopart.com/click/track?ai=8237&amp;sig=04d0d9e&amp;sid=2401&amp;ppid=21386274&amp;vpid=459940119&amp;ct=offers</t>
  </si>
  <si>
    <t>https://octopart.com/click/track?c=1&amp;ai=8237&amp;sig=0aa5c9a&amp;sid=819&amp;ppid=21386274&amp;vpid=276510545&amp;ct=offers</t>
  </si>
  <si>
    <t>https://octopart.com/click/track?ai=8237&amp;sig=0fac6a5&amp;sid=15544&amp;ppid=21386274&amp;vpid=504469133&amp;ct=offers</t>
  </si>
  <si>
    <t>https://octopart.com/click/track?c=1&amp;ai=8237&amp;sig=04d0727&amp;sid=5822&amp;ppid=21386274&amp;vpid=45062054&amp;ct=offers</t>
  </si>
  <si>
    <t>https://octopart.com/click/track?ai=8237&amp;sig=06ea44d&amp;sid=1106&amp;ppid=21386274&amp;vpid=594801120&amp;ct=offers</t>
  </si>
  <si>
    <t>https://octopart.com/click/track?c=1&amp;ai=8237&amp;sig=0e33b89&amp;sid=459&amp;ppid=21386274&amp;vpid=423413483&amp;ct=offers</t>
  </si>
  <si>
    <t>IDH12SG60CXKSA1</t>
  </si>
  <si>
    <t>IDH12SG60C</t>
  </si>
  <si>
    <t>726-IDH12SG60CXKSA2</t>
  </si>
  <si>
    <t>SP001632404</t>
  </si>
  <si>
    <t>IDH12SG60CXKSA1-ND</t>
  </si>
  <si>
    <t>DIODE SCHOTTKY 600V 12A TO220-2</t>
  </si>
  <si>
    <t>2.1V @ 12A</t>
  </si>
  <si>
    <t>https://octopart.com/idh12sg60cxksa1-infineon-21386274</t>
  </si>
  <si>
    <t>IDH12SG60CXKSA2</t>
  </si>
  <si>
    <t>https://octopart.com/click/track?ai=8237&amp;sig=046c382&amp;sid=2402&amp;ppid=84309484&amp;vpid=462315697&amp;ct=offers</t>
  </si>
  <si>
    <t>33AC2815</t>
  </si>
  <si>
    <t>https://octopart.com/click/track?ai=8237&amp;sig=014d6d7&amp;sid=5489&amp;ppid=84309484&amp;vpid=572734031&amp;ct=offers</t>
  </si>
  <si>
    <t>https://octopart.com/click/track?ai=8237&amp;sig=048638b&amp;sid=1532&amp;ppid=84309484&amp;vpid=477229318&amp;ct=offers</t>
  </si>
  <si>
    <t>https://octopart.com/click/track?c=1&amp;ai=8237&amp;sig=083de47&amp;sid=2401&amp;ppid=84309484&amp;vpid=444882396&amp;ct=offers</t>
  </si>
  <si>
    <t>https://octopart.com/click/track?ai=8237&amp;sig=0cc332d&amp;sid=819&amp;ppid=84309484&amp;vpid=450394503&amp;ct=offers</t>
  </si>
  <si>
    <t>https://octopart.com/click/track?ai=8237&amp;sig=075c176&amp;sid=13512&amp;ppid=84309484&amp;vpid=529215024&amp;ct=offers</t>
  </si>
  <si>
    <t>https://octopart.com/click/track?c=1&amp;ai=8237&amp;sig=03b9ed8&amp;sid=15544&amp;ppid=84309484&amp;vpid=504469132&amp;ct=offers</t>
  </si>
  <si>
    <t>https://octopart.com/click/track?c=1&amp;ai=8237&amp;sig=04b3a58&amp;sid=5822&amp;ppid=84309484&amp;vpid=436905768&amp;ct=offers</t>
  </si>
  <si>
    <t>https://octopart.com/click/track?ai=8237&amp;sig=044bd50&amp;sid=1106&amp;ppid=84309484&amp;vpid=550438047&amp;ct=offers</t>
  </si>
  <si>
    <t>https://octopart.com/click/track?c=1&amp;ai=8237&amp;sig=056695b&amp;sid=459&amp;ppid=84309484&amp;vpid=439667602&amp;ct=offers</t>
  </si>
  <si>
    <t>IDH12G65C6XKSA1</t>
  </si>
  <si>
    <t>IDH12G65C6</t>
  </si>
  <si>
    <t>726-IDH12G65C6XKSA1</t>
  </si>
  <si>
    <t>C1S322000720389</t>
  </si>
  <si>
    <t>SP001595596</t>
  </si>
  <si>
    <t>IDH12G65C6XKSA1-ND</t>
  </si>
  <si>
    <t>DIODE SCHOTTKY 650V 27A TO220-2</t>
  </si>
  <si>
    <t>1.35V @ 12A</t>
  </si>
  <si>
    <t>https://octopart.com/idh12g65c6xksa1-infineon-84309484</t>
  </si>
  <si>
    <t>https://octopart.com/click/track?ai=8237&amp;sig=020fcfa&amp;sid=5489&amp;ppid=81892094&amp;vpid=596700745&amp;ct=offers</t>
  </si>
  <si>
    <t>IDH12G65C5XKSA2</t>
  </si>
  <si>
    <t>https://octopart.com/click/track?ai=8237&amp;sig=06380c8&amp;sid=1532&amp;ppid=81892094&amp;vpid=466355745&amp;ct=offers</t>
  </si>
  <si>
    <t>https://octopart.com/click/track?ai=8237&amp;sig=0445daa&amp;sid=18993&amp;ppid=81892094&amp;vpid=433732917&amp;ct=offers</t>
  </si>
  <si>
    <t>https://octopart.com/click/track?ai=8237&amp;sig=0dfd5a7&amp;sid=2402&amp;ppid=81892094&amp;vpid=592528173&amp;ct=offers</t>
  </si>
  <si>
    <t>https://octopart.com/click/track?ai=8237&amp;sig=00d1b95&amp;sid=2401&amp;ppid=81892094&amp;vpid=450046414&amp;ct=offers</t>
  </si>
  <si>
    <t>https://octopart.com/click/track?ai=8237&amp;sig=0052d5c&amp;sid=819&amp;ppid=81892094&amp;vpid=592503124&amp;ct=offers</t>
  </si>
  <si>
    <t>https://octopart.com/click/track?ai=8237&amp;sig=0313131&amp;sid=13512&amp;ppid=81892094&amp;vpid=278273938&amp;ct=offers</t>
  </si>
  <si>
    <t>https://octopart.com/click/track?c=1&amp;ai=8237&amp;sig=055b5bd&amp;sid=15544&amp;ppid=81892094&amp;vpid=504469131&amp;ct=offers</t>
  </si>
  <si>
    <t>https://octopart.com/click/track?c=1&amp;ai=8237&amp;sig=055d5ce&amp;sid=5822&amp;ppid=81892094&amp;vpid=64051901&amp;ct=offers</t>
  </si>
  <si>
    <t>https://octopart.com/click/track?ai=8237&amp;sig=049ba48&amp;sid=1106&amp;ppid=81892094&amp;vpid=576958435&amp;ct=offers</t>
  </si>
  <si>
    <t>https://octopart.com/click/track?ai=8237&amp;sig=0710453&amp;sid=459&amp;ppid=81892094&amp;vpid=421305428&amp;ct=offers</t>
  </si>
  <si>
    <t>IDH12G65C5</t>
  </si>
  <si>
    <t>DSKY4939</t>
  </si>
  <si>
    <t>39AH8863</t>
  </si>
  <si>
    <t>726-IDH12G65C5XKSA2</t>
  </si>
  <si>
    <t>C1S322000444151</t>
  </si>
  <si>
    <t>SP001595936</t>
  </si>
  <si>
    <t>IDH12G65C5XKSA1</t>
  </si>
  <si>
    <t>IDH12G65C5XKSA2-ND</t>
  </si>
  <si>
    <t>DIODE SCHOTKY 650V 12A TO220-2-1</t>
  </si>
  <si>
    <t>https://octopart.com/idh12g65c5xksa2-infineon-81892094</t>
  </si>
  <si>
    <t>https://octopart.com/click/track?ai=8237&amp;sig=0d8b565&amp;sid=5832&amp;ppid=18896018&amp;vpid=91363428&amp;ct=offers</t>
  </si>
  <si>
    <t>IDH10SG60CXKSA1</t>
  </si>
  <si>
    <t>https://octopart.com/click/track?ai=8237&amp;sig=068a110&amp;sid=5489&amp;ppid=18896018&amp;vpid=579265667&amp;ct=offers</t>
  </si>
  <si>
    <t>https://octopart.com/click/track?ai=8237&amp;sig=0f1768e&amp;sid=1532&amp;ppid=18896018&amp;vpid=430915301&amp;ct=offers</t>
  </si>
  <si>
    <t>https://octopart.com/click/track?ai=8237&amp;sig=0a8bea9&amp;sid=2401&amp;ppid=18896018&amp;vpid=469680813&amp;ct=offers</t>
  </si>
  <si>
    <t>https://octopart.com/click/track?c=1&amp;ai=8237&amp;sig=03a7e95&amp;sid=819&amp;ppid=18896018&amp;vpid=138897628&amp;ct=offers</t>
  </si>
  <si>
    <t>https://octopart.com/click/track?c=1&amp;ai=8237&amp;sig=0ba4162&amp;sid=15544&amp;ppid=18896018&amp;vpid=504469130&amp;ct=offers</t>
  </si>
  <si>
    <t>https://octopart.com/click/track?c=1&amp;ai=8237&amp;sig=06dde0e&amp;sid=5822&amp;ppid=18896018&amp;vpid=45062052&amp;ct=offers</t>
  </si>
  <si>
    <t>https://octopart.com/click/track?c=1&amp;ai=8237&amp;sig=085c298&amp;sid=459&amp;ppid=18896018&amp;vpid=423413482&amp;ct=offers</t>
  </si>
  <si>
    <t>IDH10SG60C</t>
  </si>
  <si>
    <t>726-IDH10SG60CXKSA2</t>
  </si>
  <si>
    <t>SP001632396</t>
  </si>
  <si>
    <t>IDH10SG60CXKSA1-ND</t>
  </si>
  <si>
    <t>DIODE SCHOTTKY 600V 10A TO220-2</t>
  </si>
  <si>
    <t>2.1V @ 10A</t>
  </si>
  <si>
    <t>https://octopart.com/idh10sg60c-infineon-18896018</t>
  </si>
  <si>
    <t>IDH10SG60CXKSA2</t>
  </si>
  <si>
    <t>https://octopart.com/click/track?c=1&amp;ai=8237&amp;sig=0a261ba&amp;sid=5822&amp;ppid=84309483&amp;vpid=436905767&amp;ct=offers</t>
  </si>
  <si>
    <t>IDH10G65C6XKSA1</t>
  </si>
  <si>
    <t>https://octopart.com/click/track?ai=8237&amp;sig=0287155&amp;sid=5489&amp;ppid=84309483&amp;vpid=519593807&amp;ct=offers</t>
  </si>
  <si>
    <t>https://octopart.com/click/track?ai=8237&amp;sig=0d5dc4b&amp;sid=1532&amp;ppid=84309483&amp;vpid=477229316&amp;ct=offers</t>
  </si>
  <si>
    <t>https://octopart.com/click/track?ai=8237&amp;sig=0d9e2fc&amp;sid=2402&amp;ppid=84309483&amp;vpid=462315696&amp;ct=offers</t>
  </si>
  <si>
    <t>https://octopart.com/click/track?ai=8237&amp;sig=0505936&amp;sid=2401&amp;ppid=84309483&amp;vpid=444882395&amp;ct=offers</t>
  </si>
  <si>
    <t>https://octopart.com/click/track?ai=8237&amp;sig=0d160a7&amp;sid=819&amp;ppid=84309483&amp;vpid=450394502&amp;ct=offers</t>
  </si>
  <si>
    <t>https://octopart.com/click/track?ai=8237&amp;sig=095d8ee&amp;sid=13512&amp;ppid=84309483&amp;vpid=519518242&amp;ct=offers</t>
  </si>
  <si>
    <t>https://octopart.com/click/track?c=1&amp;ai=8237&amp;sig=02965f8&amp;sid=15544&amp;ppid=84309483&amp;vpid=504469128&amp;ct=offers</t>
  </si>
  <si>
    <t>https://octopart.com/click/track?ai=8237&amp;sig=02a9e36&amp;sid=1106&amp;ppid=84309483&amp;vpid=575579092&amp;ct=offers</t>
  </si>
  <si>
    <t>https://octopart.com/click/track?ai=8237&amp;sig=081035e&amp;sid=459&amp;ppid=84309483&amp;vpid=439667601&amp;ct=offers</t>
  </si>
  <si>
    <t>IDH10G65C6</t>
  </si>
  <si>
    <t>33AC2814</t>
  </si>
  <si>
    <t>726-IDH10G65C6XKSA1</t>
  </si>
  <si>
    <t>C1S322000720370</t>
  </si>
  <si>
    <t>SP001620590</t>
  </si>
  <si>
    <t>IDH10G65C6XKSA1-ND</t>
  </si>
  <si>
    <t>DIODE SCHOTTKY 650V 24A TO220-2</t>
  </si>
  <si>
    <t>1.35V @ 10A</t>
  </si>
  <si>
    <t>https://octopart.com/idh10g65c6xksa1-infineon-84309483</t>
  </si>
  <si>
    <t>https://octopart.com/click/track?ai=8237&amp;sig=050b7c1&amp;sid=5489&amp;ppid=81756565&amp;vpid=605148381&amp;ct=offers</t>
  </si>
  <si>
    <t>IDH10G65C5XKSA2</t>
  </si>
  <si>
    <t>https://octopart.com/click/track?ai=8237&amp;sig=0ec7af1&amp;sid=1532&amp;ppid=81756565&amp;vpid=273804581&amp;ct=offers</t>
  </si>
  <si>
    <t>https://octopart.com/click/track?ai=8237&amp;sig=0cca94c&amp;sid=15176&amp;ppid=81756565&amp;vpid=577741645&amp;ct=offers</t>
  </si>
  <si>
    <t>https://octopart.com/click/track?ai=8237&amp;sig=0cad9de&amp;sid=2402&amp;ppid=81756565&amp;vpid=592528172&amp;ct=offers</t>
  </si>
  <si>
    <t>https://octopart.com/click/track?c=1&amp;ai=8237&amp;sig=08d5716&amp;sid=2401&amp;ppid=81756565&amp;vpid=447832658&amp;ct=offers</t>
  </si>
  <si>
    <t>https://octopart.com/click/track?ai=8237&amp;sig=0c26dc2&amp;sid=819&amp;ppid=81756565&amp;vpid=592503123&amp;ct=offers</t>
  </si>
  <si>
    <t>https://octopart.com/click/track?ai=8237&amp;sig=0d06434&amp;sid=13512&amp;ppid=81756565&amp;vpid=278273932&amp;ct=offers</t>
  </si>
  <si>
    <t>https://octopart.com/click/track?c=1&amp;ai=8237&amp;sig=0b3b1f9&amp;sid=15544&amp;ppid=81756565&amp;vpid=421300351&amp;ct=offers</t>
  </si>
  <si>
    <t>https://octopart.com/click/track?c=1&amp;ai=8237&amp;sig=02d698a&amp;sid=5822&amp;ppid=81756565&amp;vpid=420787091&amp;ct=offers</t>
  </si>
  <si>
    <t>https://octopart.com/click/track?ai=8237&amp;sig=06b18b4&amp;sid=1106&amp;ppid=81756565&amp;vpid=572800604&amp;ct=offers</t>
  </si>
  <si>
    <t>https://octopart.com/click/track?ai=8237&amp;sig=0bcaf86&amp;sid=459&amp;ppid=81756565&amp;vpid=421305427&amp;ct=offers</t>
  </si>
  <si>
    <t>IDH10G65C5XKSA1</t>
  </si>
  <si>
    <t>IDH10G65C5</t>
  </si>
  <si>
    <t>39AH8862</t>
  </si>
  <si>
    <t>726-IDH10G65C5XKSA2</t>
  </si>
  <si>
    <t>C1S322000280614</t>
  </si>
  <si>
    <t>SP001632410</t>
  </si>
  <si>
    <t>IDH10G65C5XKSA2-ND</t>
  </si>
  <si>
    <t>DIODE SCHOTKY 650V 10A TO220-2-1</t>
  </si>
  <si>
    <t>https://octopart.com/idh10g65c5xksa2-infineon-81756565</t>
  </si>
  <si>
    <t>https://octopart.com/click/track?ai=8237&amp;sig=0df785c&amp;sid=5832&amp;ppid=65639555&amp;vpid=450130719&amp;ct=offers</t>
  </si>
  <si>
    <t>IDH10G120C5XKSA1</t>
  </si>
  <si>
    <t>https://octopart.com/click/track?ai=8237&amp;sig=0c2667b&amp;sid=5489&amp;ppid=65639555&amp;vpid=600830020&amp;ct=offers</t>
  </si>
  <si>
    <t>https://octopart.com/click/track?ai=8237&amp;sig=08e6c9b&amp;sid=1532&amp;ppid=65639555&amp;vpid=430915300&amp;ct=offers</t>
  </si>
  <si>
    <t>https://octopart.com/click/track?ai=8237&amp;sig=0093a7b&amp;sid=15176&amp;ppid=65639555&amp;vpid=432355984&amp;ct=offers</t>
  </si>
  <si>
    <t>https://octopart.com/click/track?ai=8237&amp;sig=02f92ba&amp;sid=10022&amp;ppid=65639555&amp;vpid=575518211&amp;ct=offers</t>
  </si>
  <si>
    <t>https://octopart.com/click/track?ai=8237&amp;sig=051e1e4&amp;sid=2402&amp;ppid=65639555&amp;vpid=432829861&amp;ct=offers</t>
  </si>
  <si>
    <t>https://octopart.com/click/track?ai=8237&amp;sig=09dc9cf&amp;sid=2401&amp;ppid=65639555&amp;vpid=252086048&amp;ct=offers</t>
  </si>
  <si>
    <t>https://octopart.com/click/track?ai=8237&amp;sig=07d899e&amp;sid=819&amp;ppid=65639555&amp;vpid=424056189&amp;ct=offers</t>
  </si>
  <si>
    <t>https://octopart.com/click/track?ai=8237&amp;sig=052e083&amp;sid=13512&amp;ppid=65639555&amp;vpid=541790294&amp;ct=offers</t>
  </si>
  <si>
    <t>https://octopart.com/click/track?ai=8237&amp;sig=014a21a&amp;sid=15544&amp;ppid=65639555&amp;vpid=435921301&amp;ct=offers</t>
  </si>
  <si>
    <t>https://octopart.com/click/track?c=1&amp;ai=8237&amp;sig=0fd4edc&amp;sid=5822&amp;ppid=65639555&amp;vpid=230846004&amp;ct=offers</t>
  </si>
  <si>
    <t>https://octopart.com/click/track?ai=8237&amp;sig=01ab5b8&amp;sid=1106&amp;ppid=65639555&amp;vpid=600718483&amp;ct=offers</t>
  </si>
  <si>
    <t>https://octopart.com/click/track?ai=8237&amp;sig=0cfb6d2&amp;sid=459&amp;ppid=65639555&amp;vpid=254031139&amp;ct=offers</t>
  </si>
  <si>
    <t>IDH10G120C5</t>
  </si>
  <si>
    <t>12AC9655</t>
  </si>
  <si>
    <t>726-IDH10G120C5XKSA1</t>
  </si>
  <si>
    <t>C1S322000732083</t>
  </si>
  <si>
    <t>SP001079722</t>
  </si>
  <si>
    <t>IDH10G120C5XKSA1-ND</t>
  </si>
  <si>
    <t>https://octopart.com/idh10g120c5xksa1-infineon-65639555</t>
  </si>
  <si>
    <t>https://octopart.com/click/track?ai=8237&amp;sig=05c4435&amp;sid=1106&amp;ppid=84770156&amp;vpid=575233217&amp;ct=offers</t>
  </si>
  <si>
    <t>IDH09SG60CXKSA2</t>
  </si>
  <si>
    <t>https://octopart.com/click/track?ai=8237&amp;sig=03cf185&amp;sid=5489&amp;ppid=84770156&amp;vpid=480757771&amp;ct=offers</t>
  </si>
  <si>
    <t>https://octopart.com/click/track?ai=8237&amp;sig=0b74fea&amp;sid=2401&amp;ppid=84770156&amp;vpid=465322570&amp;ct=offers</t>
  </si>
  <si>
    <t>https://octopart.com/click/track?c=1&amp;ai=8237&amp;sig=0609f78&amp;sid=15544&amp;ppid=84770156&amp;vpid=504469127&amp;ct=offers</t>
  </si>
  <si>
    <t>https://octopart.com/click/track?c=1&amp;ai=8237&amp;sig=0a0aa2d&amp;sid=5822&amp;ppid=84770156&amp;vpid=439680157&amp;ct=offers</t>
  </si>
  <si>
    <t>https://octopart.com/click/track?c=1&amp;ai=8237&amp;sig=03572af&amp;sid=459&amp;ppid=84770156&amp;vpid=462549315&amp;ct=offers</t>
  </si>
  <si>
    <t>726-IDH09SG60CXKSA2</t>
  </si>
  <si>
    <t>SP001632896</t>
  </si>
  <si>
    <t>IDH09SG60CXKSA2-ND</t>
  </si>
  <si>
    <t>DIODE SCHOTTKY 600V 9A TO220-2</t>
  </si>
  <si>
    <t>2.1V @ 9A</t>
  </si>
  <si>
    <t>https://octopart.com/idh09sg60cxksa2-infineon-84770156</t>
  </si>
  <si>
    <t>https://octopart.com/click/track?ai=8237&amp;sig=0447f22&amp;sid=13512&amp;ppid=81756564&amp;vpid=278273930&amp;ct=offers</t>
  </si>
  <si>
    <t>C1S322000280605</t>
  </si>
  <si>
    <t>https://octopart.com/click/track?ai=8237&amp;sig=0866802&amp;sid=5489&amp;ppid=81756564&amp;vpid=506568230&amp;ct=offers</t>
  </si>
  <si>
    <t>https://octopart.com/click/track?ai=8237&amp;sig=0c15322&amp;sid=1532&amp;ppid=81756564&amp;vpid=466052933&amp;ct=offers</t>
  </si>
  <si>
    <t>https://octopart.com/click/track?ai=8237&amp;sig=0b75cd9&amp;sid=15176&amp;ppid=81756564&amp;vpid=432355983&amp;ct=offers</t>
  </si>
  <si>
    <t>https://octopart.com/click/track?ai=8237&amp;sig=0f94a56&amp;sid=2401&amp;ppid=81756564&amp;vpid=478543468&amp;ct=offers</t>
  </si>
  <si>
    <t>https://octopart.com/click/track?c=1&amp;ai=8237&amp;sig=007397f&amp;sid=15544&amp;ppid=81756564&amp;vpid=504469126&amp;ct=offers</t>
  </si>
  <si>
    <t>https://octopart.com/click/track?c=1&amp;ai=8237&amp;sig=08d8441&amp;sid=5822&amp;ppid=81756564&amp;vpid=420787090&amp;ct=offers</t>
  </si>
  <si>
    <t>https://octopart.com/click/track?ai=8237&amp;sig=0347429&amp;sid=1106&amp;ppid=81756564&amp;vpid=605212170&amp;ct=offers</t>
  </si>
  <si>
    <t>https://octopart.com/click/track?ai=8237&amp;sig=038aa83&amp;sid=459&amp;ppid=81756564&amp;vpid=420795658&amp;ct=offers</t>
  </si>
  <si>
    <t>IDH09G65C5XKSA2</t>
  </si>
  <si>
    <t>IDH09G65C5</t>
  </si>
  <si>
    <t>726-IDH09G65C5XKSA2</t>
  </si>
  <si>
    <t>SP001633154</t>
  </si>
  <si>
    <t>IDH09G65C5XKSA2-ND</t>
  </si>
  <si>
    <t>DIODE SCHOTTKY 650V 9A TO220-2-1</t>
  </si>
  <si>
    <t>1.7V @ 9A</t>
  </si>
  <si>
    <t>https://octopart.com/idh09g65c5xksa2-infineon-81756564</t>
  </si>
  <si>
    <t>https://octopart.com/click/track?ai=8237&amp;sig=053bb64&amp;sid=13512&amp;ppid=84770155&amp;vpid=511194074&amp;ct=offers</t>
  </si>
  <si>
    <t>C1S322000187247</t>
  </si>
  <si>
    <t>https://octopart.com/click/track?ai=8237&amp;sig=0256a49&amp;sid=5489&amp;ppid=84770155&amp;vpid=511419435&amp;ct=offers</t>
  </si>
  <si>
    <t>https://octopart.com/click/track?ai=8237&amp;sig=06e1f97&amp;sid=1532&amp;ppid=84770155&amp;vpid=193195973&amp;ct=offers</t>
  </si>
  <si>
    <t>https://octopart.com/click/track?ai=8237&amp;sig=0410382&amp;sid=15176&amp;ppid=84770155&amp;vpid=252394369&amp;ct=offers</t>
  </si>
  <si>
    <t>https://octopart.com/click/track?ai=8237&amp;sig=053e6bf&amp;sid=18993&amp;ppid=84770155&amp;vpid=477069630&amp;ct=offers</t>
  </si>
  <si>
    <t>https://octopart.com/click/track?ai=8237&amp;sig=085d0b4&amp;sid=2402&amp;ppid=84770155&amp;vpid=592528171&amp;ct=offers</t>
  </si>
  <si>
    <t>https://octopart.com/click/track?ai=8237&amp;sig=0930455&amp;sid=2401&amp;ppid=84770155&amp;vpid=454250058&amp;ct=offers</t>
  </si>
  <si>
    <t>https://octopart.com/click/track?ai=8237&amp;sig=062a994&amp;sid=819&amp;ppid=84770155&amp;vpid=592503122&amp;ct=offers</t>
  </si>
  <si>
    <t>https://octopart.com/click/track?ai=8237&amp;sig=07936d9&amp;sid=15544&amp;ppid=84770155&amp;vpid=443564106&amp;ct=offers</t>
  </si>
  <si>
    <t>https://octopart.com/click/track?c=1&amp;ai=8237&amp;sig=059606f&amp;sid=5822&amp;ppid=84770155&amp;vpid=439680156&amp;ct=offers</t>
  </si>
  <si>
    <t>https://octopart.com/click/track?ai=8237&amp;sig=091c935&amp;sid=1106&amp;ppid=84770155&amp;vpid=549574914&amp;ct=offers</t>
  </si>
  <si>
    <t>https://octopart.com/click/track?c=1&amp;ai=8237&amp;sig=0bced99&amp;sid=459&amp;ppid=84770155&amp;vpid=423413481&amp;ct=offers</t>
  </si>
  <si>
    <t>IDH08SG60CXKSA2</t>
  </si>
  <si>
    <t>IDH08SG60C</t>
  </si>
  <si>
    <t>DSKY5168</t>
  </si>
  <si>
    <t>39AH8861</t>
  </si>
  <si>
    <t>726-IDH08SG60CXKSA2</t>
  </si>
  <si>
    <t>SP001632372</t>
  </si>
  <si>
    <t>IDH08SG60CXKSA1-ND</t>
  </si>
  <si>
    <t>DIODE SCHOTTKY 600V 8A TO220-2</t>
  </si>
  <si>
    <t>2.1V @ 8A</t>
  </si>
  <si>
    <t>https://octopart.com/idh08sg60cxksa2-infineon-84770155</t>
  </si>
  <si>
    <t>https://octopart.com/click/track?ai=8237&amp;sig=0c82160&amp;sid=459&amp;ppid=84309482&amp;vpid=439667600&amp;ct=offers</t>
  </si>
  <si>
    <t>IDH08G65C6XKSA1-ND</t>
  </si>
  <si>
    <t>https://octopart.com/click/track?ai=8237&amp;sig=02c591a&amp;sid=5489&amp;ppid=84309482&amp;vpid=582835063&amp;ct=offers</t>
  </si>
  <si>
    <t>https://octopart.com/click/track?ai=8237&amp;sig=068e1a8&amp;sid=1532&amp;ppid=84309482&amp;vpid=477229315&amp;ct=offers</t>
  </si>
  <si>
    <t>https://octopart.com/click/track?ai=8237&amp;sig=0a67ad6&amp;sid=2402&amp;ppid=84309482&amp;vpid=462315695&amp;ct=offers</t>
  </si>
  <si>
    <t>https://octopart.com/click/track?ai=8237&amp;sig=0984a67&amp;sid=2401&amp;ppid=84309482&amp;vpid=444882394&amp;ct=offers</t>
  </si>
  <si>
    <t>https://octopart.com/click/track?ai=8237&amp;sig=00e91ff&amp;sid=819&amp;ppid=84309482&amp;vpid=450394501&amp;ct=offers</t>
  </si>
  <si>
    <t>https://octopart.com/click/track?ai=8237&amp;sig=082f27b&amp;sid=13512&amp;ppid=84309482&amp;vpid=582618985&amp;ct=offers</t>
  </si>
  <si>
    <t>https://octopart.com/click/track?c=1&amp;ai=8237&amp;sig=0e9e3fe&amp;sid=15544&amp;ppid=84309482&amp;vpid=504469125&amp;ct=offers</t>
  </si>
  <si>
    <t>https://octopart.com/click/track?c=1&amp;ai=8237&amp;sig=0493ff3&amp;sid=5822&amp;ppid=84309482&amp;vpid=436905766&amp;ct=offers</t>
  </si>
  <si>
    <t>IDH08G65C6XKSA1</t>
  </si>
  <si>
    <t>IDH08G65C6</t>
  </si>
  <si>
    <t>33AC2813</t>
  </si>
  <si>
    <t>726-IDH08G65C6XKSA1</t>
  </si>
  <si>
    <t>C1S322000750256</t>
  </si>
  <si>
    <t>SP001620588</t>
  </si>
  <si>
    <t>DIODE SCHOTTKY 650V 20A TO220-2</t>
  </si>
  <si>
    <t>1.35V @ 8A</t>
  </si>
  <si>
    <t>https://octopart.com/idh08g65c6xksa1-infineon-84309482</t>
  </si>
  <si>
    <t>https://octopart.com/click/track?ai=8237&amp;sig=085717d&amp;sid=5489&amp;ppid=81756563&amp;vpid=532643590&amp;ct=offers</t>
  </si>
  <si>
    <t>IDH08G65C5XKSA2</t>
  </si>
  <si>
    <t>https://octopart.com/click/track?ai=8237&amp;sig=003a5e5&amp;sid=1532&amp;ppid=81756563&amp;vpid=466052930&amp;ct=offers</t>
  </si>
  <si>
    <t>https://octopart.com/click/track?ai=8237&amp;sig=06e8463&amp;sid=15176&amp;ppid=81756563&amp;vpid=577741644&amp;ct=offers</t>
  </si>
  <si>
    <t>https://octopart.com/click/track?ai=8237&amp;sig=06dbde1&amp;sid=18993&amp;ppid=81756563&amp;vpid=489763411&amp;ct=offers</t>
  </si>
  <si>
    <t>https://octopart.com/click/track?ai=8237&amp;sig=0945f7a&amp;sid=2402&amp;ppid=81756563&amp;vpid=592528170&amp;ct=offers</t>
  </si>
  <si>
    <t>https://octopart.com/click/track?ai=8237&amp;sig=0c37cbd&amp;sid=2401&amp;ppid=81756563&amp;vpid=448037308&amp;ct=offers</t>
  </si>
  <si>
    <t>https://octopart.com/click/track?ai=8237&amp;sig=0bb46bb&amp;sid=819&amp;ppid=81756563&amp;vpid=592503121&amp;ct=offers</t>
  </si>
  <si>
    <t>https://octopart.com/click/track?ai=8237&amp;sig=03a511e&amp;sid=15544&amp;ppid=81756563&amp;vpid=504469124&amp;ct=offers</t>
  </si>
  <si>
    <t>https://octopart.com/click/track?c=1&amp;ai=8237&amp;sig=07579cf&amp;sid=5822&amp;ppid=81756563&amp;vpid=420787089&amp;ct=offers</t>
  </si>
  <si>
    <t>https://octopart.com/click/track?ai=8237&amp;sig=00feb32&amp;sid=1106&amp;ppid=81756563&amp;vpid=549061544&amp;ct=offers</t>
  </si>
  <si>
    <t>https://octopart.com/click/track?ai=8237&amp;sig=0dbce67&amp;sid=459&amp;ppid=81756563&amp;vpid=421305426&amp;ct=offers</t>
  </si>
  <si>
    <t>IDH08G65C5</t>
  </si>
  <si>
    <t>DSKY5215</t>
  </si>
  <si>
    <t>39AH8860</t>
  </si>
  <si>
    <t>726-IDH08G65C5XKSA2</t>
  </si>
  <si>
    <t>SP001632368</t>
  </si>
  <si>
    <t>IDH08G65C5XKSA2-ND</t>
  </si>
  <si>
    <t>DIODE SCHOTTKY 650V 8A TO220-2-1</t>
  </si>
  <si>
    <t>https://octopart.com/idh08g65c5xksa2-infineon-81756563</t>
  </si>
  <si>
    <t>https://octopart.com/click/track?ai=8237&amp;sig=0f950bb&amp;sid=5832&amp;ppid=65639554&amp;vpid=450130718&amp;ct=offers</t>
  </si>
  <si>
    <t>IDH08G120C5XKSA1</t>
  </si>
  <si>
    <t>https://octopart.com/click/track?ai=8237&amp;sig=0902a37&amp;sid=5489&amp;ppid=65639554&amp;vpid=547339671&amp;ct=offers</t>
  </si>
  <si>
    <t>https://octopart.com/click/track?ai=8237&amp;sig=09c7cb8&amp;sid=15176&amp;ppid=65639554&amp;vpid=432355982&amp;ct=offers</t>
  </si>
  <si>
    <t>https://octopart.com/click/track?c=1&amp;ai=8237&amp;sig=0657022&amp;sid=10022&amp;ppid=65639554&amp;vpid=575518210&amp;ct=offers</t>
  </si>
  <si>
    <t>https://octopart.com/click/track?ai=8237&amp;sig=07dfbe7&amp;sid=2402&amp;ppid=65639554&amp;vpid=432829858&amp;ct=offers</t>
  </si>
  <si>
    <t>https://octopart.com/click/track?ai=8237&amp;sig=0ae0ab3&amp;sid=2401&amp;ppid=65639554&amp;vpid=252086047&amp;ct=offers</t>
  </si>
  <si>
    <t>https://octopart.com/click/track?ai=8237&amp;sig=09706cb&amp;sid=819&amp;ppid=65639554&amp;vpid=424056185&amp;ct=offers</t>
  </si>
  <si>
    <t>https://octopart.com/click/track?ai=8237&amp;sig=022e6b0&amp;sid=15544&amp;ppid=65639554&amp;vpid=436652073&amp;ct=offers</t>
  </si>
  <si>
    <t>https://octopart.com/click/track?c=1&amp;ai=8237&amp;sig=0dc1a19&amp;sid=5822&amp;ppid=65639554&amp;vpid=230846003&amp;ct=offers</t>
  </si>
  <si>
    <t>https://octopart.com/click/track?ai=8237&amp;sig=0f65411&amp;sid=1106&amp;ppid=65639554&amp;vpid=549061543&amp;ct=offers</t>
  </si>
  <si>
    <t>https://octopart.com/click/track?ai=8237&amp;sig=0b6f5dd&amp;sid=459&amp;ppid=65639554&amp;vpid=254031138&amp;ct=offers</t>
  </si>
  <si>
    <t>IDH08G120C5</t>
  </si>
  <si>
    <t>12AC9654</t>
  </si>
  <si>
    <t>726-IDH08G120C5XKSA1</t>
  </si>
  <si>
    <t>SP001194252</t>
  </si>
  <si>
    <t>IDH08G120C5XKSA1-ND</t>
  </si>
  <si>
    <t>DIODE SCHOTTKY 1200V 8A TO220-2</t>
  </si>
  <si>
    <t>https://octopart.com/idh08g120c5xksa1-infineon-65639554</t>
  </si>
  <si>
    <t>https://octopart.com/click/track?ai=8237&amp;sig=0d7c399&amp;sid=5489&amp;ppid=84770154&amp;vpid=578416027&amp;ct=offers</t>
  </si>
  <si>
    <t>IDH06SG60CXKSA2</t>
  </si>
  <si>
    <t>https://octopart.com/click/track?ai=8237&amp;sig=004513f&amp;sid=15176&amp;ppid=84770154&amp;vpid=135559581&amp;ct=offers</t>
  </si>
  <si>
    <t>https://octopart.com/click/track?ai=8237&amp;sig=0284102&amp;sid=2401&amp;ppid=84770154&amp;vpid=455077972&amp;ct=offers</t>
  </si>
  <si>
    <t>https://octopart.com/click/track?c=1&amp;ai=8237&amp;sig=09d507e&amp;sid=819&amp;ppid=84770154&amp;vpid=276510538&amp;ct=offers</t>
  </si>
  <si>
    <t>https://octopart.com/click/track?ai=8237&amp;sig=024834e&amp;sid=15544&amp;ppid=84770154&amp;vpid=504469122&amp;ct=offers</t>
  </si>
  <si>
    <t>https://octopart.com/click/track?c=1&amp;ai=8237&amp;sig=08af8e7&amp;sid=5822&amp;ppid=84770154&amp;vpid=439680155&amp;ct=offers</t>
  </si>
  <si>
    <t>https://octopart.com/click/track?ai=8237&amp;sig=05e07ed&amp;sid=1106&amp;ppid=84770154&amp;vpid=577421873&amp;ct=offers</t>
  </si>
  <si>
    <t>https://octopart.com/click/track?c=1&amp;ai=8237&amp;sig=0f492cf&amp;sid=459&amp;ppid=84770154&amp;vpid=423413480&amp;ct=offers</t>
  </si>
  <si>
    <t>IDH06SG60C</t>
  </si>
  <si>
    <t>726-IDH06SG60CXKSA2</t>
  </si>
  <si>
    <t>SP001632400</t>
  </si>
  <si>
    <t>IDH06SG60CXKSA1-ND</t>
  </si>
  <si>
    <t>DIODE SCHOTTKY 600V 6A TO220-2</t>
  </si>
  <si>
    <t>2.3V @ 6A</t>
  </si>
  <si>
    <t>https://octopart.com/idh06sg60cxksa2-infineon-84770154</t>
  </si>
  <si>
    <t>https://octopart.com/click/track?ai=8237&amp;sig=067fe4c&amp;sid=459&amp;ppid=84309481&amp;vpid=439667599&amp;ct=offers</t>
  </si>
  <si>
    <t>IDH06G65C6XKSA1-ND</t>
  </si>
  <si>
    <t>https://octopart.com/click/track?ai=8237&amp;sig=051416e&amp;sid=5489&amp;ppid=84309481&amp;vpid=582835062&amp;ct=offers</t>
  </si>
  <si>
    <t>https://octopart.com/click/track?ai=8237&amp;sig=0c3c6cc&amp;sid=1532&amp;ppid=84309481&amp;vpid=522434980&amp;ct=offers</t>
  </si>
  <si>
    <t>https://octopart.com/click/track?ai=8237&amp;sig=0e01b4c&amp;sid=2402&amp;ppid=84309481&amp;vpid=462315694&amp;ct=offers</t>
  </si>
  <si>
    <t>https://octopart.com/click/track?ai=8237&amp;sig=082006a&amp;sid=2401&amp;ppid=84309481&amp;vpid=444882393&amp;ct=offers</t>
  </si>
  <si>
    <t>https://octopart.com/click/track?ai=8237&amp;sig=0493ae1&amp;sid=819&amp;ppid=84309481&amp;vpid=450394500&amp;ct=offers</t>
  </si>
  <si>
    <t>https://octopart.com/click/track?ai=8237&amp;sig=03b6611&amp;sid=13512&amp;ppid=84309481&amp;vpid=582618984&amp;ct=offers</t>
  </si>
  <si>
    <t>https://octopart.com/click/track?c=1&amp;ai=8237&amp;sig=092b8af&amp;sid=15544&amp;ppid=84309481&amp;vpid=504469121&amp;ct=offers</t>
  </si>
  <si>
    <t>https://octopart.com/click/track?c=1&amp;ai=8237&amp;sig=0348735&amp;sid=5822&amp;ppid=84309481&amp;vpid=436905765&amp;ct=offers</t>
  </si>
  <si>
    <t>https://octopart.com/click/track?ai=8237&amp;sig=05d1410&amp;sid=1106&amp;ppid=84309481&amp;vpid=549061542&amp;ct=offers</t>
  </si>
  <si>
    <t>IDH06G65C6XKSA1</t>
  </si>
  <si>
    <t>IDH06G65C6</t>
  </si>
  <si>
    <t>33AC2812</t>
  </si>
  <si>
    <t>726-IDH06G65C6XKSA1</t>
  </si>
  <si>
    <t>C1S322000750247</t>
  </si>
  <si>
    <t>SP001620586</t>
  </si>
  <si>
    <t>DIODE SCHOTTKY 650V 16A TO220-2</t>
  </si>
  <si>
    <t>1.35V @ 6A</t>
  </si>
  <si>
    <t>https://octopart.com/idh06g65c6xksa1-infineon-84309481</t>
  </si>
  <si>
    <t>https://octopart.com/click/track?ai=8237&amp;sig=07e7265&amp;sid=459&amp;ppid=81756562&amp;vpid=421305425&amp;ct=offers</t>
  </si>
  <si>
    <t>IDH06G65C5XKSA2-ND</t>
  </si>
  <si>
    <t>https://octopart.com/click/track?ai=8237&amp;sig=0a4e5ce&amp;sid=5489&amp;ppid=81756562&amp;vpid=506568229&amp;ct=offers</t>
  </si>
  <si>
    <t>https://octopart.com/click/track?ai=8237&amp;sig=0cc6592&amp;sid=1532&amp;ppid=81756562&amp;vpid=466052927&amp;ct=offers</t>
  </si>
  <si>
    <t>https://octopart.com/click/track?ai=8237&amp;sig=0845c4e&amp;sid=15176&amp;ppid=81756562&amp;vpid=476728597&amp;ct=offers</t>
  </si>
  <si>
    <t>https://octopart.com/click/track?c=1&amp;ai=8237&amp;sig=041d9ea&amp;sid=10022&amp;ppid=81756562&amp;vpid=575518207&amp;ct=offers</t>
  </si>
  <si>
    <t>https://octopart.com/click/track?ai=8237&amp;sig=0bb1134&amp;sid=2402&amp;ppid=81756562&amp;vpid=592528169&amp;ct=offers</t>
  </si>
  <si>
    <t>https://octopart.com/click/track?ai=8237&amp;sig=0640cab&amp;sid=2401&amp;ppid=81756562&amp;vpid=454348203&amp;ct=offers</t>
  </si>
  <si>
    <t>https://octopart.com/click/track?ai=8237&amp;sig=0884231&amp;sid=819&amp;ppid=81756562&amp;vpid=592503119&amp;ct=offers</t>
  </si>
  <si>
    <t>https://octopart.com/click/track?ai=8237&amp;sig=009990f&amp;sid=13512&amp;ppid=81756562&amp;vpid=278273922&amp;ct=offers</t>
  </si>
  <si>
    <t>https://octopart.com/click/track?ai=8237&amp;sig=0ccdb3e&amp;sid=15544&amp;ppid=81756562&amp;vpid=504469120&amp;ct=offers</t>
  </si>
  <si>
    <t>https://octopart.com/click/track?c=1&amp;ai=8237&amp;sig=013fcef&amp;sid=5822&amp;ppid=81756562&amp;vpid=420787088&amp;ct=offers</t>
  </si>
  <si>
    <t>IDH06G65C5XKSA2</t>
  </si>
  <si>
    <t>IDH06G65C5</t>
  </si>
  <si>
    <t>39AH8859</t>
  </si>
  <si>
    <t>726-IDH06G65C5XKSA2</t>
  </si>
  <si>
    <t>C1S322000280580</t>
  </si>
  <si>
    <t>SP001632370</t>
  </si>
  <si>
    <t>DIODE SCHOTTKY 650V 6A TO220-2-1</t>
  </si>
  <si>
    <t>https://octopart.com/idh06g65c5xksa2-infineon-81756562</t>
  </si>
  <si>
    <t>https://octopart.com/click/track?ai=8237&amp;sig=0fc2777&amp;sid=15176&amp;ppid=21386263&amp;vpid=135559579&amp;ct=offers</t>
  </si>
  <si>
    <t>IDH05SG60C</t>
  </si>
  <si>
    <t>https://octopart.com/click/track?ai=8237&amp;sig=0b8d4fd&amp;sid=1532&amp;ppid=21386263&amp;vpid=415143223&amp;ct=offers</t>
  </si>
  <si>
    <t>https://octopart.com/click/track?ai=8237&amp;sig=07e2402&amp;sid=2401&amp;ppid=21386263&amp;vpid=504515299&amp;ct=offers</t>
  </si>
  <si>
    <t>https://octopart.com/click/track?c=1&amp;ai=8237&amp;sig=0414157&amp;sid=15544&amp;ppid=21386263&amp;vpid=504469119&amp;ct=offers</t>
  </si>
  <si>
    <t>https://octopart.com/click/track?c=1&amp;ai=8237&amp;sig=0dbe8b7&amp;sid=5822&amp;ppid=21386263&amp;vpid=45062043&amp;ct=offers</t>
  </si>
  <si>
    <t>https://octopart.com/click/track?c=1&amp;ai=8237&amp;sig=01be5e3&amp;sid=459&amp;ppid=21386263&amp;vpid=462549312&amp;ct=offers</t>
  </si>
  <si>
    <t>726-IDH05SG60CXKSA2</t>
  </si>
  <si>
    <t>SP001633150</t>
  </si>
  <si>
    <t>IDH05SG60CXKSA1</t>
  </si>
  <si>
    <t>IDH05SG60CXKSA2-ND</t>
  </si>
  <si>
    <t>DIODE SCHOTTKY 600V 5A TO220-2</t>
  </si>
  <si>
    <t>2.3V @ 5A</t>
  </si>
  <si>
    <t>https://octopart.com/idh05sg60cxksa1-infineon-21386263</t>
  </si>
  <si>
    <t>IDH05SG60CXKSA2</t>
  </si>
  <si>
    <t>https://octopart.com/click/track?ai=8237&amp;sig=02f52e4&amp;sid=5489&amp;ppid=84770152&amp;vpid=589995098&amp;ct=offers</t>
  </si>
  <si>
    <t>IDH05G65C5XKSA2</t>
  </si>
  <si>
    <t>https://octopart.com/click/track?ai=8237&amp;sig=0504926&amp;sid=1532&amp;ppid=84770152&amp;vpid=466052926&amp;ct=offers</t>
  </si>
  <si>
    <t>https://octopart.com/click/track?ai=8237&amp;sig=0a9d41c&amp;sid=2401&amp;ppid=84770152&amp;vpid=463498152&amp;ct=offers</t>
  </si>
  <si>
    <t>https://octopart.com/click/track?c=1&amp;ai=8237&amp;sig=087db8e&amp;sid=819&amp;ppid=84770152&amp;vpid=276510535&amp;ct=offers</t>
  </si>
  <si>
    <t>https://octopart.com/click/track?c=1&amp;ai=8237&amp;sig=06ab1be&amp;sid=15544&amp;ppid=84770152&amp;vpid=504469118&amp;ct=offers</t>
  </si>
  <si>
    <t>https://octopart.com/click/track?c=1&amp;ai=8237&amp;sig=020a0e5&amp;sid=5822&amp;ppid=84770152&amp;vpid=439680153&amp;ct=offers</t>
  </si>
  <si>
    <t>https://octopart.com/click/track?ai=8237&amp;sig=01ac24b&amp;sid=1106&amp;ppid=84770152&amp;vpid=579876678&amp;ct=offers</t>
  </si>
  <si>
    <t>https://octopart.com/click/track?c=1&amp;ai=8237&amp;sig=097495a&amp;sid=459&amp;ppid=84770152&amp;vpid=473561871&amp;ct=offers</t>
  </si>
  <si>
    <t>IDH05G65C5</t>
  </si>
  <si>
    <t>726-IDH05G65C5XKSA2</t>
  </si>
  <si>
    <t>SP001632972</t>
  </si>
  <si>
    <t>IDH05G65C5XKSA2-ND</t>
  </si>
  <si>
    <t>DIODE SCHOTTKY 650V 5A TO220-2</t>
  </si>
  <si>
    <t>https://octopart.com/idh05g65c5xksa2-infineon-84770152</t>
  </si>
  <si>
    <t>https://octopart.com/click/track?ai=8237&amp;sig=0305c4c&amp;sid=5489&amp;ppid=65639553&amp;vpid=595719999&amp;ct=offers</t>
  </si>
  <si>
    <t>IDH05G120C5XKSA1</t>
  </si>
  <si>
    <t>https://octopart.com/click/track?ai=8237&amp;sig=0f6689e&amp;sid=1532&amp;ppid=65639553&amp;vpid=419118090&amp;ct=offers</t>
  </si>
  <si>
    <t>https://octopart.com/click/track?ai=8237&amp;sig=03c8aac&amp;sid=15176&amp;ppid=65639553&amp;vpid=432355981&amp;ct=offers</t>
  </si>
  <si>
    <t>https://octopart.com/click/track?ai=8237&amp;sig=04d0d56&amp;sid=10022&amp;ppid=65639553&amp;vpid=575518201&amp;ct=offers</t>
  </si>
  <si>
    <t>https://octopart.com/click/track?ai=8237&amp;sig=093f835&amp;sid=2402&amp;ppid=65639553&amp;vpid=462315693&amp;ct=offers</t>
  </si>
  <si>
    <t>https://octopart.com/click/track?ai=8237&amp;sig=080a816&amp;sid=2401&amp;ppid=65639553&amp;vpid=255535634&amp;ct=offers</t>
  </si>
  <si>
    <t>https://octopart.com/click/track?ai=8237&amp;sig=06dafa2&amp;sid=819&amp;ppid=65639553&amp;vpid=464808049&amp;ct=offers</t>
  </si>
  <si>
    <t>https://octopart.com/click/track?ai=8237&amp;sig=0a3c234&amp;sid=15544&amp;ppid=65639553&amp;vpid=431524108&amp;ct=offers</t>
  </si>
  <si>
    <t>https://octopart.com/click/track?c=1&amp;ai=8237&amp;sig=0018427&amp;sid=5822&amp;ppid=65639553&amp;vpid=230846002&amp;ct=offers</t>
  </si>
  <si>
    <t>https://octopart.com/click/track?ai=8237&amp;sig=03d350d&amp;sid=1106&amp;ppid=65639553&amp;vpid=574871688&amp;ct=offers</t>
  </si>
  <si>
    <t>https://octopart.com/click/track?ai=8237&amp;sig=08dac22&amp;sid=459&amp;ppid=65639553&amp;vpid=254031137&amp;ct=offers</t>
  </si>
  <si>
    <t>IDH05G120C5</t>
  </si>
  <si>
    <t>34AC1579</t>
  </si>
  <si>
    <t>726-IDH05G120C5XKSA1</t>
  </si>
  <si>
    <t>SP000974868</t>
  </si>
  <si>
    <t>IDH05G120C5XKSA1-ND</t>
  </si>
  <si>
    <t>DIODE SCHOTTKY 1.2KV 5A TO220-2</t>
  </si>
  <si>
    <t>https://octopart.com/idh05g120c5xksa1-infineon-65639553</t>
  </si>
  <si>
    <t>https://octopart.com/click/track?ai=8237&amp;sig=0d92de5&amp;sid=15176&amp;ppid=21386260&amp;vpid=252394367&amp;ct=offers</t>
  </si>
  <si>
    <t>IDH04SG60C</t>
  </si>
  <si>
    <t>https://octopart.com/click/track?c=1&amp;ai=8237&amp;sig=0fddca2&amp;sid=2402&amp;ppid=21386260&amp;vpid=477449102&amp;ct=offers</t>
  </si>
  <si>
    <t>https://octopart.com/click/track?ai=8237&amp;sig=0035ac4&amp;sid=2401&amp;ppid=21386260&amp;vpid=458136892&amp;ct=offers</t>
  </si>
  <si>
    <t>https://octopart.com/click/track?c=1&amp;ai=8237&amp;sig=001cace&amp;sid=819&amp;ppid=21386260&amp;vpid=276510534&amp;ct=offers</t>
  </si>
  <si>
    <t>https://octopart.com/click/track?ai=8237&amp;sig=0637c90&amp;sid=15544&amp;ppid=21386260&amp;vpid=504469117&amp;ct=offers</t>
  </si>
  <si>
    <t>https://octopart.com/click/track?c=1&amp;ai=8237&amp;sig=04047ee&amp;sid=5822&amp;ppid=21386260&amp;vpid=439680152&amp;ct=offers</t>
  </si>
  <si>
    <t>https://octopart.com/click/track?c=1&amp;ai=8237&amp;sig=012389a&amp;sid=459&amp;ppid=21386260&amp;vpid=462549311&amp;ct=offers</t>
  </si>
  <si>
    <t>52Y0949</t>
  </si>
  <si>
    <t>726-IDH04SG60CXKSA2</t>
  </si>
  <si>
    <t>SP001632508</t>
  </si>
  <si>
    <t>IDH04SG60CXKSA2</t>
  </si>
  <si>
    <t>IDH04SG60CXKSA2-ND</t>
  </si>
  <si>
    <t>DIODE SCHOTTKY 600V 4A TO220-2</t>
  </si>
  <si>
    <t>2.3V @ 4A</t>
  </si>
  <si>
    <t>https://octopart.com/idh04sg60cxksa1-infineon-21386260</t>
  </si>
  <si>
    <t>IDH04SG60CXKSA1</t>
  </si>
  <si>
    <t>https://octopart.com/click/track?ai=8237&amp;sig=0a8684f&amp;sid=1106&amp;ppid=84309480&amp;vpid=549061541&amp;ct=offers</t>
  </si>
  <si>
    <t>IDH04G65C6XKSA1</t>
  </si>
  <si>
    <t>https://octopart.com/click/track?ai=8237&amp;sig=0d33cfc&amp;sid=5489&amp;ppid=84309480&amp;vpid=577297811&amp;ct=offers</t>
  </si>
  <si>
    <t>https://octopart.com/click/track?ai=8237&amp;sig=0e3ac55&amp;sid=1532&amp;ppid=84309480&amp;vpid=477229314&amp;ct=offers</t>
  </si>
  <si>
    <t>https://octopart.com/click/track?ai=8237&amp;sig=03ed39a&amp;sid=2402&amp;ppid=84309480&amp;vpid=462315692&amp;ct=offers</t>
  </si>
  <si>
    <t>https://octopart.com/click/track?ai=8237&amp;sig=030d921&amp;sid=2401&amp;ppid=84309480&amp;vpid=440811998&amp;ct=offers</t>
  </si>
  <si>
    <t>https://octopart.com/click/track?ai=8237&amp;sig=0a02ae6&amp;sid=819&amp;ppid=84309480&amp;vpid=450394499&amp;ct=offers</t>
  </si>
  <si>
    <t>https://octopart.com/click/track?ai=8237&amp;sig=08b10ea&amp;sid=13512&amp;ppid=84309480&amp;vpid=576994375&amp;ct=offers</t>
  </si>
  <si>
    <t>https://octopart.com/click/track?c=1&amp;ai=8237&amp;sig=0631594&amp;sid=15544&amp;ppid=84309480&amp;vpid=504469116&amp;ct=offers</t>
  </si>
  <si>
    <t>https://octopart.com/click/track?c=1&amp;ai=8237&amp;sig=0cbe7a6&amp;sid=5822&amp;ppid=84309480&amp;vpid=436905764&amp;ct=offers</t>
  </si>
  <si>
    <t>https://octopart.com/click/track?ai=8237&amp;sig=020707d&amp;sid=459&amp;ppid=84309480&amp;vpid=439667598&amp;ct=offers</t>
  </si>
  <si>
    <t>IDH04G65C6</t>
  </si>
  <si>
    <t>33AC2811</t>
  </si>
  <si>
    <t>726-IDH04G65C6XKSA1</t>
  </si>
  <si>
    <t>C1S322000750238</t>
  </si>
  <si>
    <t>SP001600960</t>
  </si>
  <si>
    <t>IDH04G65C6XKSA1-ND</t>
  </si>
  <si>
    <t>DIODE SCHOTTKY 650V 12A TO220-2</t>
  </si>
  <si>
    <t>1.35V @ 4A</t>
  </si>
  <si>
    <t>https://octopart.com/idh04g65c6xksa1-infineon-84309480</t>
  </si>
  <si>
    <t>https://octopart.com/click/track?c=1&amp;ai=8237&amp;sig=03f26db&amp;sid=819&amp;ppid=81703995&amp;vpid=276510533&amp;ct=offers</t>
  </si>
  <si>
    <t>https://octopart.com/click/track?ai=8237&amp;sig=04816aa&amp;sid=1532&amp;ppid=81703995&amp;vpid=466052925&amp;ct=offers</t>
  </si>
  <si>
    <t>https://octopart.com/click/track?ai=8237&amp;sig=0a985b0&amp;sid=15176&amp;ppid=81703995&amp;vpid=577741643&amp;ct=offers</t>
  </si>
  <si>
    <t>https://octopart.com/click/track?ai=8237&amp;sig=0901302&amp;sid=2402&amp;ppid=81703995&amp;vpid=592528168&amp;ct=offers</t>
  </si>
  <si>
    <t>https://octopart.com/click/track?c=1&amp;ai=8237&amp;sig=0144561&amp;sid=2401&amp;ppid=81703995&amp;vpid=456372170&amp;ct=offers</t>
  </si>
  <si>
    <t>https://octopart.com/click/track?ai=8237&amp;sig=023bad6&amp;sid=13512&amp;ppid=81703995&amp;vpid=278273918&amp;ct=offers</t>
  </si>
  <si>
    <t>https://octopart.com/click/track?c=1&amp;ai=8237&amp;sig=05a0521&amp;sid=15544&amp;ppid=81703995&amp;vpid=504469115&amp;ct=offers</t>
  </si>
  <si>
    <t>https://octopart.com/click/track?c=1&amp;ai=8237&amp;sig=06dc0cd&amp;sid=5822&amp;ppid=81703995&amp;vpid=420565914&amp;ct=offers</t>
  </si>
  <si>
    <t>https://octopart.com/click/track?ai=8237&amp;sig=007cc01&amp;sid=459&amp;ppid=81703995&amp;vpid=421305424&amp;ct=offers</t>
  </si>
  <si>
    <t>IDH04G65C5</t>
  </si>
  <si>
    <t>39AH8858</t>
  </si>
  <si>
    <t>726-IDH04G65C5XKSA2</t>
  </si>
  <si>
    <t>C1S322000280562</t>
  </si>
  <si>
    <t>SP001632402</t>
  </si>
  <si>
    <t>IDH04G65C5XKSA2</t>
  </si>
  <si>
    <t>IDH04G65C5XKSA2-ND</t>
  </si>
  <si>
    <t>DIODE SCHOTTKY 650V 4A TO220-2-1</t>
  </si>
  <si>
    <t>https://octopart.com/idh04g65c5xksa2-infineon-81703995</t>
  </si>
  <si>
    <t>https://octopart.com/click/track?ai=8237&amp;sig=0618981&amp;sid=1532&amp;ppid=21386258&amp;vpid=193195970&amp;ct=offers</t>
  </si>
  <si>
    <t>IDH03SG60C</t>
  </si>
  <si>
    <t>https://octopart.com/click/track?ai=8237&amp;sig=0814fe6&amp;sid=15176&amp;ppid=21386258&amp;vpid=252394366&amp;ct=offers</t>
  </si>
  <si>
    <t>https://octopart.com/click/track?ai=8237&amp;sig=00f5f45&amp;sid=18993&amp;ppid=21386258&amp;vpid=476969741&amp;ct=offers</t>
  </si>
  <si>
    <t>https://octopart.com/click/track?ai=8237&amp;sig=0497855&amp;sid=10022&amp;ppid=21386258&amp;vpid=575518199&amp;ct=offers</t>
  </si>
  <si>
    <t>https://octopart.com/click/track?c=1&amp;ai=8237&amp;sig=09936f4&amp;sid=2402&amp;ppid=21386258&amp;vpid=277053212&amp;ct=offers</t>
  </si>
  <si>
    <t>https://octopart.com/click/track?ai=8237&amp;sig=0e3ee1a&amp;sid=2401&amp;ppid=21386258&amp;vpid=458136891&amp;ct=offers</t>
  </si>
  <si>
    <t>https://octopart.com/click/track?c=1&amp;ai=8237&amp;sig=0620e70&amp;sid=819&amp;ppid=21386258&amp;vpid=276510532&amp;ct=offers</t>
  </si>
  <si>
    <t>https://octopart.com/click/track?c=1&amp;ai=8237&amp;sig=07c08ac&amp;sid=15544&amp;ppid=21386258&amp;vpid=504469114&amp;ct=offers</t>
  </si>
  <si>
    <t>https://octopart.com/click/track?c=1&amp;ai=8237&amp;sig=0a8f937&amp;sid=5822&amp;ppid=21386258&amp;vpid=51963995&amp;ct=offers</t>
  </si>
  <si>
    <t>https://octopart.com/click/track?c=1&amp;ai=8237&amp;sig=0509be6&amp;sid=459&amp;ppid=21386258&amp;vpid=462549310&amp;ct=offers</t>
  </si>
  <si>
    <t>DSKY5166</t>
  </si>
  <si>
    <t>12T7348</t>
  </si>
  <si>
    <t>726-IDH03SG60CXKSA2</t>
  </si>
  <si>
    <t>SP001632976</t>
  </si>
  <si>
    <t>IDH03SG60CXKSA2-ND</t>
  </si>
  <si>
    <t>DIODE SCHOTTKY 600V 3A TO220-2</t>
  </si>
  <si>
    <t>2.3V @ 3A</t>
  </si>
  <si>
    <t>https://octopart.com/idh03sg60cxksa1-infineon-21386258</t>
  </si>
  <si>
    <t>IDH03SG60CXKSA1</t>
  </si>
  <si>
    <t>IDH03SG60CXKSA2</t>
  </si>
  <si>
    <t>https://octopart.com/click/track?ai=8237&amp;sig=0e9bcad&amp;sid=5832&amp;ppid=24621698&amp;vpid=263562240&amp;ct=offers</t>
  </si>
  <si>
    <t>IDH03G65C5XKSA1</t>
  </si>
  <si>
    <t>https://octopart.com/click/track?ai=8237&amp;sig=0629004&amp;sid=5489&amp;ppid=24621698&amp;vpid=506568226&amp;ct=offers</t>
  </si>
  <si>
    <t>https://octopart.com/click/track?ai=8237&amp;sig=040b6cb&amp;sid=1532&amp;ppid=24621698&amp;vpid=454684773&amp;ct=offers</t>
  </si>
  <si>
    <t>https://octopart.com/click/track?c=1&amp;ai=8237&amp;sig=0935ce9&amp;sid=10022&amp;ppid=24621698&amp;vpid=575518198&amp;ct=offers</t>
  </si>
  <si>
    <t>https://octopart.com/click/track?ai=8237&amp;sig=01f54f8&amp;sid=2402&amp;ppid=24621698&amp;vpid=592528167&amp;ct=offers</t>
  </si>
  <si>
    <t>https://octopart.com/click/track?ai=8237&amp;sig=0494589&amp;sid=2401&amp;ppid=24621698&amp;vpid=458136890&amp;ct=offers</t>
  </si>
  <si>
    <t>https://octopart.com/click/track?ai=8237&amp;sig=0d62aa9&amp;sid=819&amp;ppid=24621698&amp;vpid=592503115&amp;ct=offers</t>
  </si>
  <si>
    <t>https://octopart.com/click/track?ai=8237&amp;sig=0f22788&amp;sid=13512&amp;ppid=24621698&amp;vpid=278273917&amp;ct=offers</t>
  </si>
  <si>
    <t>https://octopart.com/click/track?c=1&amp;ai=8237&amp;sig=09b700e&amp;sid=15544&amp;ppid=24621698&amp;vpid=504469113&amp;ct=offers</t>
  </si>
  <si>
    <t>https://octopart.com/click/track?c=1&amp;ai=8237&amp;sig=06ff319&amp;sid=5822&amp;ppid=24621698&amp;vpid=55603554&amp;ct=offers</t>
  </si>
  <si>
    <t>https://octopart.com/click/track?ai=8237&amp;sig=089b285&amp;sid=459&amp;ppid=24621698&amp;vpid=421305423&amp;ct=offers</t>
  </si>
  <si>
    <t>IDH03G65C5</t>
  </si>
  <si>
    <t>39AH8857</t>
  </si>
  <si>
    <t>726-IDH03G65C5XKSA2</t>
  </si>
  <si>
    <t>C1S322000280553</t>
  </si>
  <si>
    <t>SP001633152</t>
  </si>
  <si>
    <t>IDH03G65C5XKSA2-ND</t>
  </si>
  <si>
    <t>DIODE SCHOTTKY 650V 3A TO220-2-1</t>
  </si>
  <si>
    <t>1.7V @ 3A</t>
  </si>
  <si>
    <t>https://octopart.com/idh03g65c5xksa1-infineon-24621698</t>
  </si>
  <si>
    <t>IDH03G65C5XKSA2</t>
  </si>
  <si>
    <t>https://octopart.com/click/track?ai=8237&amp;sig=00c6bfb&amp;sid=5832&amp;ppid=81756560&amp;vpid=612734951&amp;ct=offers</t>
  </si>
  <si>
    <t>IDH02G65C5XKSA2</t>
  </si>
  <si>
    <t>https://octopart.com/click/track?ai=8237&amp;sig=0a66a24&amp;sid=1532&amp;ppid=81756560&amp;vpid=466052924&amp;ct=offers</t>
  </si>
  <si>
    <t>https://octopart.com/click/track?ai=8237&amp;sig=0208aa1&amp;sid=15176&amp;ppid=81756560&amp;vpid=432355980&amp;ct=offers</t>
  </si>
  <si>
    <t>https://octopart.com/click/track?c=1&amp;ai=8237&amp;sig=0aecbce&amp;sid=2401&amp;ppid=81756560&amp;vpid=458136889&amp;ct=offers</t>
  </si>
  <si>
    <t>https://octopart.com/click/track?c=1&amp;ai=8237&amp;sig=07e339f&amp;sid=15544&amp;ppid=81756560&amp;vpid=504469112&amp;ct=offers</t>
  </si>
  <si>
    <t>https://octopart.com/click/track?c=1&amp;ai=8237&amp;sig=0024a3d&amp;sid=5822&amp;ppid=81756560&amp;vpid=420787086&amp;ct=offers</t>
  </si>
  <si>
    <t>https://octopart.com/click/track?c=1&amp;ai=8237&amp;sig=0c62819&amp;sid=459&amp;ppid=81756560&amp;vpid=462549309&amp;ct=offers</t>
  </si>
  <si>
    <t>IDH02G65C5</t>
  </si>
  <si>
    <t>726-IDH02G65C5XKSA2</t>
  </si>
  <si>
    <t>SP001632418</t>
  </si>
  <si>
    <t>IDH02G65C5XKSA2-ND</t>
  </si>
  <si>
    <t>https://octopart.com/idh02g65c5xksa2-infineon-81756560</t>
  </si>
  <si>
    <t>https://octopart.com/click/track?ai=8237&amp;sig=0f7e25d&amp;sid=5832&amp;ppid=65639552&amp;vpid=612734950&amp;ct=offers</t>
  </si>
  <si>
    <t>IDH02G120C5XKSA1</t>
  </si>
  <si>
    <t>https://octopart.com/click/track?ai=8237&amp;sig=0f7e8bc&amp;sid=5489&amp;ppid=65639552&amp;vpid=572827528&amp;ct=offers</t>
  </si>
  <si>
    <t>https://octopart.com/click/track?ai=8237&amp;sig=09fc93e&amp;sid=1532&amp;ppid=65639552&amp;vpid=420144130&amp;ct=offers</t>
  </si>
  <si>
    <t>https://octopart.com/click/track?ai=8237&amp;sig=0db82c9&amp;sid=15176&amp;ppid=65639552&amp;vpid=432355979&amp;ct=offers</t>
  </si>
  <si>
    <t>https://octopart.com/click/track?ai=8237&amp;sig=0c96fd5&amp;sid=10022&amp;ppid=65639552&amp;vpid=575518193&amp;ct=offers</t>
  </si>
  <si>
    <t>https://octopart.com/click/track?c=1&amp;ai=8237&amp;sig=0200875&amp;sid=2402&amp;ppid=65639552&amp;vpid=263608415&amp;ct=offers</t>
  </si>
  <si>
    <t>https://octopart.com/click/track?ai=8237&amp;sig=0c171dd&amp;sid=2401&amp;ppid=65639552&amp;vpid=254218058&amp;ct=offers</t>
  </si>
  <si>
    <t>https://octopart.com/click/track?ai=8237&amp;sig=011801e&amp;sid=819&amp;ppid=65639552&amp;vpid=262378265&amp;ct=offers</t>
  </si>
  <si>
    <t>https://octopart.com/click/track?ai=8237&amp;sig=0b3fe5a&amp;sid=13512&amp;ppid=65639552&amp;vpid=519518241&amp;ct=offers</t>
  </si>
  <si>
    <t>https://octopart.com/click/track?ai=8237&amp;sig=0cf58d9&amp;sid=15544&amp;ppid=65639552&amp;vpid=320956234&amp;ct=offers</t>
  </si>
  <si>
    <t>https://octopart.com/click/track?c=1&amp;ai=8237&amp;sig=06fa393&amp;sid=5822&amp;ppid=65639552&amp;vpid=230846001&amp;ct=offers</t>
  </si>
  <si>
    <t>https://octopart.com/click/track?ai=8237&amp;sig=05f77a3&amp;sid=1106&amp;ppid=65639552&amp;vpid=473241915&amp;ct=offers</t>
  </si>
  <si>
    <t>https://octopart.com/click/track?ai=8237&amp;sig=0dfbbb6&amp;sid=459&amp;ppid=65639552&amp;vpid=254031135&amp;ct=offers</t>
  </si>
  <si>
    <t>IDH02G120C5</t>
  </si>
  <si>
    <t>84Y5907</t>
  </si>
  <si>
    <t>726-IDH02G120C5XKSA1</t>
  </si>
  <si>
    <t>C1S322000662720</t>
  </si>
  <si>
    <t>SP001079720</t>
  </si>
  <si>
    <t>IDH02G120C5XKSA1-ND</t>
  </si>
  <si>
    <t>DIODE SCHOTTKY 1200V 2A TO220-2</t>
  </si>
  <si>
    <t>https://octopart.com/idh02g120c5xksa1-infineon-65639552</t>
  </si>
  <si>
    <t>https://octopart.com/click/track?ai=8237&amp;sig=0b2810b&amp;sid=5832&amp;ppid=90702391&amp;vpid=612734949&amp;ct=offers</t>
  </si>
  <si>
    <t>IDDD20G65C6XTMA1</t>
  </si>
  <si>
    <t>https://octopart.com/click/track?ai=8237&amp;sig=0cc98e6&amp;sid=5489&amp;ppid=90702391&amp;vpid=539886529&amp;ct=offers</t>
  </si>
  <si>
    <t>https://octopart.com/click/track?ai=8237&amp;sig=0e70c6f&amp;sid=1532&amp;ppid=90702391&amp;vpid=528365586&amp;ct=offers</t>
  </si>
  <si>
    <t>https://octopart.com/click/track?ai=8237&amp;sig=0141f86&amp;sid=2402&amp;ppid=90702391&amp;vpid=489657699&amp;ct=offers</t>
  </si>
  <si>
    <t>https://octopart.com/click/track?ai=8237&amp;sig=072452e&amp;sid=2401&amp;ppid=90702391&amp;vpid=478057118&amp;ct=offers</t>
  </si>
  <si>
    <t>https://octopart.com/click/track?ai=8237&amp;sig=0998df2&amp;sid=2454&amp;ppid=90702391&amp;vpid=523151381&amp;ct=offers</t>
  </si>
  <si>
    <t>https://octopart.com/click/track?ai=8237&amp;sig=0f0e4d0&amp;sid=819&amp;ppid=90702391&amp;vpid=489904596&amp;ct=offers</t>
  </si>
  <si>
    <t>https://octopart.com/click/track?ai=8237&amp;sig=0c0d3bd&amp;sid=13512&amp;ppid=90702391&amp;vpid=534340872&amp;ct=offers</t>
  </si>
  <si>
    <t>https://octopart.com/click/track?ai=8237&amp;sig=07ec3fe&amp;sid=15544&amp;ppid=90702391&amp;vpid=504469111&amp;ct=offers</t>
  </si>
  <si>
    <t>https://octopart.com/click/track?ai=8237&amp;sig=0e66ba5&amp;sid=1106&amp;ppid=90702391&amp;vpid=490584669&amp;ct=offers</t>
  </si>
  <si>
    <t>https://octopart.com/click/track?c=1&amp;ai=8237&amp;sig=07d5eba&amp;sid=459&amp;ppid=90702391&amp;vpid=509307817&amp;ct=offers</t>
  </si>
  <si>
    <t>62AC6975</t>
  </si>
  <si>
    <t>726-IDDD20G65C6XTMA1</t>
  </si>
  <si>
    <t>IDDD20G65C6XTMA1-CUTT</t>
  </si>
  <si>
    <t>C1S322000718931</t>
  </si>
  <si>
    <t>SP001679796</t>
  </si>
  <si>
    <t>IDDD20G65C6XTMA1-ND</t>
  </si>
  <si>
    <t>SIC DIODES</t>
  </si>
  <si>
    <t>https://octopart.com/iddd20g65c6xtma1-infineon-90702391</t>
  </si>
  <si>
    <t>https://octopart.com/click/track?ai=8237&amp;sig=0e1115a&amp;sid=5832&amp;ppid=88797391&amp;vpid=612734948&amp;ct=offers</t>
  </si>
  <si>
    <t>IDDD16G65C6XTMA1</t>
  </si>
  <si>
    <t>https://octopart.com/click/track?ai=8237&amp;sig=018111a&amp;sid=5489&amp;ppid=88797391&amp;vpid=583098181&amp;ct=offers</t>
  </si>
  <si>
    <t>https://octopart.com/click/track?ai=8237&amp;sig=0ad895b&amp;sid=1532&amp;ppid=88797391&amp;vpid=528365585&amp;ct=offers</t>
  </si>
  <si>
    <t>https://octopart.com/click/track?ai=8237&amp;sig=04f5c0d&amp;sid=2402&amp;ppid=88797391&amp;vpid=492818449&amp;ct=offers</t>
  </si>
  <si>
    <t>https://octopart.com/click/track?ai=8237&amp;sig=079282d&amp;sid=2401&amp;ppid=88797391&amp;vpid=478057117&amp;ct=offers</t>
  </si>
  <si>
    <t>https://octopart.com/click/track?ai=8237&amp;sig=0d70861&amp;sid=2454&amp;ppid=88797391&amp;vpid=529497933&amp;ct=offers</t>
  </si>
  <si>
    <t>https://octopart.com/click/track?ai=8237&amp;sig=074a954&amp;sid=819&amp;ppid=88797391&amp;vpid=492688220&amp;ct=offers</t>
  </si>
  <si>
    <t>https://octopart.com/click/track?ai=8237&amp;sig=0970cb5&amp;sid=13512&amp;ppid=88797391&amp;vpid=534340871&amp;ct=offers</t>
  </si>
  <si>
    <t>https://octopart.com/click/track?ai=8237&amp;sig=00c8980&amp;sid=15544&amp;ppid=88797391&amp;vpid=504469110&amp;ct=offers</t>
  </si>
  <si>
    <t>https://octopart.com/click/track?ai=8237&amp;sig=0697106&amp;sid=1106&amp;ppid=88797391&amp;vpid=583091036&amp;ct=offers</t>
  </si>
  <si>
    <t>https://octopart.com/click/track?c=1&amp;ai=8237&amp;sig=0151952&amp;sid=459&amp;ppid=88797391&amp;vpid=509307816&amp;ct=offers</t>
  </si>
  <si>
    <t>62AC6974</t>
  </si>
  <si>
    <t>726-IDDD16G65C6XTMA1</t>
  </si>
  <si>
    <t>IDDD16G65C6XTMA1-CUTT</t>
  </si>
  <si>
    <t>C1S322000718898</t>
  </si>
  <si>
    <t>SP001679794</t>
  </si>
  <si>
    <t>IDDD16G65C6XTMA1-ND</t>
  </si>
  <si>
    <t>https://octopart.com/iddd16g65c6xtma1-infineon-88797391</t>
  </si>
  <si>
    <t>https://octopart.com/click/track?ai=8237&amp;sig=02a3222&amp;sid=819&amp;ppid=88797390&amp;vpid=492688219&amp;ct=offers</t>
  </si>
  <si>
    <t>https://octopart.com/click/track?ai=8237&amp;sig=0b1375f&amp;sid=5489&amp;ppid=88797390&amp;vpid=579110442&amp;ct=offers</t>
  </si>
  <si>
    <t>https://octopart.com/click/track?ai=8237&amp;sig=0a137c0&amp;sid=1532&amp;ppid=88797390&amp;vpid=528365584&amp;ct=offers</t>
  </si>
  <si>
    <t>https://octopart.com/click/track?ai=8237&amp;sig=0d40150&amp;sid=2402&amp;ppid=88797390&amp;vpid=492818448&amp;ct=offers</t>
  </si>
  <si>
    <t>https://octopart.com/click/track?ai=8237&amp;sig=02142cc&amp;sid=2401&amp;ppid=88797390&amp;vpid=478057116&amp;ct=offers</t>
  </si>
  <si>
    <t>https://octopart.com/click/track?ai=8237&amp;sig=078ef87&amp;sid=2454&amp;ppid=88797390&amp;vpid=529497932&amp;ct=offers</t>
  </si>
  <si>
    <t>https://octopart.com/click/track?ai=8237&amp;sig=0bd7b4d&amp;sid=13512&amp;ppid=88797390&amp;vpid=534340870&amp;ct=offers</t>
  </si>
  <si>
    <t>https://octopart.com/click/track?c=1&amp;ai=8237&amp;sig=0bce709&amp;sid=15544&amp;ppid=88797390&amp;vpid=504469109&amp;ct=offers</t>
  </si>
  <si>
    <t>https://octopart.com/click/track?c=1&amp;ai=8237&amp;sig=08a9e3f&amp;sid=5822&amp;ppid=88797390&amp;vpid=460368973&amp;ct=offers</t>
  </si>
  <si>
    <t>https://octopart.com/click/track?ai=8237&amp;sig=0ac0e7d&amp;sid=1106&amp;ppid=88797390&amp;vpid=579044667&amp;ct=offers</t>
  </si>
  <si>
    <t>https://octopart.com/click/track?c=1&amp;ai=8237&amp;sig=05fc6c4&amp;sid=459&amp;ppid=88797390&amp;vpid=509307814&amp;ct=offers</t>
  </si>
  <si>
    <t>IDDD12G65C6XTMA1</t>
  </si>
  <si>
    <t>62AC6973</t>
  </si>
  <si>
    <t>726-IDDD12G65C6XTMA1</t>
  </si>
  <si>
    <t>IDDD12G65C6XTMA1-CUTT</t>
  </si>
  <si>
    <t>C1S322000718852</t>
  </si>
  <si>
    <t>SP001679792</t>
  </si>
  <si>
    <t>IDDD12G65C6XTMA1-ND</t>
  </si>
  <si>
    <t>https://octopart.com/iddd12g65c6xtma1-infineon-88797390</t>
  </si>
  <si>
    <t>https://octopart.com/click/track?ai=8237&amp;sig=071d9c7&amp;sid=819&amp;ppid=88797389&amp;vpid=492688218&amp;ct=offers</t>
  </si>
  <si>
    <t>https://octopart.com/click/track?ai=8237&amp;sig=0eee0d6&amp;sid=5489&amp;ppid=88797389&amp;vpid=551951921&amp;ct=offers</t>
  </si>
  <si>
    <t>https://octopart.com/click/track?ai=8237&amp;sig=00b64cf&amp;sid=1532&amp;ppid=88797389&amp;vpid=528365583&amp;ct=offers</t>
  </si>
  <si>
    <t>https://octopart.com/click/track?ai=8237&amp;sig=0819f23&amp;sid=2402&amp;ppid=88797389&amp;vpid=492818447&amp;ct=offers</t>
  </si>
  <si>
    <t>https://octopart.com/click/track?ai=8237&amp;sig=09c3e4f&amp;sid=2401&amp;ppid=88797389&amp;vpid=478057115&amp;ct=offers</t>
  </si>
  <si>
    <t>https://octopart.com/click/track?ai=8237&amp;sig=0dab668&amp;sid=2454&amp;ppid=88797389&amp;vpid=529497931&amp;ct=offers</t>
  </si>
  <si>
    <t>https://octopart.com/click/track?ai=8237&amp;sig=0a541ef&amp;sid=13512&amp;ppid=88797389&amp;vpid=534340869&amp;ct=offers</t>
  </si>
  <si>
    <t>https://octopart.com/click/track?c=1&amp;ai=8237&amp;sig=0e4696f&amp;sid=15544&amp;ppid=88797389&amp;vpid=504469108&amp;ct=offers</t>
  </si>
  <si>
    <t>https://octopart.com/click/track?c=1&amp;ai=8237&amp;sig=0771a2c&amp;sid=5822&amp;ppid=88797389&amp;vpid=460368972&amp;ct=offers</t>
  </si>
  <si>
    <t>https://octopart.com/click/track?ai=8237&amp;sig=086c64e&amp;sid=1106&amp;ppid=88797389&amp;vpid=551539713&amp;ct=offers</t>
  </si>
  <si>
    <t>https://octopart.com/click/track?ai=8237&amp;sig=0c47ec7&amp;sid=459&amp;ppid=88797389&amp;vpid=509307813&amp;ct=offers</t>
  </si>
  <si>
    <t>IDDD10G65C6XTMA1</t>
  </si>
  <si>
    <t>62AC6972</t>
  </si>
  <si>
    <t>726-IDDD10G65C6XTMA1</t>
  </si>
  <si>
    <t>IDDD10G65C6XTMA1-CUTT</t>
  </si>
  <si>
    <t>C1S322000718889</t>
  </si>
  <si>
    <t>SP001679790</t>
  </si>
  <si>
    <t>IDDD10G65C6XTMA1-ND</t>
  </si>
  <si>
    <t>https://octopart.com/iddd10g65c6xtma1-infineon-88797389</t>
  </si>
  <si>
    <t>https://octopart.com/click/track?c=1&amp;ai=8237&amp;sig=0b812e9&amp;sid=459&amp;ppid=88797388&amp;vpid=509307812&amp;ct=offers</t>
  </si>
  <si>
    <t>IDDD08G65C6XTMA1-ND</t>
  </si>
  <si>
    <t>https://octopart.com/click/track?ai=8237&amp;sig=036e6cb&amp;sid=5489&amp;ppid=88797388&amp;vpid=551078051&amp;ct=offers</t>
  </si>
  <si>
    <t>https://octopart.com/click/track?ai=8237&amp;sig=0c9fa2f&amp;sid=1532&amp;ppid=88797388&amp;vpid=528365582&amp;ct=offers</t>
  </si>
  <si>
    <t>https://octopart.com/click/track?ai=8237&amp;sig=0a5659a&amp;sid=2402&amp;ppid=88797388&amp;vpid=489657698&amp;ct=offers</t>
  </si>
  <si>
    <t>https://octopart.com/click/track?ai=8237&amp;sig=0a6202e&amp;sid=2401&amp;ppid=88797388&amp;vpid=478057114&amp;ct=offers</t>
  </si>
  <si>
    <t>https://octopart.com/click/track?ai=8237&amp;sig=01a8258&amp;sid=2454&amp;ppid=88797388&amp;vpid=529497930&amp;ct=offers</t>
  </si>
  <si>
    <t>https://octopart.com/click/track?ai=8237&amp;sig=003f1e0&amp;sid=819&amp;ppid=88797388&amp;vpid=489904593&amp;ct=offers</t>
  </si>
  <si>
    <t>https://octopart.com/click/track?ai=8237&amp;sig=0775604&amp;sid=13512&amp;ppid=88797388&amp;vpid=534340868&amp;ct=offers</t>
  </si>
  <si>
    <t>https://octopart.com/click/track?c=1&amp;ai=8237&amp;sig=00c0f2a&amp;sid=15544&amp;ppid=88797388&amp;vpid=504469107&amp;ct=offers</t>
  </si>
  <si>
    <t>https://octopart.com/click/track?c=1&amp;ai=8237&amp;sig=03ab292&amp;sid=5822&amp;ppid=88797388&amp;vpid=460368971&amp;ct=offers</t>
  </si>
  <si>
    <t>https://octopart.com/click/track?ai=8237&amp;sig=00befa1&amp;sid=1106&amp;ppid=88797388&amp;vpid=551071351&amp;ct=offers</t>
  </si>
  <si>
    <t>IDDD08G65C6XTMA1</t>
  </si>
  <si>
    <t>62AC6971</t>
  </si>
  <si>
    <t>726-IDDD08G65C6XTMA1</t>
  </si>
  <si>
    <t>IDDD08G65C6XTMA1-CUTT</t>
  </si>
  <si>
    <t>C1S322000718861</t>
  </si>
  <si>
    <t>SP001679788</t>
  </si>
  <si>
    <t>https://octopart.com/iddd08g65c6xtma1-infineon-88797388</t>
  </si>
  <si>
    <t>https://octopart.com/click/track?ai=8237&amp;sig=0b0fa91&amp;sid=819&amp;ppid=88797387&amp;vpid=489904590&amp;ct=offers</t>
  </si>
  <si>
    <t>https://octopart.com/click/track?ai=8237&amp;sig=027ea5b&amp;sid=5489&amp;ppid=88797387&amp;vpid=585987851&amp;ct=offers</t>
  </si>
  <si>
    <t>https://octopart.com/click/track?ai=8237&amp;sig=0f8dde4&amp;sid=1532&amp;ppid=88797387&amp;vpid=528365581&amp;ct=offers</t>
  </si>
  <si>
    <t>https://octopart.com/click/track?ai=8237&amp;sig=065a72c&amp;sid=2402&amp;ppid=88797387&amp;vpid=489657697&amp;ct=offers</t>
  </si>
  <si>
    <t>https://octopart.com/click/track?ai=8237&amp;sig=045badf&amp;sid=2401&amp;ppid=88797387&amp;vpid=478057113&amp;ct=offers</t>
  </si>
  <si>
    <t>https://octopart.com/click/track?ai=8237&amp;sig=033c56b&amp;sid=2454&amp;ppid=88797387&amp;vpid=529497929&amp;ct=offers</t>
  </si>
  <si>
    <t>https://octopart.com/click/track?ai=8237&amp;sig=0bf3d66&amp;sid=13512&amp;ppid=88797387&amp;vpid=534340867&amp;ct=offers</t>
  </si>
  <si>
    <t>https://octopart.com/click/track?c=1&amp;ai=8237&amp;sig=05c2fae&amp;sid=15544&amp;ppid=88797387&amp;vpid=504469106&amp;ct=offers</t>
  </si>
  <si>
    <t>https://octopart.com/click/track?c=1&amp;ai=8237&amp;sig=078d443&amp;sid=5822&amp;ppid=88797387&amp;vpid=460368970&amp;ct=offers</t>
  </si>
  <si>
    <t>https://octopart.com/click/track?ai=8237&amp;sig=04b82b7&amp;sid=1106&amp;ppid=88797387&amp;vpid=585939963&amp;ct=offers</t>
  </si>
  <si>
    <t>https://octopart.com/click/track?c=1&amp;ai=8237&amp;sig=088bf6c&amp;sid=459&amp;ppid=88797387&amp;vpid=509307811&amp;ct=offers</t>
  </si>
  <si>
    <t>IDDD06G65C6XTMA1</t>
  </si>
  <si>
    <t>62AC6970</t>
  </si>
  <si>
    <t>726-IDDD06G65C6XTMA1</t>
  </si>
  <si>
    <t>IDDD06G65C6XTMA1-CUTT</t>
  </si>
  <si>
    <t>C1S322000718843</t>
  </si>
  <si>
    <t>SP001679786</t>
  </si>
  <si>
    <t>IDDD06G65C6XTMA1-ND</t>
  </si>
  <si>
    <t>https://octopart.com/iddd06g65c6xtma1-infineon-88797387</t>
  </si>
  <si>
    <t>https://octopart.com/click/track?ai=8237&amp;sig=0461c8c&amp;sid=5832&amp;ppid=88797386&amp;vpid=612734947&amp;ct=offers</t>
  </si>
  <si>
    <t>IDDD04G65C6XTMA1</t>
  </si>
  <si>
    <t>https://octopart.com/click/track?ai=8237&amp;sig=04fb53e&amp;sid=5489&amp;ppid=88797386&amp;vpid=600093824&amp;ct=offers</t>
  </si>
  <si>
    <t>https://octopart.com/click/track?ai=8237&amp;sig=084264b&amp;sid=2402&amp;ppid=88797386&amp;vpid=489657693&amp;ct=offers</t>
  </si>
  <si>
    <t>https://octopart.com/click/track?ai=8237&amp;sig=00f187d&amp;sid=2401&amp;ppid=88797386&amp;vpid=478057112&amp;ct=offers</t>
  </si>
  <si>
    <t>https://octopart.com/click/track?ai=8237&amp;sig=0b4440a&amp;sid=2454&amp;ppid=88797386&amp;vpid=521029532&amp;ct=offers</t>
  </si>
  <si>
    <t>https://octopart.com/click/track?ai=8237&amp;sig=0eb3ee0&amp;sid=819&amp;ppid=88797386&amp;vpid=489904587&amp;ct=offers</t>
  </si>
  <si>
    <t>https://octopart.com/click/track?ai=8237&amp;sig=0722711&amp;sid=13512&amp;ppid=88797386&amp;vpid=534340866&amp;ct=offers</t>
  </si>
  <si>
    <t>https://octopart.com/click/track?ai=8237&amp;sig=07756e6&amp;sid=15544&amp;ppid=88797386&amp;vpid=504469105&amp;ct=offers</t>
  </si>
  <si>
    <t>https://octopart.com/click/track?ai=8237&amp;sig=069a020&amp;sid=1106&amp;ppid=88797386&amp;vpid=549061538&amp;ct=offers</t>
  </si>
  <si>
    <t>https://octopart.com/click/track?ai=8237&amp;sig=0ecd1f6&amp;sid=459&amp;ppid=88797386&amp;vpid=509307810&amp;ct=offers</t>
  </si>
  <si>
    <t>62AC6969</t>
  </si>
  <si>
    <t>726-IDDD04G65C6XTMA1</t>
  </si>
  <si>
    <t>IDDD04G65C6XTMA1-CUTT</t>
  </si>
  <si>
    <t>C1S322000718834</t>
  </si>
  <si>
    <t>SP001679784</t>
  </si>
  <si>
    <t>IDDD04G65C6XTMA1-ND</t>
  </si>
  <si>
    <t>https://octopart.com/iddd04g65c6xtma1-infineon-88797386</t>
  </si>
  <si>
    <t>https://octopart.com/click/track?ai=8237&amp;sig=044124f&amp;sid=5832&amp;ppid=18896006&amp;vpid=612734946&amp;ct=offers</t>
  </si>
  <si>
    <t>IDD10SG60CXTMA1</t>
  </si>
  <si>
    <t>https://octopart.com/click/track?ai=8237&amp;sig=0334556&amp;sid=1532&amp;ppid=18896006&amp;vpid=430915298&amp;ct=offers</t>
  </si>
  <si>
    <t>https://octopart.com/click/track?ai=8237&amp;sig=0bcbef5&amp;sid=15176&amp;ppid=18896006&amp;vpid=252394364&amp;ct=offers</t>
  </si>
  <si>
    <t>https://octopart.com/click/track?ai=8237&amp;sig=07c67ad&amp;sid=2402&amp;ppid=18896006&amp;vpid=39368501&amp;ct=offers</t>
  </si>
  <si>
    <t>https://octopart.com/click/track?c=1&amp;ai=8237&amp;sig=0e76c5c&amp;sid=2401&amp;ppid=18896006&amp;vpid=504515298&amp;ct=offers</t>
  </si>
  <si>
    <t>https://octopart.com/click/track?c=1&amp;ai=8237&amp;sig=0e34fb1&amp;sid=819&amp;ppid=18896006&amp;vpid=138897619&amp;ct=offers</t>
  </si>
  <si>
    <t>https://octopart.com/click/track?c=1&amp;ai=8237&amp;sig=0ff5ab1&amp;sid=15544&amp;ppid=18896006&amp;vpid=504469104&amp;ct=offers</t>
  </si>
  <si>
    <t>https://octopart.com/click/track?c=1&amp;ai=8237&amp;sig=099d337&amp;sid=5822&amp;ppid=18896006&amp;vpid=439680149&amp;ct=offers</t>
  </si>
  <si>
    <t>https://octopart.com/click/track?c=1&amp;ai=8237&amp;sig=0d715d3&amp;sid=459&amp;ppid=18896006&amp;vpid=247680118&amp;ct=offers</t>
  </si>
  <si>
    <t>IDD10SG60C</t>
  </si>
  <si>
    <t>12T7345</t>
  </si>
  <si>
    <t>726-IDD10SG60CXTMA2</t>
  </si>
  <si>
    <t>SP001633158</t>
  </si>
  <si>
    <t>IDD10SG60CXTMA2</t>
  </si>
  <si>
    <t>IDD10SG60CXTMA1TR-ND</t>
  </si>
  <si>
    <t>DIODE SCHOTTKY 600V 10A TO252-3</t>
  </si>
  <si>
    <t>https://octopart.com/idd10sg60c-infineon-18896006</t>
  </si>
  <si>
    <t>https://octopart.com/click/track?ai=8237&amp;sig=028d8ef&amp;sid=15176&amp;ppid=21386253&amp;vpid=135601356&amp;ct=offers</t>
  </si>
  <si>
    <t>IDD09SG60C</t>
  </si>
  <si>
    <t>https://octopart.com/click/track?ai=8237&amp;sig=0b71a45&amp;sid=1532&amp;ppid=21386253&amp;vpid=430915297&amp;ct=offers</t>
  </si>
  <si>
    <t>https://octopart.com/click/track?c=1&amp;ai=8237&amp;sig=02508f0&amp;sid=15544&amp;ppid=21386253&amp;vpid=504469103&amp;ct=offers</t>
  </si>
  <si>
    <t>https://octopart.com/click/track?c=1&amp;ai=8237&amp;sig=0db2cd5&amp;sid=5822&amp;ppid=21386253&amp;vpid=45062031&amp;ct=offers</t>
  </si>
  <si>
    <t>https://octopart.com/click/track?c=1&amp;ai=8237&amp;sig=0ce67f1&amp;sid=459&amp;ppid=21386253&amp;vpid=247680117&amp;ct=offers</t>
  </si>
  <si>
    <t>SP001633160</t>
  </si>
  <si>
    <t>IDD09SG60CXTMA1</t>
  </si>
  <si>
    <t>IDD09SG60CXTMA1TR-ND</t>
  </si>
  <si>
    <t>DIODE SCHOTTKY 600V 9A TO252-3</t>
  </si>
  <si>
    <t>https://octopart.com/idd09sg60cxtma1-infineon-21386253</t>
  </si>
  <si>
    <t>IDD09SG60CXTMA2</t>
  </si>
  <si>
    <t>https://octopart.com/click/track?ai=8237&amp;sig=007c25d&amp;sid=5832&amp;ppid=84770148&amp;vpid=439712221&amp;ct=offers</t>
  </si>
  <si>
    <t>IDD08SG60CXTMA1</t>
  </si>
  <si>
    <t>https://octopart.com/click/track?ai=8237&amp;sig=0a2b8c8&amp;sid=1532&amp;ppid=84770148&amp;vpid=430915296&amp;ct=offers</t>
  </si>
  <si>
    <t>https://octopart.com/click/track?ai=8237&amp;sig=043527c&amp;sid=15176&amp;ppid=84770148&amp;vpid=135601355&amp;ct=offers</t>
  </si>
  <si>
    <t>https://octopart.com/click/track?c=1&amp;ai=8237&amp;sig=0f610c0&amp;sid=15544&amp;ppid=84770148&amp;vpid=504469101&amp;ct=offers</t>
  </si>
  <si>
    <t>https://octopart.com/click/track?ai=8237&amp;sig=0649caa&amp;sid=5822&amp;ppid=84770148&amp;vpid=439680148&amp;ct=offers</t>
  </si>
  <si>
    <t>https://octopart.com/click/track?c=1&amp;ai=8237&amp;sig=08aed4a&amp;sid=459&amp;ppid=84770148&amp;vpid=247680115&amp;ct=offers</t>
  </si>
  <si>
    <t>IDD08SG60C</t>
  </si>
  <si>
    <t>SP001632510</t>
  </si>
  <si>
    <t>IDD08SG60CXTMA2</t>
  </si>
  <si>
    <t>IDD08SG60CXTMA1TR-ND</t>
  </si>
  <si>
    <t>DIODE SCHOTTKY 600V 8A TO252-3</t>
  </si>
  <si>
    <t>https://octopart.com/idd08sg60cxtma2-infineon-84770148</t>
  </si>
  <si>
    <t>https://octopart.com/click/track?c=1&amp;ai=8237&amp;sig=033e38d&amp;sid=2402&amp;ppid=84309478&amp;vpid=600160782&amp;ct=offers</t>
  </si>
  <si>
    <t>51AH7935</t>
  </si>
  <si>
    <t>https://octopart.com/click/track?ai=8237&amp;sig=0e4aebd&amp;sid=1532&amp;ppid=84309478&amp;vpid=430915295&amp;ct=offers</t>
  </si>
  <si>
    <t>https://octopart.com/click/track?ai=8237&amp;sig=0848525&amp;sid=15176&amp;ppid=84309478&amp;vpid=511085531&amp;ct=offers</t>
  </si>
  <si>
    <t>https://octopart.com/click/track?ai=8237&amp;sig=0b623f3&amp;sid=2401&amp;ppid=84309478&amp;vpid=503607919&amp;ct=offers</t>
  </si>
  <si>
    <t>https://octopart.com/click/track?c=1&amp;ai=8237&amp;sig=0310939&amp;sid=819&amp;ppid=84309478&amp;vpid=138897616&amp;ct=offers</t>
  </si>
  <si>
    <t>https://octopart.com/click/track?c=1&amp;ai=8237&amp;sig=0be624a&amp;sid=15544&amp;ppid=84309478&amp;vpid=504469100&amp;ct=offers</t>
  </si>
  <si>
    <t>https://octopart.com/click/track?c=1&amp;ai=8237&amp;sig=033f4b3&amp;sid=5822&amp;ppid=84309478&amp;vpid=436905762&amp;ct=offers</t>
  </si>
  <si>
    <t>https://octopart.com/click/track?c=1&amp;ai=8237&amp;sig=0d638c5&amp;sid=459&amp;ppid=84309478&amp;vpid=247680114&amp;ct=offers</t>
  </si>
  <si>
    <t>IDD06SG60C</t>
  </si>
  <si>
    <t>726-IDD06SG60CXTMA2</t>
  </si>
  <si>
    <t>SP001632902</t>
  </si>
  <si>
    <t>IDD06SG60CXTMA2</t>
  </si>
  <si>
    <t>IDD06SG60CXTMA1TR-ND</t>
  </si>
  <si>
    <t>DIODE SCHOTTKY 600V 6A TO252-3</t>
  </si>
  <si>
    <t>https://octopart.com/idd06sg60cxtma2-infineon-84309478</t>
  </si>
  <si>
    <t>https://octopart.com/click/track?ai=8237&amp;sig=0062de9&amp;sid=5832&amp;ppid=18896002&amp;vpid=226837724&amp;ct=offers</t>
  </si>
  <si>
    <t>IDD05SG60C</t>
  </si>
  <si>
    <t>https://octopart.com/click/track?ai=8237&amp;sig=06b3ed2&amp;sid=5489&amp;ppid=18896002&amp;vpid=463693758&amp;ct=offers</t>
  </si>
  <si>
    <t>https://octopart.com/click/track?ai=8237&amp;sig=0aadb09&amp;sid=1532&amp;ppid=18896002&amp;vpid=430915294&amp;ct=offers</t>
  </si>
  <si>
    <t>https://octopart.com/click/track?ai=8237&amp;sig=0bcf5e3&amp;sid=15176&amp;ppid=18896002&amp;vpid=462070100&amp;ct=offers</t>
  </si>
  <si>
    <t>https://octopart.com/click/track?ai=8237&amp;sig=0bac77f&amp;sid=2401&amp;ppid=18896002&amp;vpid=503607918&amp;ct=offers</t>
  </si>
  <si>
    <t>https://octopart.com/click/track?c=1&amp;ai=8237&amp;sig=0dd5809&amp;sid=819&amp;ppid=18896002&amp;vpid=138897615&amp;ct=offers</t>
  </si>
  <si>
    <t>https://octopart.com/click/track?c=1&amp;ai=8237&amp;sig=07c4cf3&amp;sid=15544&amp;ppid=18896002&amp;vpid=504469098&amp;ct=offers</t>
  </si>
  <si>
    <t>https://octopart.com/click/track?c=1&amp;ai=8237&amp;sig=07851aa&amp;sid=5822&amp;ppid=18896002&amp;vpid=45062025&amp;ct=offers</t>
  </si>
  <si>
    <t>https://octopart.com/click/track?ai=8237&amp;sig=0b7f4a9&amp;sid=1106&amp;ppid=18896002&amp;vpid=473241912&amp;ct=offers</t>
  </si>
  <si>
    <t>https://octopart.com/click/track?c=1&amp;ai=8237&amp;sig=07542ad&amp;sid=459&amp;ppid=18896002&amp;vpid=247680112&amp;ct=offers</t>
  </si>
  <si>
    <t>726-IDD05SG60CXTMA2</t>
  </si>
  <si>
    <t>SP001633162</t>
  </si>
  <si>
    <t>IDD05SG60CXTMA1</t>
  </si>
  <si>
    <t>IDD05SG60CXTMA1TR-ND</t>
  </si>
  <si>
    <t>DIODE SCHOTTKY 600V 5A TO252-3</t>
  </si>
  <si>
    <t>https://octopart.com/idd05sg60c-infineon-18896002</t>
  </si>
  <si>
    <t>IDD05SG60CXTMA2</t>
  </si>
  <si>
    <t>https://octopart.com/click/track?ai=8237&amp;sig=08af3f0&amp;sid=21513&amp;ppid=84770146&amp;vpid=541822804&amp;ct=offers</t>
  </si>
  <si>
    <t>Win Source Electronics</t>
  </si>
  <si>
    <t>https://octopart.com/click/track?ai=8237&amp;sig=01a3bcd&amp;sid=5489&amp;ppid=84770146&amp;vpid=605086896&amp;ct=offers</t>
  </si>
  <si>
    <t>https://octopart.com/click/track?ai=8237&amp;sig=04d689e&amp;sid=1532&amp;ppid=84770146&amp;vpid=430915293&amp;ct=offers</t>
  </si>
  <si>
    <t>https://octopart.com/click/track?ai=8237&amp;sig=0367329&amp;sid=15176&amp;ppid=84770146&amp;vpid=135601352&amp;ct=offers</t>
  </si>
  <si>
    <t>https://octopart.com/click/track?ai=8237&amp;sig=0041559&amp;sid=2402&amp;ppid=84770146&amp;vpid=508619912&amp;ct=offers</t>
  </si>
  <si>
    <t>https://octopart.com/click/track?ai=8237&amp;sig=093ba1e&amp;sid=2401&amp;ppid=84770146&amp;vpid=468268943&amp;ct=offers</t>
  </si>
  <si>
    <t>https://octopart.com/click/track?c=1&amp;ai=8237&amp;sig=01f9664&amp;sid=819&amp;ppid=84770146&amp;vpid=138897614&amp;ct=offers</t>
  </si>
  <si>
    <t>https://octopart.com/click/track?c=1&amp;ai=8237&amp;sig=0b556af&amp;sid=15544&amp;ppid=84770146&amp;vpid=504469097&amp;ct=offers</t>
  </si>
  <si>
    <t>https://octopart.com/click/track?c=1&amp;ai=8237&amp;sig=000de5f&amp;sid=5822&amp;ppid=84770146&amp;vpid=439680146&amp;ct=offers</t>
  </si>
  <si>
    <t>https://octopart.com/click/track?ai=8237&amp;sig=0d4e7e6&amp;sid=1106&amp;ppid=84770146&amp;vpid=485610425&amp;ct=offers</t>
  </si>
  <si>
    <t>https://octopart.com/click/track?c=1&amp;ai=8237&amp;sig=01479f3&amp;sid=459&amp;ppid=84770146&amp;vpid=247680111&amp;ct=offers</t>
  </si>
  <si>
    <t>IDD04SG60CXTMA2</t>
  </si>
  <si>
    <t>IDD04SG60C</t>
  </si>
  <si>
    <t>62AC6976</t>
  </si>
  <si>
    <t>726-IDD04SG60CXTMA2</t>
  </si>
  <si>
    <t>SP001633156</t>
  </si>
  <si>
    <t>IDD04SG60CXTMA1TR-ND</t>
  </si>
  <si>
    <t>DIODE SCHOTTKY 600V 4A TO252-3</t>
  </si>
  <si>
    <t>https://octopart.com/idd04sg60cxtma2-infineon-84770146</t>
  </si>
  <si>
    <t>https://octopart.com/click/track?ai=8237&amp;sig=0990704&amp;sid=1106&amp;ppid=84770145&amp;vpid=476983597&amp;ct=offers</t>
  </si>
  <si>
    <t>IDD03SG60CXTMA2</t>
  </si>
  <si>
    <t>https://octopart.com/click/track?ai=8237&amp;sig=03b602e&amp;sid=15176&amp;ppid=84770145&amp;vpid=252394362&amp;ct=offers</t>
  </si>
  <si>
    <t>https://octopart.com/click/track?ai=8237&amp;sig=04b69bc&amp;sid=2402&amp;ppid=84770145&amp;vpid=592528166&amp;ct=offers</t>
  </si>
  <si>
    <t>https://octopart.com/click/track?ai=8237&amp;sig=050bca7&amp;sid=2401&amp;ppid=84770145&amp;vpid=477961613&amp;ct=offers</t>
  </si>
  <si>
    <t>https://octopart.com/click/track?ai=8237&amp;sig=0b71c4c&amp;sid=819&amp;ppid=84770145&amp;vpid=592503113&amp;ct=offers</t>
  </si>
  <si>
    <t>https://octopart.com/click/track?c=1&amp;ai=8237&amp;sig=04f82cc&amp;sid=15544&amp;ppid=84770145&amp;vpid=440810657&amp;ct=offers</t>
  </si>
  <si>
    <t>https://octopart.com/click/track?c=1&amp;ai=8237&amp;sig=045067c&amp;sid=5822&amp;ppid=84770145&amp;vpid=45062022&amp;ct=offers</t>
  </si>
  <si>
    <t>https://octopart.com/click/track?c=1&amp;ai=8237&amp;sig=08aa81e&amp;sid=459&amp;ppid=84770145&amp;vpid=423413479&amp;ct=offers</t>
  </si>
  <si>
    <t>IDD03SG60C</t>
  </si>
  <si>
    <t>39AH8856</t>
  </si>
  <si>
    <t>726-IDD03SG60CXTMA2</t>
  </si>
  <si>
    <t>SP001632894</t>
  </si>
  <si>
    <t>IDD03SG60CXTMA1</t>
  </si>
  <si>
    <t>IDD03SG60CXTMA1TR-ND</t>
  </si>
  <si>
    <t>DIODE SCHOTTKY 600V 3A TO252-3</t>
  </si>
  <si>
    <t>https://octopart.com/idd03sg60cxtma2-infineon-84770145</t>
  </si>
  <si>
    <t>https://octopart.com/click/track?c=1&amp;ai=8237&amp;sig=0cfa8e9&amp;sid=2429&amp;ppid=97519603&amp;vpid=543688060&amp;ct=offers</t>
  </si>
  <si>
    <t>GC50MPS12-247</t>
  </si>
  <si>
    <t>Onlinecomponents.com</t>
  </si>
  <si>
    <t>https://octopart.com/click/track?ai=8237&amp;sig=0acb21d&amp;sid=5489&amp;ppid=97519603&amp;vpid=531280013&amp;ct=offers</t>
  </si>
  <si>
    <t>https://octopart.com/click/track?ai=8237&amp;sig=03ff24a&amp;sid=2402&amp;ppid=97519603&amp;vpid=528339913&amp;ct=offers</t>
  </si>
  <si>
    <t>https://octopart.com/click/track?ai=8237&amp;sig=0e99819&amp;sid=2401&amp;ppid=97519603&amp;vpid=532583501&amp;ct=offers</t>
  </si>
  <si>
    <t>https://octopart.com/click/track?ai=8237&amp;sig=05c3921&amp;sid=819&amp;ppid=97519603&amp;vpid=531942154&amp;ct=offers</t>
  </si>
  <si>
    <t>https://octopart.com/click/track?ai=8237&amp;sig=01df5fc&amp;sid=1106&amp;ppid=97519603&amp;vpid=531034584&amp;ct=offers</t>
  </si>
  <si>
    <t>https://octopart.com/click/track?ai=8237&amp;sig=03beb0d&amp;sid=459&amp;ppid=97519603&amp;vpid=513232374&amp;ct=offers</t>
  </si>
  <si>
    <t>94AC2974</t>
  </si>
  <si>
    <t>905-GC50MPS12-247</t>
  </si>
  <si>
    <t>1242-1340-ND</t>
  </si>
  <si>
    <t>SIC DIODE 1200V 50A TO-247-2</t>
  </si>
  <si>
    <t>https://octopart.com/gc50mps12-247-genesic+semiconductor-97519603</t>
  </si>
  <si>
    <t>https://octopart.com/click/track?c=1&amp;ai=8237&amp;sig=0f791c0&amp;sid=2595&amp;ppid=97519602&amp;vpid=544351951&amp;ct=offers</t>
  </si>
  <si>
    <t>GC50MPS06-247</t>
  </si>
  <si>
    <t>https://octopart.com/click/track?c=1&amp;ai=8237&amp;sig=0b92aab&amp;sid=2401&amp;ppid=97519602&amp;vpid=540096715&amp;ct=offers</t>
  </si>
  <si>
    <t>https://octopart.com/click/track?ai=8237&amp;sig=00a0706&amp;sid=459&amp;ppid=97519602&amp;vpid=513232369&amp;ct=offers</t>
  </si>
  <si>
    <t>905-GC50MPS06-247</t>
  </si>
  <si>
    <t>1242-1346-ND</t>
  </si>
  <si>
    <t>SIC DIODE 650V 50A TO-247-2</t>
  </si>
  <si>
    <t>https://octopart.com/gc50mps06-247-genesic+semiconductor-97519602</t>
  </si>
  <si>
    <t>https://octopart.com/click/track?ai=8237&amp;sig=083ca97&amp;sid=2402&amp;ppid=97519596&amp;vpid=527885955&amp;ct=offers</t>
  </si>
  <si>
    <t>94AC2973</t>
  </si>
  <si>
    <t>https://octopart.com/click/track?ai=8237&amp;sig=053c093&amp;sid=5489&amp;ppid=97519596&amp;vpid=606749852&amp;ct=offers</t>
  </si>
  <si>
    <t>https://octopart.com/click/track?ai=8237&amp;sig=0b815c8&amp;sid=2401&amp;ppid=97519596&amp;vpid=530665927&amp;ct=offers</t>
  </si>
  <si>
    <t>https://octopart.com/click/track?ai=8237&amp;sig=01da2af&amp;sid=819&amp;ppid=97519596&amp;vpid=531942153&amp;ct=offers</t>
  </si>
  <si>
    <t>https://octopart.com/click/track?ai=8237&amp;sig=0f49539&amp;sid=459&amp;ppid=97519596&amp;vpid=513232344&amp;ct=offers</t>
  </si>
  <si>
    <t>GC20MPS12-247</t>
  </si>
  <si>
    <t>905-GC20MPS12-247</t>
  </si>
  <si>
    <t>1242-1338-ND</t>
  </si>
  <si>
    <t>SIC DIODE 1200V 20A TO-247-2</t>
  </si>
  <si>
    <t>https://octopart.com/gc20mps12-247-genesic+semiconductor-97519596</t>
  </si>
  <si>
    <t>https://octopart.com/click/track?ai=8237&amp;sig=0889a7f&amp;sid=2402&amp;ppid=97519595&amp;vpid=536769793&amp;ct=offers</t>
  </si>
  <si>
    <t>94AC2972</t>
  </si>
  <si>
    <t>https://octopart.com/click/track?ai=8237&amp;sig=063ba89&amp;sid=2401&amp;ppid=97519595&amp;vpid=532583497&amp;ct=offers</t>
  </si>
  <si>
    <t>https://octopart.com/click/track?c=1&amp;ai=8237&amp;sig=0e51ebb&amp;sid=819&amp;ppid=97519595&amp;vpid=540432695&amp;ct=offers</t>
  </si>
  <si>
    <t>https://octopart.com/click/track?ai=8237&amp;sig=0d91e9b&amp;sid=459&amp;ppid=97519595&amp;vpid=513232341&amp;ct=offers</t>
  </si>
  <si>
    <t>905-GC20MPS12-220</t>
  </si>
  <si>
    <t>1242-1336-ND</t>
  </si>
  <si>
    <t>SIC DIODE 1200V 20A TO-220-2</t>
  </si>
  <si>
    <t>https://octopart.com/gc20mps12-220-genesic+semiconductor-97519595</t>
  </si>
  <si>
    <t>GC20MPS12-220</t>
  </si>
  <si>
    <t>https://octopart.com/click/track?ai=8237&amp;sig=09c4f2e&amp;sid=2402&amp;ppid=97519594&amp;vpid=547442660&amp;ct=offers</t>
  </si>
  <si>
    <t>94AC2966</t>
  </si>
  <si>
    <t>https://octopart.com/click/track?ai=8237&amp;sig=0642f96&amp;sid=2401&amp;ppid=97519594&amp;vpid=532583496&amp;ct=offers</t>
  </si>
  <si>
    <t>https://octopart.com/click/track?c=1&amp;ai=8237&amp;sig=00000ab&amp;sid=819&amp;ppid=97519594&amp;vpid=540432694&amp;ct=offers</t>
  </si>
  <si>
    <t>https://octopart.com/click/track?ai=8237&amp;sig=041946e&amp;sid=459&amp;ppid=97519594&amp;vpid=513232336&amp;ct=offers</t>
  </si>
  <si>
    <t>905-GC15MPS12-247</t>
  </si>
  <si>
    <t>1242-1334-ND</t>
  </si>
  <si>
    <t>SIC DIODE 1200V 15A TO-247-2</t>
  </si>
  <si>
    <t>https://octopart.com/gc15mps12-247-genesic+semiconductor-97519594</t>
  </si>
  <si>
    <t>GC15MPS12-247</t>
  </si>
  <si>
    <t>https://octopart.com/click/track?ai=8237&amp;sig=0c25e9b&amp;sid=2402&amp;ppid=97519593&amp;vpid=536769792&amp;ct=offers</t>
  </si>
  <si>
    <t>94AC2965</t>
  </si>
  <si>
    <t>https://octopart.com/click/track?ai=8237&amp;sig=0496dd6&amp;sid=2401&amp;ppid=97519593&amp;vpid=532583495&amp;ct=offers</t>
  </si>
  <si>
    <t>https://octopart.com/click/track?c=1&amp;ai=8237&amp;sig=048698d&amp;sid=819&amp;ppid=97519593&amp;vpid=540432693&amp;ct=offers</t>
  </si>
  <si>
    <t>https://octopart.com/click/track?ai=8237&amp;sig=09c2bc2&amp;sid=459&amp;ppid=97519593&amp;vpid=513232332&amp;ct=offers</t>
  </si>
  <si>
    <t>905-GC15MPS12-220</t>
  </si>
  <si>
    <t>1242-1335-ND</t>
  </si>
  <si>
    <t>SIC DIODE 1200V 15A TO-220-2</t>
  </si>
  <si>
    <t>https://octopart.com/gc15mps12-220-genesic+semiconductor-97519593</t>
  </si>
  <si>
    <t>GC15MPS12-220</t>
  </si>
  <si>
    <t>https://octopart.com/click/track?c=1&amp;ai=8237&amp;sig=063ef19&amp;sid=2595&amp;ppid=97519592&amp;vpid=544351941&amp;ct=offers</t>
  </si>
  <si>
    <t>GC10MPS12-252</t>
  </si>
  <si>
    <t>https://octopart.com/click/track?c=1&amp;ai=8237&amp;sig=0d4be61&amp;sid=2402&amp;ppid=97519592&amp;vpid=547442659&amp;ct=offers</t>
  </si>
  <si>
    <t>https://octopart.com/click/track?ai=8237&amp;sig=03944e4&amp;sid=819&amp;ppid=97519592&amp;vpid=540432691&amp;ct=offers</t>
  </si>
  <si>
    <t>https://octopart.com/click/track?c=1&amp;ai=8237&amp;sig=0a5190e&amp;sid=459&amp;ppid=97519592&amp;vpid=513232325&amp;ct=offers</t>
  </si>
  <si>
    <t>94AC2964</t>
  </si>
  <si>
    <t>1242-1332-2-ND</t>
  </si>
  <si>
    <t>SIC DIODE 1200V 10A TO-252-2</t>
  </si>
  <si>
    <t>https://octopart.com/gc10mps12-252-genesic+semiconductor-97519592</t>
  </si>
  <si>
    <t>https://octopart.com/click/track?ai=8237&amp;sig=037d56b&amp;sid=2402&amp;ppid=97519591&amp;vpid=536769791&amp;ct=offers</t>
  </si>
  <si>
    <t>94AC2963</t>
  </si>
  <si>
    <t>https://octopart.com/click/track?ai=8237&amp;sig=012c2b1&amp;sid=2401&amp;ppid=97519591&amp;vpid=532583494&amp;ct=offers</t>
  </si>
  <si>
    <t>https://octopart.com/click/track?c=1&amp;ai=8237&amp;sig=0be0e6b&amp;sid=819&amp;ppid=97519591&amp;vpid=540432690&amp;ct=offers</t>
  </si>
  <si>
    <t>https://octopart.com/click/track?ai=8237&amp;sig=0e473fc&amp;sid=459&amp;ppid=97519591&amp;vpid=513232317&amp;ct=offers</t>
  </si>
  <si>
    <t>905-GC10MPS12-220</t>
  </si>
  <si>
    <t>1242-1331-ND</t>
  </si>
  <si>
    <t>SIC DIODE 1200V 10A TO-220-2</t>
  </si>
  <si>
    <t>https://octopart.com/gc10mps12-220-genesic+semiconductor-97519591</t>
  </si>
  <si>
    <t>GC10MPS12-220</t>
  </si>
  <si>
    <t>https://octopart.com/click/track?c=1&amp;ai=8237&amp;sig=079b1dd&amp;sid=2595&amp;ppid=97519590&amp;vpid=544351939&amp;ct=offers</t>
  </si>
  <si>
    <t>GC08MPS12-252</t>
  </si>
  <si>
    <t>https://octopart.com/click/track?c=1&amp;ai=8237&amp;sig=0798f98&amp;sid=2402&amp;ppid=97519590&amp;vpid=547442658&amp;ct=offers</t>
  </si>
  <si>
    <t>https://octopart.com/click/track?ai=8237&amp;sig=070d3a1&amp;sid=819&amp;ppid=97519590&amp;vpid=540432688&amp;ct=offers</t>
  </si>
  <si>
    <t>https://octopart.com/click/track?c=1&amp;ai=8237&amp;sig=0a17b8d&amp;sid=459&amp;ppid=97519590&amp;vpid=513232310&amp;ct=offers</t>
  </si>
  <si>
    <t>94AC2962</t>
  </si>
  <si>
    <t>1242-1329-2-ND</t>
  </si>
  <si>
    <t>SIC DIODE 1200V 8A TO-252-2</t>
  </si>
  <si>
    <t>https://octopart.com/gc08mps12-252-genesic+semiconductor-97519590</t>
  </si>
  <si>
    <t>https://octopart.com/click/track?ai=8237&amp;sig=0bad8b0&amp;sid=2402&amp;ppid=97519589&amp;vpid=536769790&amp;ct=offers</t>
  </si>
  <si>
    <t>94AC2961</t>
  </si>
  <si>
    <t>https://octopart.com/click/track?ai=8237&amp;sig=0803b43&amp;sid=2401&amp;ppid=97519589&amp;vpid=532583493&amp;ct=offers</t>
  </si>
  <si>
    <t>https://octopart.com/click/track?c=1&amp;ai=8237&amp;sig=02f521c&amp;sid=819&amp;ppid=97519589&amp;vpid=540432687&amp;ct=offers</t>
  </si>
  <si>
    <t>https://octopart.com/click/track?ai=8237&amp;sig=09506ad&amp;sid=459&amp;ppid=97519589&amp;vpid=513232302&amp;ct=offers</t>
  </si>
  <si>
    <t>905-GC08MPS12-220</t>
  </si>
  <si>
    <t>1242-1328-ND</t>
  </si>
  <si>
    <t>SIC DIODE 1200V 8A TO-220-2</t>
  </si>
  <si>
    <t>https://octopart.com/gc08mps12-220-genesic+semiconductor-97519589</t>
  </si>
  <si>
    <t>GC08MPS12-220</t>
  </si>
  <si>
    <t>https://octopart.com/click/track?c=1&amp;ai=8237&amp;sig=08779b0&amp;sid=2595&amp;ppid=97519588&amp;vpid=544351937&amp;ct=offers</t>
  </si>
  <si>
    <t>GC05MPS12-252</t>
  </si>
  <si>
    <t>https://octopart.com/click/track?c=1&amp;ai=8237&amp;sig=05ff804&amp;sid=2402&amp;ppid=97519588&amp;vpid=528952464&amp;ct=offers</t>
  </si>
  <si>
    <t>https://octopart.com/click/track?ai=8237&amp;sig=0107e10&amp;sid=819&amp;ppid=97519588&amp;vpid=531942152&amp;ct=offers</t>
  </si>
  <si>
    <t>https://octopart.com/click/track?c=1&amp;ai=8237&amp;sig=0712299&amp;sid=459&amp;ppid=97519588&amp;vpid=513232295&amp;ct=offers</t>
  </si>
  <si>
    <t>94AC2960</t>
  </si>
  <si>
    <t>1242-1326-2-ND</t>
  </si>
  <si>
    <t>SIC DIODE 1200V 5A TO-252-2</t>
  </si>
  <si>
    <t>https://octopart.com/gc05mps12-252-genesic+semiconductor-97519588</t>
  </si>
  <si>
    <t>https://octopart.com/click/track?ai=8237&amp;sig=07b85aa&amp;sid=459&amp;ppid=97519586&amp;vpid=513232284&amp;ct=offers</t>
  </si>
  <si>
    <t>1242-1323-ND</t>
  </si>
  <si>
    <t>https://octopart.com/click/track?ai=8237&amp;sig=008f124&amp;sid=2402&amp;ppid=97519586&amp;vpid=536769789&amp;ct=offers</t>
  </si>
  <si>
    <t>https://octopart.com/click/track?ai=8237&amp;sig=057911e&amp;sid=2401&amp;ppid=97519586&amp;vpid=532583491&amp;ct=offers</t>
  </si>
  <si>
    <t>https://octopart.com/click/track?c=1&amp;ai=8237&amp;sig=0ecaf2d&amp;sid=819&amp;ppid=97519586&amp;vpid=540432684&amp;ct=offers</t>
  </si>
  <si>
    <t>94AC2958</t>
  </si>
  <si>
    <t>905-GC02MPS12-220</t>
  </si>
  <si>
    <t>SIC DIODE 1200V 2A TO-220-2</t>
  </si>
  <si>
    <t>https://octopart.com/gc02mps12-220-genesic+semiconductor-97519586</t>
  </si>
  <si>
    <t>GC02MPS12-220</t>
  </si>
  <si>
    <t>https://octopart.com/click/track?ai=8237&amp;sig=013ed8f&amp;sid=2402&amp;ppid=97519585&amp;vpid=527885954&amp;ct=offers</t>
  </si>
  <si>
    <t>94AC2957</t>
  </si>
  <si>
    <t>https://octopart.com/click/track?ai=8237&amp;sig=0da2808&amp;sid=5489&amp;ppid=97519585&amp;vpid=606749850&amp;ct=offers</t>
  </si>
  <si>
    <t>https://octopart.com/click/track?ai=8237&amp;sig=06e2893&amp;sid=2401&amp;ppid=97519585&amp;vpid=532583490&amp;ct=offers</t>
  </si>
  <si>
    <t>https://octopart.com/click/track?ai=8237&amp;sig=0c963f8&amp;sid=819&amp;ppid=97519585&amp;vpid=531942151&amp;ct=offers</t>
  </si>
  <si>
    <t>https://octopart.com/click/track?ai=8237&amp;sig=02d79a4&amp;sid=1106&amp;ppid=97519585&amp;vpid=531034582&amp;ct=offers</t>
  </si>
  <si>
    <t>https://octopart.com/click/track?ai=8237&amp;sig=092f135&amp;sid=459&amp;ppid=97519585&amp;vpid=513232274&amp;ct=offers</t>
  </si>
  <si>
    <t>GB50MPS17-247</t>
  </si>
  <si>
    <t>905-GB50MPS17-247</t>
  </si>
  <si>
    <t>1242-1345-ND</t>
  </si>
  <si>
    <t>SIC DIODE 1700V 50A TO-247-2</t>
  </si>
  <si>
    <t>1700V</t>
  </si>
  <si>
    <t>https://octopart.com/gb50mps17-247-genesic+semiconductor-97519585</t>
  </si>
  <si>
    <t>https://octopart.com/click/track?ai=8237&amp;sig=09f4c86&amp;sid=2402&amp;ppid=97519583&amp;vpid=528339912&amp;ct=offers</t>
  </si>
  <si>
    <t>94AC2956</t>
  </si>
  <si>
    <t>https://octopart.com/click/track?ai=8237&amp;sig=0d54fea&amp;sid=5489&amp;ppid=97519583&amp;vpid=609244115&amp;ct=offers</t>
  </si>
  <si>
    <t>https://octopart.com/click/track?ai=8237&amp;sig=0ad9619&amp;sid=2401&amp;ppid=97519583&amp;vpid=532583489&amp;ct=offers</t>
  </si>
  <si>
    <t>https://octopart.com/click/track?ai=8237&amp;sig=027f543&amp;sid=819&amp;ppid=97519583&amp;vpid=531942150&amp;ct=offers</t>
  </si>
  <si>
    <t>https://octopart.com/click/track?ai=8237&amp;sig=06ccbcd&amp;sid=1106&amp;ppid=97519583&amp;vpid=531034580&amp;ct=offers</t>
  </si>
  <si>
    <t>https://octopart.com/click/track?ai=8237&amp;sig=0a53f6e&amp;sid=459&amp;ppid=97519583&amp;vpid=513232261&amp;ct=offers</t>
  </si>
  <si>
    <t>GB25MPS17-247</t>
  </si>
  <si>
    <t>905-GB25MPS17-247</t>
  </si>
  <si>
    <t>1242-1344-ND</t>
  </si>
  <si>
    <t>SIC DIODE 1700V 25A TO-247-2</t>
  </si>
  <si>
    <t>1.8V @ 25A</t>
  </si>
  <si>
    <t>https://octopart.com/gb25mps17-247-genesic+semiconductor-97519583</t>
  </si>
  <si>
    <t>https://octopart.com/click/track?ai=8237&amp;sig=0a96b71&amp;sid=5489&amp;ppid=75483598&amp;vpid=599620122&amp;ct=offers</t>
  </si>
  <si>
    <t>GB10MPS17-247</t>
  </si>
  <si>
    <t>https://octopart.com/click/track?ai=8237&amp;sig=0d18c42&amp;sid=2401&amp;ppid=75483598&amp;vpid=271963420&amp;ct=offers</t>
  </si>
  <si>
    <t>https://octopart.com/click/track?ai=8237&amp;sig=030651b&amp;sid=819&amp;ppid=75483598&amp;vpid=531942149&amp;ct=offers</t>
  </si>
  <si>
    <t>https://octopart.com/click/track?ai=8237&amp;sig=0396670&amp;sid=459&amp;ppid=75483598&amp;vpid=513232257&amp;ct=offers</t>
  </si>
  <si>
    <t>905-GB10MPS17-247</t>
  </si>
  <si>
    <t>1242-1343-ND</t>
  </si>
  <si>
    <t>SIC DIODE 1700V 10A TO-247-2</t>
  </si>
  <si>
    <t>https://octopart.com/gb10mps17-247-genesic+semiconductor-75483598</t>
  </si>
  <si>
    <t>https://octopart.com/click/track?c=1&amp;ai=8237&amp;sig=069832b&amp;sid=2595&amp;ppid=97519582&amp;vpid=544351744&amp;ct=offers</t>
  </si>
  <si>
    <t>GB05MPS17-247</t>
  </si>
  <si>
    <t>https://octopart.com/click/track?ai=8237&amp;sig=0da9f13&amp;sid=5489&amp;ppid=97519582&amp;vpid=531280004&amp;ct=offers</t>
  </si>
  <si>
    <t>https://octopart.com/click/track?ai=8237&amp;sig=0493e23&amp;sid=2401&amp;ppid=97519582&amp;vpid=529426716&amp;ct=offers</t>
  </si>
  <si>
    <t>https://octopart.com/click/track?ai=8237&amp;sig=0e6155a&amp;sid=819&amp;ppid=97519582&amp;vpid=531942148&amp;ct=offers</t>
  </si>
  <si>
    <t>https://octopart.com/click/track?ai=8237&amp;sig=0052d5a&amp;sid=1106&amp;ppid=97519582&amp;vpid=531034579&amp;ct=offers</t>
  </si>
  <si>
    <t>https://octopart.com/click/track?ai=8237&amp;sig=0bed4c4&amp;sid=459&amp;ppid=97519582&amp;vpid=513232254&amp;ct=offers</t>
  </si>
  <si>
    <t>905-GB05MPS17-247</t>
  </si>
  <si>
    <t>1242-1342-ND</t>
  </si>
  <si>
    <t>SIC DIODE 1700V 5A TO-247-2</t>
  </si>
  <si>
    <t>https://octopart.com/gb05mps17-247-genesic+semiconductor-97519582</t>
  </si>
  <si>
    <t>https://octopart.com/click/track?c=1&amp;ai=8237&amp;sig=08f58ac&amp;sid=2595&amp;ppid=23916231&amp;vpid=544351743&amp;ct=offers</t>
  </si>
  <si>
    <t>GB02SLT12-252</t>
  </si>
  <si>
    <t>https://octopart.com/click/track?ai=8237&amp;sig=081c32f&amp;sid=2401&amp;ppid=23916231&amp;vpid=277306626&amp;ct=offers</t>
  </si>
  <si>
    <t>https://octopart.com/click/track?ai=8237&amp;sig=0c29787&amp;sid=459&amp;ppid=23916231&amp;vpid=178250232&amp;ct=offers</t>
  </si>
  <si>
    <t>905-GB02SLT12-252</t>
  </si>
  <si>
    <t>1242-1138-2-ND</t>
  </si>
  <si>
    <t>DIODE SIC SCHKY 1.2KV 2A TO252</t>
  </si>
  <si>
    <t>https://octopart.com/gb02slt12-252-genesic+semiconductor-23916231</t>
  </si>
  <si>
    <t>https://octopart.com/click/track?c=1&amp;ai=8237&amp;sig=08822c6&amp;sid=2595&amp;ppid=27058243&amp;vpid=544351742&amp;ct=offers</t>
  </si>
  <si>
    <t>GB02SLT12-214</t>
  </si>
  <si>
    <t>https://octopart.com/click/track?c=1&amp;ai=8237&amp;sig=0c0a16f&amp;sid=2402&amp;ppid=27058243&amp;vpid=89569638&amp;ct=offers</t>
  </si>
  <si>
    <t>https://octopart.com/click/track?c=1&amp;ai=8237&amp;sig=04f7346&amp;sid=2401&amp;ppid=27058243&amp;vpid=271134757&amp;ct=offers</t>
  </si>
  <si>
    <t>https://octopart.com/click/track?c=1&amp;ai=8237&amp;sig=00b53b2&amp;sid=819&amp;ppid=27058243&amp;vpid=138879122&amp;ct=offers</t>
  </si>
  <si>
    <t>https://octopart.com/click/track?c=1&amp;ai=8237&amp;sig=0d8838e&amp;sid=459&amp;ppid=27058243&amp;vpid=68632765&amp;ct=offers</t>
  </si>
  <si>
    <t>08X5911</t>
  </si>
  <si>
    <t>905-GB02SLT12-214</t>
  </si>
  <si>
    <t>1242-1170-2-ND</t>
  </si>
  <si>
    <t>DIODE SCHOTTKY 1.2KV 2A DO214AA</t>
  </si>
  <si>
    <t>1.8V @ 1A</t>
  </si>
  <si>
    <t>https://octopart.com/gb02slt12-214-genesic+semiconductor-27058243</t>
  </si>
  <si>
    <t>https://octopart.com/click/track?c=1&amp;ai=8237&amp;sig=04cefc4&amp;sid=459&amp;ppid=50255817&amp;vpid=161862130&amp;ct=offers</t>
  </si>
  <si>
    <t>1242-1256-ND</t>
  </si>
  <si>
    <t>https://octopart.com/click/track?ai=8237&amp;sig=02d1e50&amp;sid=2401&amp;ppid=50255817&amp;vpid=203224207&amp;ct=offers</t>
  </si>
  <si>
    <t>905-GB02SHT06-46</t>
  </si>
  <si>
    <t>DIODE SCHOTTKY 600V 4A</t>
  </si>
  <si>
    <t>1.6V @ 1A</t>
  </si>
  <si>
    <t>https://octopart.com/gb02sht06-46-genesic+semiconductor-50255817</t>
  </si>
  <si>
    <t>GB02SHT06-46</t>
  </si>
  <si>
    <t>https://octopart.com/click/track?ai=8237&amp;sig=00bca37&amp;sid=2429&amp;ppid=23916230&amp;vpid=477150952&amp;ct=offers</t>
  </si>
  <si>
    <t>GB01SLT12-252</t>
  </si>
  <si>
    <t>https://octopart.com/click/track?ai=8237&amp;sig=0f23ab0&amp;sid=2401&amp;ppid=23916230&amp;vpid=53871529&amp;ct=offers</t>
  </si>
  <si>
    <t>https://octopart.com/click/track?ai=8237&amp;sig=0acd8dc&amp;sid=459&amp;ppid=23916230&amp;vpid=460598403&amp;ct=offers</t>
  </si>
  <si>
    <t>905-GB01SLT12-252</t>
  </si>
  <si>
    <t>1242-1126-2-ND</t>
  </si>
  <si>
    <t>DIODE SILICON 1.2KV 1A TO252</t>
  </si>
  <si>
    <t>https://octopart.com/gb01slt12-252-genesic+semiconductor-23916230</t>
  </si>
  <si>
    <t>https://octopart.com/click/track?ai=8237&amp;sig=05d8ae1&amp;sid=2402&amp;ppid=27058241&amp;vpid=89569615&amp;ct=offers</t>
  </si>
  <si>
    <t>08X5909</t>
  </si>
  <si>
    <t>https://octopart.com/click/track?ai=8237&amp;sig=0db7412&amp;sid=5489&amp;ppid=27058241&amp;vpid=610292319&amp;ct=offers</t>
  </si>
  <si>
    <t>https://octopart.com/click/track?ai=8237&amp;sig=012f50f&amp;sid=2401&amp;ppid=27058241&amp;vpid=271963419&amp;ct=offers</t>
  </si>
  <si>
    <t>https://octopart.com/click/track?ai=8237&amp;sig=0606fac&amp;sid=819&amp;ppid=27058241&amp;vpid=533094926&amp;ct=offers</t>
  </si>
  <si>
    <t>https://octopart.com/click/track?ai=8237&amp;sig=06049c2&amp;sid=459&amp;ppid=27058241&amp;vpid=68632759&amp;ct=offers</t>
  </si>
  <si>
    <t>GB01SLT12-214</t>
  </si>
  <si>
    <t>905-GB01SLT12-214</t>
  </si>
  <si>
    <t>1242-1169-2-ND</t>
  </si>
  <si>
    <t>DIODE SCHOTTKY 1.2KV 2.5A SMB</t>
  </si>
  <si>
    <t>https://octopart.com/gb01slt12-214-genesic+semiconductor-27058241</t>
  </si>
  <si>
    <t>https://octopart.com/click/track?ai=8237&amp;sig=06079bf&amp;sid=2402&amp;ppid=27058240&amp;vpid=89569607&amp;ct=offers</t>
  </si>
  <si>
    <t>08X5908</t>
  </si>
  <si>
    <t>https://octopart.com/click/track?c=1&amp;ai=8237&amp;sig=08cfd51&amp;sid=2401&amp;ppid=27058240&amp;vpid=271963418&amp;ct=offers</t>
  </si>
  <si>
    <t>https://octopart.com/click/track?ai=8237&amp;sig=0d1655a&amp;sid=819&amp;ppid=27058240&amp;vpid=138879119&amp;ct=offers</t>
  </si>
  <si>
    <t>https://octopart.com/click/track?c=1&amp;ai=8237&amp;sig=0d16659&amp;sid=459&amp;ppid=27058240&amp;vpid=68632756&amp;ct=offers</t>
  </si>
  <si>
    <t>905-GB01SLT06-214</t>
  </si>
  <si>
    <t>1242-1166-2-ND</t>
  </si>
  <si>
    <t>DIODE SCHOTTKY 650V 1A DO214AA</t>
  </si>
  <si>
    <t>2V @ 1A</t>
  </si>
  <si>
    <t>https://octopart.com/gb01slt06-214-genesic+semiconductor-27058240</t>
  </si>
  <si>
    <t>GB01SLT06-214</t>
  </si>
  <si>
    <t>https://octopart.com/click/track?c=1&amp;ai=8237&amp;sig=0ca9c05&amp;sid=5822&amp;ppid=88506239&amp;vpid=470382559&amp;ct=offers</t>
  </si>
  <si>
    <t>FFSPF2065A</t>
  </si>
  <si>
    <t>https://octopart.com/click/track?ai=8237&amp;sig=0b2a7b8&amp;sid=5489&amp;ppid=88506239&amp;vpid=503319100&amp;ct=offers</t>
  </si>
  <si>
    <t>https://octopart.com/click/track?c=1&amp;ai=8237&amp;sig=0b7419a&amp;sid=10022&amp;ppid=88506239&amp;vpid=575650533&amp;ct=offers</t>
  </si>
  <si>
    <t>https://octopart.com/click/track?ai=8237&amp;sig=0d6fae6&amp;sid=2402&amp;ppid=88506239&amp;vpid=511736669&amp;ct=offers</t>
  </si>
  <si>
    <t>https://octopart.com/click/track?ai=8237&amp;sig=0d0fcb7&amp;sid=2401&amp;ppid=88506239&amp;vpid=481500548&amp;ct=offers</t>
  </si>
  <si>
    <t>https://octopart.com/click/track?ai=8237&amp;sig=0ccae43&amp;sid=819&amp;ppid=88506239&amp;vpid=508178366&amp;ct=offers</t>
  </si>
  <si>
    <t>https://octopart.com/click/track?ai=8237&amp;sig=042bc1f&amp;sid=1106&amp;ppid=88506239&amp;vpid=485901189&amp;ct=offers</t>
  </si>
  <si>
    <t>https://octopart.com/click/track?ai=8237&amp;sig=023a871&amp;sid=459&amp;ppid=88506239&amp;vpid=480804276&amp;ct=offers</t>
  </si>
  <si>
    <t>62AC6891</t>
  </si>
  <si>
    <t>863-FFSPF2065A</t>
  </si>
  <si>
    <t>FFSPF2065AOS-ND</t>
  </si>
  <si>
    <t>650V 20A SIC SBD</t>
  </si>
  <si>
    <t>https://octopart.com/ffspf2065a-on+semiconductor-88506239</t>
  </si>
  <si>
    <t>https://octopart.com/click/track?c=1&amp;ai=8237&amp;sig=010bf9c&amp;sid=5822&amp;ppid=89215902&amp;vpid=470382558&amp;ct=offers</t>
  </si>
  <si>
    <t>FFSPF1065A</t>
  </si>
  <si>
    <t>https://octopart.com/click/track?ai=8237&amp;sig=0c0ce24&amp;sid=5489&amp;ppid=89215902&amp;vpid=502563739&amp;ct=offers</t>
  </si>
  <si>
    <t>https://octopart.com/click/track?c=1&amp;ai=8237&amp;sig=03785b7&amp;sid=10022&amp;ppid=89215902&amp;vpid=575650531&amp;ct=offers</t>
  </si>
  <si>
    <t>https://octopart.com/click/track?ai=8237&amp;sig=026c5ec&amp;sid=2402&amp;ppid=89215902&amp;vpid=505180604&amp;ct=offers</t>
  </si>
  <si>
    <t>https://octopart.com/click/track?ai=8237&amp;sig=08a4eab&amp;sid=2401&amp;ppid=89215902&amp;vpid=481500547&amp;ct=offers</t>
  </si>
  <si>
    <t>https://octopart.com/click/track?ai=8237&amp;sig=0c3e818&amp;sid=819&amp;ppid=89215902&amp;vpid=504529791&amp;ct=offers</t>
  </si>
  <si>
    <t>https://octopart.com/click/track?c=1&amp;ai=8237&amp;sig=0b8a130&amp;sid=15544&amp;ppid=89215902&amp;vpid=592436568&amp;ct=offers</t>
  </si>
  <si>
    <t>https://octopart.com/click/track?ai=8237&amp;sig=00fb45e&amp;sid=1106&amp;ppid=89215902&amp;vpid=485901187&amp;ct=offers</t>
  </si>
  <si>
    <t>https://octopart.com/click/track?ai=8237&amp;sig=03f2176&amp;sid=459&amp;ppid=89215902&amp;vpid=480804275&amp;ct=offers</t>
  </si>
  <si>
    <t>62AC6890</t>
  </si>
  <si>
    <t>863-FFSPF1065A</t>
  </si>
  <si>
    <t>FFSPF1065AOS-ND</t>
  </si>
  <si>
    <t>650V 10A SIC SBD</t>
  </si>
  <si>
    <t>https://octopart.com/ffspf1065a-on+semiconductor-89215902</t>
  </si>
  <si>
    <t>https://octopart.com/click/track?c=1&amp;ai=8237&amp;sig=00e4ea6&amp;sid=5822&amp;ppid=89215901&amp;vpid=482035159&amp;ct=offers</t>
  </si>
  <si>
    <t>FFSPF0865A</t>
  </si>
  <si>
    <t>https://octopart.com/click/track?ai=8237&amp;sig=0919d89&amp;sid=5489&amp;ppid=89215901&amp;vpid=612799670&amp;ct=offers</t>
  </si>
  <si>
    <t>https://octopart.com/click/track?c=1&amp;ai=8237&amp;sig=01e506b&amp;sid=2402&amp;ppid=89215901&amp;vpid=508718083&amp;ct=offers</t>
  </si>
  <si>
    <t>https://octopart.com/click/track?ai=8237&amp;sig=07fd369&amp;sid=2401&amp;ppid=89215901&amp;vpid=550486594&amp;ct=offers</t>
  </si>
  <si>
    <t>https://octopart.com/click/track?c=1&amp;ai=8237&amp;sig=0030f1f&amp;sid=15544&amp;ppid=89215901&amp;vpid=592436567&amp;ct=offers</t>
  </si>
  <si>
    <t>https://octopart.com/click/track?c=1&amp;ai=8237&amp;sig=0c8ab55&amp;sid=459&amp;ppid=89215901&amp;vpid=480804274&amp;ct=offers</t>
  </si>
  <si>
    <t>65AC4738</t>
  </si>
  <si>
    <t>863-FFSPF0865A</t>
  </si>
  <si>
    <t>FFSPF0865A-ND</t>
  </si>
  <si>
    <t>650V 8A SIC SBD</t>
  </si>
  <si>
    <t>https://octopart.com/ffspf0865a-on+semiconductor-89215901</t>
  </si>
  <si>
    <t>https://octopart.com/click/track?c=1&amp;ai=8237&amp;sig=04acae5&amp;sid=5822&amp;ppid=89287356&amp;vpid=482035158&amp;ct=offers</t>
  </si>
  <si>
    <t>FFSPF0665A</t>
  </si>
  <si>
    <t>https://octopart.com/click/track?ai=8237&amp;sig=08fe48f&amp;sid=5489&amp;ppid=89287356&amp;vpid=582646559&amp;ct=offers</t>
  </si>
  <si>
    <t>https://octopart.com/click/track?c=1&amp;ai=8237&amp;sig=07690c5&amp;sid=2402&amp;ppid=89287356&amp;vpid=508718082&amp;ct=offers</t>
  </si>
  <si>
    <t>https://octopart.com/click/track?ai=8237&amp;sig=04eb17d&amp;sid=2401&amp;ppid=89287356&amp;vpid=504745984&amp;ct=offers</t>
  </si>
  <si>
    <t>https://octopart.com/click/track?c=1&amp;ai=8237&amp;sig=0c4cc8b&amp;sid=15544&amp;ppid=89287356&amp;vpid=504477711&amp;ct=offers</t>
  </si>
  <si>
    <t>https://octopart.com/click/track?c=1&amp;ai=8237&amp;sig=037265c&amp;sid=459&amp;ppid=89287356&amp;vpid=480804273&amp;ct=offers</t>
  </si>
  <si>
    <t>65AC4737</t>
  </si>
  <si>
    <t>863-FFSPF0665A</t>
  </si>
  <si>
    <t>FFSPF0665A-ND</t>
  </si>
  <si>
    <t>650V 6A SIC SBD</t>
  </si>
  <si>
    <t>https://octopart.com/ffspf0665a-on+semiconductor-89287356</t>
  </si>
  <si>
    <t>https://octopart.com/click/track?ai=8237&amp;sig=0fcd92f&amp;sid=2402&amp;ppid=102280897&amp;vpid=594744907&amp;ct=offers</t>
  </si>
  <si>
    <t>39AH8830</t>
  </si>
  <si>
    <t>https://octopart.com/click/track?ai=8237&amp;sig=085e34c&amp;sid=2401&amp;ppid=102280897&amp;vpid=578768385&amp;ct=offers</t>
  </si>
  <si>
    <t>https://octopart.com/click/track?ai=8237&amp;sig=0eb7137&amp;sid=819&amp;ppid=102280897&amp;vpid=592506614&amp;ct=offers</t>
  </si>
  <si>
    <t>https://octopart.com/click/track?ai=8237&amp;sig=04da742&amp;sid=5822&amp;ppid=102280897&amp;vpid=549459872&amp;ct=offers</t>
  </si>
  <si>
    <t>https://octopart.com/click/track?ai=8237&amp;sig=091c9e8&amp;sid=459&amp;ppid=102280897&amp;vpid=578720657&amp;ct=offers</t>
  </si>
  <si>
    <t>863-FFSP4065BDN-F085</t>
  </si>
  <si>
    <t>FFSP4065BDN-F085</t>
  </si>
  <si>
    <t>FFSP4065BDN-F085OS-ND</t>
  </si>
  <si>
    <t>SIC DIODE 650V 40A</t>
  </si>
  <si>
    <t>https://octopart.com/ffsp4065bdn-f085-on+semiconductor-102280897</t>
  </si>
  <si>
    <t>https://octopart.com/click/track?c=1&amp;ai=8237&amp;sig=0cecae3&amp;sid=5822&amp;ppid=99088870&amp;vpid=539737850&amp;ct=offers</t>
  </si>
  <si>
    <t>FFSP3065B-F085</t>
  </si>
  <si>
    <t>https://octopart.com/click/track?c=1&amp;ai=8237&amp;sig=0ba38d9&amp;sid=2402&amp;ppid=99088870&amp;vpid=590382925&amp;ct=offers</t>
  </si>
  <si>
    <t>https://octopart.com/click/track?c=1&amp;ai=8237&amp;sig=08a7d96&amp;sid=459&amp;ppid=99088870&amp;vpid=540476716&amp;ct=offers</t>
  </si>
  <si>
    <t>38AH6613</t>
  </si>
  <si>
    <t>FFSP3065B-F085-ND</t>
  </si>
  <si>
    <t>SIC DIODE 650V</t>
  </si>
  <si>
    <t>https://octopart.com/ffsp3065b-f085-on+semiconductor-99088870</t>
  </si>
  <si>
    <t>https://octopart.com/click/track?ai=8237&amp;sig=0b9b2aa&amp;sid=2402&amp;ppid=104731365&amp;vpid=611352094&amp;ct=offers</t>
  </si>
  <si>
    <t>41AH1930</t>
  </si>
  <si>
    <t>https://octopart.com/click/track?ai=8237&amp;sig=006737f&amp;sid=2401&amp;ppid=104731365&amp;vpid=585205245&amp;ct=offers</t>
  </si>
  <si>
    <t>https://octopart.com/click/track?ai=8237&amp;sig=0eb7038&amp;sid=819&amp;ppid=104731365&amp;vpid=594766694&amp;ct=offers</t>
  </si>
  <si>
    <t>https://octopart.com/click/track?ai=8237&amp;sig=0ee8b06&amp;sid=5822&amp;ppid=104731365&amp;vpid=582921357&amp;ct=offers</t>
  </si>
  <si>
    <t>https://octopart.com/click/track?ai=8237&amp;sig=08e800e&amp;sid=459&amp;ppid=104731365&amp;vpid=584799338&amp;ct=offers</t>
  </si>
  <si>
    <t>863-FFSP3065B</t>
  </si>
  <si>
    <t>FFSP3065B</t>
  </si>
  <si>
    <t>FFSP3065B-ND</t>
  </si>
  <si>
    <t>SIC DIODE TO220 650V</t>
  </si>
  <si>
    <t>https://octopart.com/ffsp3065b-on+semiconductor-104731365</t>
  </si>
  <si>
    <t>https://octopart.com/click/track?ai=8237&amp;sig=04818f7&amp;sid=5489&amp;ppid=84326847&amp;vpid=460179384&amp;ct=offers</t>
  </si>
  <si>
    <t>FFSP3065A</t>
  </si>
  <si>
    <t>https://octopart.com/click/track?ai=8237&amp;sig=0b149ef&amp;sid=10022&amp;ppid=84326847&amp;vpid=575650528&amp;ct=offers</t>
  </si>
  <si>
    <t>https://octopart.com/click/track?ai=8237&amp;sig=02ae1e1&amp;sid=2402&amp;ppid=84326847&amp;vpid=477468338&amp;ct=offers</t>
  </si>
  <si>
    <t>https://octopart.com/click/track?ai=8237&amp;sig=0c197c3&amp;sid=2401&amp;ppid=84326847&amp;vpid=438582789&amp;ct=offers</t>
  </si>
  <si>
    <t>https://octopart.com/click/track?ai=8237&amp;sig=0f16681&amp;sid=819&amp;ppid=84326847&amp;vpid=464888996&amp;ct=offers</t>
  </si>
  <si>
    <t>https://octopart.com/click/track?c=1&amp;ai=8237&amp;sig=0383915&amp;sid=15544&amp;ppid=84326847&amp;vpid=452440182&amp;ct=offers</t>
  </si>
  <si>
    <t>https://octopart.com/click/track?c=1&amp;ai=8237&amp;sig=0599c76&amp;sid=5822&amp;ppid=84326847&amp;vpid=450361701&amp;ct=offers</t>
  </si>
  <si>
    <t>https://octopart.com/click/track?ai=8237&amp;sig=0b52406&amp;sid=1106&amp;ppid=84326847&amp;vpid=474901252&amp;ct=offers</t>
  </si>
  <si>
    <t>https://octopart.com/click/track?c=1&amp;ai=8237&amp;sig=03480a5&amp;sid=459&amp;ppid=84326847&amp;vpid=457136430&amp;ct=offers</t>
  </si>
  <si>
    <t>48AC1689</t>
  </si>
  <si>
    <t>512-FFSP3065A</t>
  </si>
  <si>
    <t>FFSP3065AOS-ND</t>
  </si>
  <si>
    <t>DIODE SCHOTTKY 650V 30A TO220-2</t>
  </si>
  <si>
    <t>1.75V @ 30A</t>
  </si>
  <si>
    <t>https://octopart.com/ffsp3065a-on+semiconductor-84326847</t>
  </si>
  <si>
    <t>https://octopart.com/click/track?c=1&amp;ai=8237&amp;sig=0ef9c34&amp;sid=5822&amp;ppid=99434044&amp;vpid=539737849&amp;ct=offers</t>
  </si>
  <si>
    <t>FFSP2065B-F085</t>
  </si>
  <si>
    <t>https://octopart.com/click/track?c=1&amp;ai=8237&amp;sig=07162a8&amp;sid=2402&amp;ppid=99434044&amp;vpid=590382922&amp;ct=offers</t>
  </si>
  <si>
    <t>https://octopart.com/click/track?ai=8237&amp;sig=0603fc2&amp;sid=15544&amp;ppid=99434044&amp;vpid=582731508&amp;ct=offers</t>
  </si>
  <si>
    <t>https://octopart.com/click/track?c=1&amp;ai=8237&amp;sig=0c3d36b&amp;sid=459&amp;ppid=99434044&amp;vpid=540476715&amp;ct=offers</t>
  </si>
  <si>
    <t>38AH6610</t>
  </si>
  <si>
    <t>FFSP2065B-F085-ND</t>
  </si>
  <si>
    <t>https://octopart.com/ffsp2065b-f085-on+semiconductor-99434044</t>
  </si>
  <si>
    <t>https://octopart.com/click/track?ai=8237&amp;sig=02be593&amp;sid=2402&amp;ppid=102280896&amp;vpid=594744906&amp;ct=offers</t>
  </si>
  <si>
    <t>39AH8829</t>
  </si>
  <si>
    <t>https://octopart.com/click/track?ai=8237&amp;sig=03e51cf&amp;sid=2401&amp;ppid=102280896&amp;vpid=578768384&amp;ct=offers</t>
  </si>
  <si>
    <t>https://octopart.com/click/track?ai=8237&amp;sig=0b20003&amp;sid=819&amp;ppid=102280896&amp;vpid=592506613&amp;ct=offers</t>
  </si>
  <si>
    <t>https://octopart.com/click/track?ai=8237&amp;sig=0171127&amp;sid=5822&amp;ppid=102280896&amp;vpid=549459871&amp;ct=offers</t>
  </si>
  <si>
    <t>https://octopart.com/click/track?ai=8237&amp;sig=03ff3d4&amp;sid=459&amp;ppid=102280896&amp;vpid=578720656&amp;ct=offers</t>
  </si>
  <si>
    <t>863-FFSP2065BDN-F085</t>
  </si>
  <si>
    <t>FFSP2065BDN-F085</t>
  </si>
  <si>
    <t>FFSP2065BDN-F085OS-ND</t>
  </si>
  <si>
    <t>SIC DIODE 650V 20A</t>
  </si>
  <si>
    <t>https://octopart.com/ffsp2065bdn-f085-on+semiconductor-102280896</t>
  </si>
  <si>
    <t>https://octopart.com/click/track?ai=8237&amp;sig=0cc06e3&amp;sid=2402&amp;ppid=104731364&amp;vpid=599654750&amp;ct=offers</t>
  </si>
  <si>
    <t>41AH1929</t>
  </si>
  <si>
    <t>https://octopart.com/click/track?ai=8237&amp;sig=02418e9&amp;sid=2401&amp;ppid=104731364&amp;vpid=585205244&amp;ct=offers</t>
  </si>
  <si>
    <t>https://octopart.com/click/track?ai=8237&amp;sig=0eb9198&amp;sid=819&amp;ppid=104731364&amp;vpid=594766693&amp;ct=offers</t>
  </si>
  <si>
    <t>https://octopart.com/click/track?ai=8237&amp;sig=06b8434&amp;sid=5822&amp;ppid=104731364&amp;vpid=582921356&amp;ct=offers</t>
  </si>
  <si>
    <t>https://octopart.com/click/track?ai=8237&amp;sig=0f99c25&amp;sid=459&amp;ppid=104731364&amp;vpid=584799334&amp;ct=offers</t>
  </si>
  <si>
    <t>863-FFSP2065B</t>
  </si>
  <si>
    <t>FFSP2065B</t>
  </si>
  <si>
    <t>FFSP2065B-ND</t>
  </si>
  <si>
    <t>https://octopart.com/ffsp2065b-on+semiconductor-104731364</t>
  </si>
  <si>
    <t>https://octopart.com/click/track?ai=8237&amp;sig=0017797&amp;sid=10022&amp;ppid=87467195&amp;vpid=575650526&amp;ct=offers</t>
  </si>
  <si>
    <t>https://octopart.com/click/track?ai=8237&amp;sig=01c6f55&amp;sid=2402&amp;ppid=87467195&amp;vpid=526467602&amp;ct=offers</t>
  </si>
  <si>
    <t>https://octopart.com/click/track?ai=8237&amp;sig=05b7027&amp;sid=2401&amp;ppid=87467195&amp;vpid=457207501&amp;ct=offers</t>
  </si>
  <si>
    <t>https://octopart.com/click/track?ai=8237&amp;sig=0526697&amp;sid=819&amp;ppid=87467195&amp;vpid=464888995&amp;ct=offers</t>
  </si>
  <si>
    <t>https://octopart.com/click/track?c=1&amp;ai=8237&amp;sig=0de2e60&amp;sid=15544&amp;ppid=87467195&amp;vpid=604730400&amp;ct=offers</t>
  </si>
  <si>
    <t>https://octopart.com/click/track?c=1&amp;ai=8237&amp;sig=06755b4&amp;sid=5822&amp;ppid=87467195&amp;vpid=455948070&amp;ct=offers</t>
  </si>
  <si>
    <t>https://octopart.com/click/track?ai=8237&amp;sig=0054a0f&amp;sid=459&amp;ppid=87467195&amp;vpid=457136429&amp;ct=offers</t>
  </si>
  <si>
    <t>48AC1688</t>
  </si>
  <si>
    <t>863-FFSP2065A</t>
  </si>
  <si>
    <t>FFSP2065A</t>
  </si>
  <si>
    <t>FFSP2065AOS-ND</t>
  </si>
  <si>
    <t>DIODE SCHOTTKY 650V 25A TO220-2</t>
  </si>
  <si>
    <t>1.75V @ 20A</t>
  </si>
  <si>
    <t>https://octopart.com/ffsp2065a-on+semiconductor-87467195</t>
  </si>
  <si>
    <t>https://octopart.com/click/track?ai=8237&amp;sig=09d52c9&amp;sid=5832&amp;ppid=84326846&amp;vpid=540542001&amp;ct=offers</t>
  </si>
  <si>
    <t>FFSP20120A</t>
  </si>
  <si>
    <t>https://octopart.com/click/track?ai=8237&amp;sig=02d6c2a&amp;sid=5489&amp;ppid=84326846&amp;vpid=533338392&amp;ct=offers</t>
  </si>
  <si>
    <t>https://octopart.com/click/track?c=1&amp;ai=8237&amp;sig=0ba6bcd&amp;sid=2402&amp;ppid=84326846&amp;vpid=439865195&amp;ct=offers</t>
  </si>
  <si>
    <t>https://octopart.com/click/track?ai=8237&amp;sig=043498e&amp;sid=2401&amp;ppid=84326846&amp;vpid=438582788&amp;ct=offers</t>
  </si>
  <si>
    <t>https://octopart.com/click/track?c=1&amp;ai=8237&amp;sig=03ebe49&amp;sid=15544&amp;ppid=84326846&amp;vpid=463551908&amp;ct=offers</t>
  </si>
  <si>
    <t>https://octopart.com/click/track?c=1&amp;ai=8237&amp;sig=00061c6&amp;sid=5822&amp;ppid=84326846&amp;vpid=450361700&amp;ct=offers</t>
  </si>
  <si>
    <t>https://octopart.com/click/track?ai=8237&amp;sig=0d9410e&amp;sid=1106&amp;ppid=84326846&amp;vpid=473366281&amp;ct=offers</t>
  </si>
  <si>
    <t>https://octopart.com/click/track?c=1&amp;ai=8237&amp;sig=0fd53c7&amp;sid=459&amp;ppid=84326846&amp;vpid=452464573&amp;ct=offers</t>
  </si>
  <si>
    <t>01AC8659</t>
  </si>
  <si>
    <t>512-FFSP20120A</t>
  </si>
  <si>
    <t>FFSP20120A-ND</t>
  </si>
  <si>
    <t>DIODE SCHOTTKY 1.2KV 20A TO220-2</t>
  </si>
  <si>
    <t>https://octopart.com/ffsp20120a-on+semiconductor-84326846</t>
  </si>
  <si>
    <t>https://octopart.com/click/track?ai=8237&amp;sig=0d75fd7&amp;sid=10022&amp;ppid=87467194&amp;vpid=575650524&amp;ct=offers</t>
  </si>
  <si>
    <t>https://octopart.com/click/track?ai=8237&amp;sig=0761e66&amp;sid=5489&amp;ppid=87467194&amp;vpid=492761658&amp;ct=offers</t>
  </si>
  <si>
    <t>https://octopart.com/click/track?ai=8237&amp;sig=0d54338&amp;sid=2402&amp;ppid=87467194&amp;vpid=526467601&amp;ct=offers</t>
  </si>
  <si>
    <t>https://octopart.com/click/track?ai=8237&amp;sig=0d020fb&amp;sid=2401&amp;ppid=87467194&amp;vpid=457207500&amp;ct=offers</t>
  </si>
  <si>
    <t>https://octopart.com/click/track?ai=8237&amp;sig=0a47680&amp;sid=819&amp;ppid=87467194&amp;vpid=464888994&amp;ct=offers</t>
  </si>
  <si>
    <t>https://octopart.com/click/track?c=1&amp;ai=8237&amp;sig=092cc92&amp;sid=15544&amp;ppid=87467194&amp;vpid=521301532&amp;ct=offers</t>
  </si>
  <si>
    <t>https://octopart.com/click/track?c=1&amp;ai=8237&amp;sig=0161532&amp;sid=5822&amp;ppid=87467194&amp;vpid=454400837&amp;ct=offers</t>
  </si>
  <si>
    <t>https://octopart.com/click/track?ai=8237&amp;sig=00266b5&amp;sid=1106&amp;ppid=87467194&amp;vpid=485901183&amp;ct=offers</t>
  </si>
  <si>
    <t>https://octopart.com/click/track?c=1&amp;ai=8237&amp;sig=05f795b&amp;sid=459&amp;ppid=87467194&amp;vpid=457136428&amp;ct=offers</t>
  </si>
  <si>
    <t>FFSP1665A</t>
  </si>
  <si>
    <t>48AC1687</t>
  </si>
  <si>
    <t>863-FFSP1665A</t>
  </si>
  <si>
    <t>FFSP1665AOS-ND</t>
  </si>
  <si>
    <t>https://octopart.com/ffsp1665a-on+semiconductor-87467194</t>
  </si>
  <si>
    <t>https://octopart.com/click/track?ai=8237&amp;sig=00e9ce0&amp;sid=459&amp;ppid=84326845&amp;vpid=469782306&amp;ct=offers</t>
  </si>
  <si>
    <t>FFSP15120AOS-ND</t>
  </si>
  <si>
    <t>https://octopart.com/click/track?ai=8237&amp;sig=053aca0&amp;sid=5489&amp;ppid=84326845&amp;vpid=477114576&amp;ct=offers</t>
  </si>
  <si>
    <t>https://octopart.com/click/track?ai=8237&amp;sig=0a4cfaf&amp;sid=2401&amp;ppid=84326845&amp;vpid=438582787&amp;ct=offers</t>
  </si>
  <si>
    <t>https://octopart.com/click/track?c=1&amp;ai=8237&amp;sig=006926b&amp;sid=15544&amp;ppid=84326845&amp;vpid=504477710&amp;ct=offers</t>
  </si>
  <si>
    <t>FFSP15120A</t>
  </si>
  <si>
    <t>512-FFSP15120A</t>
  </si>
  <si>
    <t>DIODE SCHOTTKY 1.2KV 15A TO220-2</t>
  </si>
  <si>
    <t>1.75V @ 15A</t>
  </si>
  <si>
    <t>https://octopart.com/ffsp15120a-on+semiconductor-84326845</t>
  </si>
  <si>
    <t>https://octopart.com/click/track?ai=8237&amp;sig=05abbf8&amp;sid=5832&amp;ppid=87467193&amp;vpid=542456684&amp;ct=offers</t>
  </si>
  <si>
    <t>FFSP1265A</t>
  </si>
  <si>
    <t>https://octopart.com/click/track?ai=8237&amp;sig=01e04f7&amp;sid=5489&amp;ppid=87467193&amp;vpid=492502255&amp;ct=offers</t>
  </si>
  <si>
    <t>https://octopart.com/click/track?ai=8237&amp;sig=0897576&amp;sid=10022&amp;ppid=87467193&amp;vpid=575650522&amp;ct=offers</t>
  </si>
  <si>
    <t>https://octopart.com/click/track?ai=8237&amp;sig=0780881&amp;sid=2402&amp;ppid=87467193&amp;vpid=526467600&amp;ct=offers</t>
  </si>
  <si>
    <t>https://octopart.com/click/track?ai=8237&amp;sig=00584e8&amp;sid=2401&amp;ppid=87467193&amp;vpid=457207499&amp;ct=offers</t>
  </si>
  <si>
    <t>https://octopart.com/click/track?ai=8237&amp;sig=02f7191&amp;sid=819&amp;ppid=87467193&amp;vpid=464888993&amp;ct=offers</t>
  </si>
  <si>
    <t>https://octopart.com/click/track?c=1&amp;ai=8237&amp;sig=0c233d1&amp;sid=15544&amp;ppid=87467193&amp;vpid=465596039&amp;ct=offers</t>
  </si>
  <si>
    <t>https://octopart.com/click/track?c=1&amp;ai=8237&amp;sig=0308ced&amp;sid=5822&amp;ppid=87467193&amp;vpid=454400835&amp;ct=offers</t>
  </si>
  <si>
    <t>https://octopart.com/click/track?ai=8237&amp;sig=0e1673a&amp;sid=1106&amp;ppid=87467193&amp;vpid=485901181&amp;ct=offers</t>
  </si>
  <si>
    <t>https://octopart.com/click/track?c=1&amp;ai=8237&amp;sig=0a406ba&amp;sid=459&amp;ppid=87467193&amp;vpid=457136427&amp;ct=offers</t>
  </si>
  <si>
    <t>48AC1686</t>
  </si>
  <si>
    <t>863-FFSP1265A</t>
  </si>
  <si>
    <t>FFSP1265AOS-ND</t>
  </si>
  <si>
    <t>DIODE SCHOTTKY 650V 15A TO220-2</t>
  </si>
  <si>
    <t>https://octopart.com/ffsp1265a-on+semiconductor-87467193</t>
  </si>
  <si>
    <t>https://octopart.com/click/track?c=1&amp;ai=8237&amp;sig=0c4ad0d&amp;sid=5822&amp;ppid=99088869&amp;vpid=539737848&amp;ct=offers</t>
  </si>
  <si>
    <t>FFSP1065B-F085</t>
  </si>
  <si>
    <t>https://octopart.com/click/track?c=1&amp;ai=8237&amp;sig=0f9fc73&amp;sid=2402&amp;ppid=99088869&amp;vpid=590382920&amp;ct=offers</t>
  </si>
  <si>
    <t>https://octopart.com/click/track?c=1&amp;ai=8237&amp;sig=08392ec&amp;sid=459&amp;ppid=99088869&amp;vpid=540476713&amp;ct=offers</t>
  </si>
  <si>
    <t>38AH6608</t>
  </si>
  <si>
    <t>FFSP1065B-F085-ND</t>
  </si>
  <si>
    <t>https://octopart.com/ffsp1065b-f085-on+semiconductor-99088869</t>
  </si>
  <si>
    <t>https://octopart.com/click/track?ai=8237&amp;sig=0cb5c83&amp;sid=5822&amp;ppid=104731363&amp;vpid=582921355&amp;ct=offers</t>
  </si>
  <si>
    <t>FFSP1065B</t>
  </si>
  <si>
    <t>https://octopart.com/click/track?c=1&amp;ai=8237&amp;sig=0e6235b&amp;sid=2402&amp;ppid=104731363&amp;vpid=590382919&amp;ct=offers</t>
  </si>
  <si>
    <t>https://octopart.com/click/track?ai=8237&amp;sig=0bd21ec&amp;sid=2401&amp;ppid=104731363&amp;vpid=585205243&amp;ct=offers</t>
  </si>
  <si>
    <t>https://octopart.com/click/track?c=1&amp;ai=8237&amp;sig=09e469d&amp;sid=819&amp;ppid=104731363&amp;vpid=594766692&amp;ct=offers</t>
  </si>
  <si>
    <t>https://octopart.com/click/track?ai=8237&amp;sig=09a4da5&amp;sid=459&amp;ppid=104731363&amp;vpid=584799329&amp;ct=offers</t>
  </si>
  <si>
    <t>38AH6607</t>
  </si>
  <si>
    <t>863-FFSP1065B</t>
  </si>
  <si>
    <t>FFSP1065B-ND</t>
  </si>
  <si>
    <t>https://octopart.com/ffsp1065b-on+semiconductor-104731363</t>
  </si>
  <si>
    <t>https://octopart.com/click/track?c=1&amp;ai=8237&amp;sig=0b2cfec&amp;sid=5822&amp;ppid=87467192&amp;vpid=454400834&amp;ct=offers</t>
  </si>
  <si>
    <t>FFSP1065A</t>
  </si>
  <si>
    <t>https://octopart.com/click/track?ai=8237&amp;sig=092da05&amp;sid=5489&amp;ppid=87467192&amp;vpid=495318038&amp;ct=offers</t>
  </si>
  <si>
    <t>https://octopart.com/click/track?ai=8237&amp;sig=081ce67&amp;sid=10022&amp;ppid=87467192&amp;vpid=575650520&amp;ct=offers</t>
  </si>
  <si>
    <t>https://octopart.com/click/track?ai=8237&amp;sig=067d78c&amp;sid=2402&amp;ppid=87467192&amp;vpid=526467599&amp;ct=offers</t>
  </si>
  <si>
    <t>https://octopart.com/click/track?ai=8237&amp;sig=077b22d&amp;sid=2401&amp;ppid=87467192&amp;vpid=457207498&amp;ct=offers</t>
  </si>
  <si>
    <t>https://octopart.com/click/track?ai=8237&amp;sig=064dd61&amp;sid=819&amp;ppid=87467192&amp;vpid=464888991&amp;ct=offers</t>
  </si>
  <si>
    <t>https://octopart.com/click/track?c=1&amp;ai=8237&amp;sig=026ad1c&amp;sid=15544&amp;ppid=87467192&amp;vpid=510950362&amp;ct=offers</t>
  </si>
  <si>
    <t>https://octopart.com/click/track?ai=8237&amp;sig=0b2aa02&amp;sid=1106&amp;ppid=87467192&amp;vpid=485901180&amp;ct=offers</t>
  </si>
  <si>
    <t>https://octopart.com/click/track?ai=8237&amp;sig=0a785b2&amp;sid=459&amp;ppid=87467192&amp;vpid=457136426&amp;ct=offers</t>
  </si>
  <si>
    <t>48AC1685</t>
  </si>
  <si>
    <t>863-FFSP1065A</t>
  </si>
  <si>
    <t>FFSP1065AOS-ND</t>
  </si>
  <si>
    <t>https://octopart.com/ffsp1065a-on+semiconductor-87467192</t>
  </si>
  <si>
    <t>https://octopart.com/click/track?ai=8237&amp;sig=0fd373f&amp;sid=459&amp;ppid=84326844&amp;vpid=469782305&amp;ct=offers</t>
  </si>
  <si>
    <t>FFSP10120AOS-ND</t>
  </si>
  <si>
    <t>https://octopart.com/click/track?ai=8237&amp;sig=044fe31&amp;sid=2401&amp;ppid=84326844&amp;vpid=438582786&amp;ct=offers</t>
  </si>
  <si>
    <t>https://octopart.com/click/track?c=1&amp;ai=8237&amp;sig=097da21&amp;sid=15544&amp;ppid=84326844&amp;vpid=465596035&amp;ct=offers</t>
  </si>
  <si>
    <t>512-FFSP10120A</t>
  </si>
  <si>
    <t>FFSP10120A</t>
  </si>
  <si>
    <t>https://octopart.com/ffsp10120a-on+semiconductor-84326844</t>
  </si>
  <si>
    <t>https://octopart.com/click/track?ai=8237&amp;sig=0a1220c&amp;sid=2402&amp;ppid=104731362&amp;vpid=599654749&amp;ct=offers</t>
  </si>
  <si>
    <t>41AH1927</t>
  </si>
  <si>
    <t>https://octopart.com/click/track?ai=8237&amp;sig=0a136ac&amp;sid=2401&amp;ppid=104731362&amp;vpid=592671793&amp;ct=offers</t>
  </si>
  <si>
    <t>https://octopart.com/click/track?ai=8237&amp;sig=09119fa&amp;sid=819&amp;ppid=104731362&amp;vpid=594766691&amp;ct=offers</t>
  </si>
  <si>
    <t>https://octopart.com/click/track?c=1&amp;ai=8237&amp;sig=0510b0d&amp;sid=15544&amp;ppid=104731362&amp;vpid=599618061&amp;ct=offers</t>
  </si>
  <si>
    <t>https://octopart.com/click/track?ai=8237&amp;sig=0ff3162&amp;sid=5822&amp;ppid=104731362&amp;vpid=590712030&amp;ct=offers</t>
  </si>
  <si>
    <t>https://octopart.com/click/track?ai=8237&amp;sig=0be8f4a&amp;sid=459&amp;ppid=104731362&amp;vpid=594217948&amp;ct=offers</t>
  </si>
  <si>
    <t>863-FFSP0865B</t>
  </si>
  <si>
    <t>FFSP0865B</t>
  </si>
  <si>
    <t>488-FFSP0865B-ND</t>
  </si>
  <si>
    <t>https://octopart.com/ffsp0865b-on+semiconductor-104731362</t>
  </si>
  <si>
    <t>https://octopart.com/click/track?ai=8237&amp;sig=01b6dea&amp;sid=1106&amp;ppid=87467191&amp;vpid=485901178&amp;ct=offers</t>
  </si>
  <si>
    <t>FFSP0865A</t>
  </si>
  <si>
    <t>https://octopart.com/click/track?ai=8237&amp;sig=0875971&amp;sid=5489&amp;ppid=87467191&amp;vpid=492250906&amp;ct=offers</t>
  </si>
  <si>
    <t>https://octopart.com/click/track?ai=8237&amp;sig=0ce2bee&amp;sid=10022&amp;ppid=87467191&amp;vpid=575650518&amp;ct=offers</t>
  </si>
  <si>
    <t>https://octopart.com/click/track?ai=8237&amp;sig=0f085c6&amp;sid=2402&amp;ppid=87467191&amp;vpid=526467598&amp;ct=offers</t>
  </si>
  <si>
    <t>https://octopart.com/click/track?ai=8237&amp;sig=0afef2b&amp;sid=2401&amp;ppid=87467191&amp;vpid=457207497&amp;ct=offers</t>
  </si>
  <si>
    <t>https://octopart.com/click/track?ai=8237&amp;sig=03bd0e8&amp;sid=819&amp;ppid=87467191&amp;vpid=464888989&amp;ct=offers</t>
  </si>
  <si>
    <t>https://octopart.com/click/track?ai=8237&amp;sig=0b6c3a3&amp;sid=15544&amp;ppid=87467191&amp;vpid=492862823&amp;ct=offers</t>
  </si>
  <si>
    <t>https://octopart.com/click/track?c=1&amp;ai=8237&amp;sig=038aa59&amp;sid=5822&amp;ppid=87467191&amp;vpid=455948069&amp;ct=offers</t>
  </si>
  <si>
    <t>https://octopart.com/click/track?c=1&amp;ai=8237&amp;sig=09fc9ab&amp;sid=459&amp;ppid=87467191&amp;vpid=457136425&amp;ct=offers</t>
  </si>
  <si>
    <t>48AC1684</t>
  </si>
  <si>
    <t>863-FFSP0865A</t>
  </si>
  <si>
    <t>FFSP0865AOS-ND</t>
  </si>
  <si>
    <t>DIODE SCHOTTKY 650V 13A TO220-2</t>
  </si>
  <si>
    <t>https://octopart.com/ffsp0865a-on+semiconductor-87467191</t>
  </si>
  <si>
    <t>https://octopart.com/click/track?ai=8237&amp;sig=0687a2f&amp;sid=459&amp;ppid=84326843&amp;vpid=469782304&amp;ct=offers</t>
  </si>
  <si>
    <t>FFSP08120AOS-ND</t>
  </si>
  <si>
    <t>https://octopart.com/click/track?ai=8237&amp;sig=0d94a6f&amp;sid=5489&amp;ppid=84326843&amp;vpid=481896456&amp;ct=offers</t>
  </si>
  <si>
    <t>https://octopart.com/click/track?ai=8237&amp;sig=078a73f&amp;sid=2401&amp;ppid=84326843&amp;vpid=438582785&amp;ct=offers</t>
  </si>
  <si>
    <t>https://octopart.com/click/track?c=1&amp;ai=8237&amp;sig=07921eb&amp;sid=15544&amp;ppid=84326843&amp;vpid=460491715&amp;ct=offers</t>
  </si>
  <si>
    <t>FFSP08120A</t>
  </si>
  <si>
    <t>512-FFSP08120A</t>
  </si>
  <si>
    <t>DIODE SCHOTTKY 1.2KV 8A TO220-2</t>
  </si>
  <si>
    <t>https://octopart.com/ffsp08120a-on+semiconductor-84326843</t>
  </si>
  <si>
    <t>https://octopart.com/click/track?ai=8237&amp;sig=035698d&amp;sid=2402&amp;ppid=104731361&amp;vpid=599654748&amp;ct=offers</t>
  </si>
  <si>
    <t>41AH1926</t>
  </si>
  <si>
    <t>https://octopart.com/click/track?ai=8237&amp;sig=0645f8a&amp;sid=2401&amp;ppid=104731361&amp;vpid=592671792&amp;ct=offers</t>
  </si>
  <si>
    <t>https://octopart.com/click/track?ai=8237&amp;sig=0310327&amp;sid=819&amp;ppid=104731361&amp;vpid=594766690&amp;ct=offers</t>
  </si>
  <si>
    <t>https://octopart.com/click/track?ai=8237&amp;sig=03a86fd&amp;sid=5822&amp;ppid=104731361&amp;vpid=590712029&amp;ct=offers</t>
  </si>
  <si>
    <t>https://octopart.com/click/track?ai=8237&amp;sig=0e10a32&amp;sid=459&amp;ppid=104731361&amp;vpid=594217947&amp;ct=offers</t>
  </si>
  <si>
    <t>863-FFSP0665B</t>
  </si>
  <si>
    <t>FFSP0665B</t>
  </si>
  <si>
    <t>488-FFSP0665B-ND</t>
  </si>
  <si>
    <t>https://octopart.com/ffsp0665b-on+semiconductor-104731361</t>
  </si>
  <si>
    <t>https://octopart.com/click/track?ai=8237&amp;sig=015148f&amp;sid=10022&amp;ppid=87467190&amp;vpid=575650516&amp;ct=offers</t>
  </si>
  <si>
    <t>https://octopart.com/click/track?ai=8237&amp;sig=07d837f&amp;sid=5489&amp;ppid=87467190&amp;vpid=500025870&amp;ct=offers</t>
  </si>
  <si>
    <t>https://octopart.com/click/track?ai=8237&amp;sig=03b0e1f&amp;sid=2402&amp;ppid=87467190&amp;vpid=526467597&amp;ct=offers</t>
  </si>
  <si>
    <t>https://octopart.com/click/track?ai=8237&amp;sig=06c0bd8&amp;sid=2401&amp;ppid=87467190&amp;vpid=457207496&amp;ct=offers</t>
  </si>
  <si>
    <t>https://octopart.com/click/track?ai=8237&amp;sig=0304a22&amp;sid=819&amp;ppid=87467190&amp;vpid=464888988&amp;ct=offers</t>
  </si>
  <si>
    <t>https://octopart.com/click/track?c=1&amp;ai=8237&amp;sig=09ee106&amp;sid=15544&amp;ppid=87467190&amp;vpid=452685473&amp;ct=offers</t>
  </si>
  <si>
    <t>https://octopart.com/click/track?c=1&amp;ai=8237&amp;sig=0dd3c57&amp;sid=5822&amp;ppid=87467190&amp;vpid=454340977&amp;ct=offers</t>
  </si>
  <si>
    <t>https://octopart.com/click/track?ai=8237&amp;sig=0907d3b&amp;sid=1106&amp;ppid=87467190&amp;vpid=485901176&amp;ct=offers</t>
  </si>
  <si>
    <t>https://octopart.com/click/track?c=1&amp;ai=8237&amp;sig=020b1b9&amp;sid=459&amp;ppid=87467190&amp;vpid=457136424&amp;ct=offers</t>
  </si>
  <si>
    <t>FFSP0665A</t>
  </si>
  <si>
    <t>48AC1683</t>
  </si>
  <si>
    <t>863-FFSP0665A</t>
  </si>
  <si>
    <t>FFSP0665AOS-ND</t>
  </si>
  <si>
    <t>DIODE SCHOTTKY 650V TO220-2</t>
  </si>
  <si>
    <t>https://octopart.com/ffsp0665a-on+semiconductor-87467190</t>
  </si>
  <si>
    <t>https://octopart.com/click/track?c=1&amp;ai=8237&amp;sig=04613a2&amp;sid=5822&amp;ppid=84707372&amp;vpid=454400831&amp;ct=offers</t>
  </si>
  <si>
    <t>FFSP05120A</t>
  </si>
  <si>
    <t>https://octopart.com/click/track?ai=8237&amp;sig=0ae7a23&amp;sid=2402&amp;ppid=84707372&amp;vpid=492560571&amp;ct=offers</t>
  </si>
  <si>
    <t>https://octopart.com/click/track?ai=8237&amp;sig=049f012&amp;sid=2401&amp;ppid=84707372&amp;vpid=439183504&amp;ct=offers</t>
  </si>
  <si>
    <t>https://octopart.com/click/track?ai=8237&amp;sig=015522d&amp;sid=819&amp;ppid=84707372&amp;vpid=440612791&amp;ct=offers</t>
  </si>
  <si>
    <t>https://octopart.com/click/track?c=1&amp;ai=8237&amp;sig=069a5b2&amp;sid=15544&amp;ppid=84707372&amp;vpid=465596031&amp;ct=offers</t>
  </si>
  <si>
    <t>https://octopart.com/click/track?c=1&amp;ai=8237&amp;sig=04294b6&amp;sid=459&amp;ppid=84707372&amp;vpid=452464569&amp;ct=offers</t>
  </si>
  <si>
    <t>27AC5739</t>
  </si>
  <si>
    <t>512-FFSP05120A</t>
  </si>
  <si>
    <t>FFSP05120A-ND</t>
  </si>
  <si>
    <t>DIODE SCHOTTKY 1.2KV TO220-2</t>
  </si>
  <si>
    <t>1.75V @ 5A</t>
  </si>
  <si>
    <t>https://octopart.com/ffsp05120a-on+semiconductor-84707372</t>
  </si>
  <si>
    <t>https://octopart.com/click/track?c=1&amp;ai=8237&amp;sig=02e2e0a&amp;sid=5822&amp;ppid=97862290&amp;vpid=528579750&amp;ct=offers</t>
  </si>
  <si>
    <t>FFSP0465A</t>
  </si>
  <si>
    <t>https://octopart.com/click/track?c=1&amp;ai=8237&amp;sig=08e9936&amp;sid=2402&amp;ppid=97862290&amp;vpid=520596881&amp;ct=offers</t>
  </si>
  <si>
    <t>https://octopart.com/click/track?c=1&amp;ai=8237&amp;sig=00feb3c&amp;sid=2401&amp;ppid=97862290&amp;vpid=577106709&amp;ct=offers</t>
  </si>
  <si>
    <t>https://octopart.com/click/track?c=1&amp;ai=8237&amp;sig=0e003f9&amp;sid=15544&amp;ppid=97862290&amp;vpid=542413686&amp;ct=offers</t>
  </si>
  <si>
    <t>https://octopart.com/click/track?c=1&amp;ai=8237&amp;sig=008368a&amp;sid=459&amp;ppid=97862290&amp;vpid=519909555&amp;ct=offers</t>
  </si>
  <si>
    <t>85AC2836</t>
  </si>
  <si>
    <t>863-FFSP0465A</t>
  </si>
  <si>
    <t>FFSP0465A-ND</t>
  </si>
  <si>
    <t>650V 4A SIC SBD</t>
  </si>
  <si>
    <t>https://octopart.com/ffsp0465a-on+semiconductor-97862290</t>
  </si>
  <si>
    <t>https://octopart.com/click/track?ai=8237&amp;sig=0913931&amp;sid=5489&amp;ppid=92680121&amp;vpid=541712110&amp;ct=offers</t>
  </si>
  <si>
    <t>FFSM1265A</t>
  </si>
  <si>
    <t>https://octopart.com/click/track?ai=8237&amp;sig=06c6bad&amp;sid=2402&amp;ppid=92680121&amp;vpid=547456636&amp;ct=offers</t>
  </si>
  <si>
    <t>https://octopart.com/click/track?ai=8237&amp;sig=075d6ea&amp;sid=2401&amp;ppid=92680121&amp;vpid=510902028&amp;ct=offers</t>
  </si>
  <si>
    <t>https://octopart.com/click/track?ai=8237&amp;sig=039bc00&amp;sid=819&amp;ppid=92680121&amp;vpid=521258878&amp;ct=offers</t>
  </si>
  <si>
    <t>https://octopart.com/click/track?c=1&amp;ai=8237&amp;sig=0e95d07&amp;sid=15544&amp;ppid=92680121&amp;vpid=492862822&amp;ct=offers</t>
  </si>
  <si>
    <t>https://octopart.com/click/track?c=1&amp;ai=8237&amp;sig=00f2ec1&amp;sid=5822&amp;ppid=92680121&amp;vpid=492331621&amp;ct=offers</t>
  </si>
  <si>
    <t>https://octopart.com/click/track?ai=8237&amp;sig=09a9a91&amp;sid=1106&amp;ppid=92680121&amp;vpid=542292987&amp;ct=offers</t>
  </si>
  <si>
    <t>https://octopart.com/click/track?c=1&amp;ai=8237&amp;sig=0642903&amp;sid=459&amp;ppid=92680121&amp;vpid=511220482&amp;ct=offers</t>
  </si>
  <si>
    <t>84AC6680</t>
  </si>
  <si>
    <t>863-FFSM1265A</t>
  </si>
  <si>
    <t>FFSM1265AOSTR-ND</t>
  </si>
  <si>
    <t>650V 12A SIC SBD</t>
  </si>
  <si>
    <t>https://octopart.com/ffsm1265a-on+semiconductor-92680121</t>
  </si>
  <si>
    <t>https://octopart.com/click/track?c=1&amp;ai=8237&amp;sig=0984f2e&amp;sid=5822&amp;ppid=92823176&amp;vpid=492331620&amp;ct=offers</t>
  </si>
  <si>
    <t>FFSM1065A</t>
  </si>
  <si>
    <t>https://octopart.com/click/track?c=1&amp;ai=8237&amp;sig=098251d&amp;sid=2402&amp;ppid=92823176&amp;vpid=508718071&amp;ct=offers</t>
  </si>
  <si>
    <t>https://octopart.com/click/track?c=1&amp;ai=8237&amp;sig=0245f99&amp;sid=2401&amp;ppid=92823176&amp;vpid=518851608&amp;ct=offers</t>
  </si>
  <si>
    <t>https://octopart.com/click/track?c=1&amp;ai=8237&amp;sig=06f07d6&amp;sid=15544&amp;ppid=92823176&amp;vpid=595773108&amp;ct=offers</t>
  </si>
  <si>
    <t>https://octopart.com/click/track?c=1&amp;ai=8237&amp;sig=06270b0&amp;sid=459&amp;ppid=92823176&amp;vpid=578794772&amp;ct=offers</t>
  </si>
  <si>
    <t>65AC4735</t>
  </si>
  <si>
    <t>863-FFSM1065A</t>
  </si>
  <si>
    <t>FFSM1065A-ND</t>
  </si>
  <si>
    <t>DIODE SBD 650V 4PQFN</t>
  </si>
  <si>
    <t>https://octopart.com/ffsm1065a-on+semiconductor-92823176</t>
  </si>
  <si>
    <t>https://octopart.com/click/track?c=1&amp;ai=8237&amp;sig=02a789c&amp;sid=5822&amp;ppid=92823175&amp;vpid=492331619&amp;ct=offers</t>
  </si>
  <si>
    <t>FFSM0865A</t>
  </si>
  <si>
    <t>https://octopart.com/click/track?c=1&amp;ai=8237&amp;sig=000c34c&amp;sid=2402&amp;ppid=92823175&amp;vpid=508718069&amp;ct=offers</t>
  </si>
  <si>
    <t>https://octopart.com/click/track?ai=8237&amp;sig=0ac260f&amp;sid=2401&amp;ppid=92823175&amp;vpid=549548606&amp;ct=offers</t>
  </si>
  <si>
    <t>https://octopart.com/click/track?c=1&amp;ai=8237&amp;sig=0305948&amp;sid=15544&amp;ppid=92823175&amp;vpid=542413685&amp;ct=offers</t>
  </si>
  <si>
    <t>https://octopart.com/click/track?c=1&amp;ai=8237&amp;sig=0de12ee&amp;sid=459&amp;ppid=92823175&amp;vpid=578794771&amp;ct=offers</t>
  </si>
  <si>
    <t>65AC4734</t>
  </si>
  <si>
    <t>863-FFSM0865A</t>
  </si>
  <si>
    <t>FFSM0865A-ND</t>
  </si>
  <si>
    <t>DIODE SBD 650V 8A 4PQFN</t>
  </si>
  <si>
    <t>https://octopart.com/ffsm0865a-on+semiconductor-92823175</t>
  </si>
  <si>
    <t>https://octopart.com/click/track?c=1&amp;ai=8237&amp;sig=03a61fa&amp;sid=459&amp;ppid=92680120&amp;vpid=511220476&amp;ct=offers</t>
  </si>
  <si>
    <t>FFSM0665AOSTR-ND</t>
  </si>
  <si>
    <t>https://octopart.com/click/track?ai=8237&amp;sig=04b7343&amp;sid=5489&amp;ppid=92680120&amp;vpid=534609316&amp;ct=offers</t>
  </si>
  <si>
    <t>https://octopart.com/click/track?ai=8237&amp;sig=0468c81&amp;sid=2402&amp;ppid=92680120&amp;vpid=535663632&amp;ct=offers</t>
  </si>
  <si>
    <t>https://octopart.com/click/track?ai=8237&amp;sig=054e689&amp;sid=2401&amp;ppid=92680120&amp;vpid=510869830&amp;ct=offers</t>
  </si>
  <si>
    <t>https://octopart.com/click/track?ai=8237&amp;sig=06daa0f&amp;sid=819&amp;ppid=92680120&amp;vpid=521258876&amp;ct=offers</t>
  </si>
  <si>
    <t>https://octopart.com/click/track?c=1&amp;ai=8237&amp;sig=047a3a9&amp;sid=5822&amp;ppid=92680120&amp;vpid=492331618&amp;ct=offers</t>
  </si>
  <si>
    <t>https://octopart.com/click/track?ai=8237&amp;sig=01eafd1&amp;sid=1106&amp;ppid=92680120&amp;vpid=534244829&amp;ct=offers</t>
  </si>
  <si>
    <t>FFSM0665A</t>
  </si>
  <si>
    <t>84AC6679</t>
  </si>
  <si>
    <t>863-FFSM0665A</t>
  </si>
  <si>
    <t>https://octopart.com/ffsm0665a-on+semiconductor-92680120</t>
  </si>
  <si>
    <t>https://octopart.com/click/track?c=1&amp;ai=8237&amp;sig=08275cc&amp;sid=5822&amp;ppid=99683847&amp;vpid=539737847&amp;ct=offers</t>
  </si>
  <si>
    <t>FFSM0465A</t>
  </si>
  <si>
    <t>https://octopart.com/click/track?c=1&amp;ai=8237&amp;sig=0f1879c&amp;sid=2402&amp;ppid=99683847&amp;vpid=590382916&amp;ct=offers</t>
  </si>
  <si>
    <t>https://octopart.com/click/track?c=1&amp;ai=8237&amp;sig=009739f&amp;sid=459&amp;ppid=99683847&amp;vpid=540476712&amp;ct=offers</t>
  </si>
  <si>
    <t>38AH6604</t>
  </si>
  <si>
    <t>FFSM0465A-ND</t>
  </si>
  <si>
    <t>SIC DIODE 650V 4A</t>
  </si>
  <si>
    <t>https://octopart.com/ffsm0465a-on+semiconductor-99683847</t>
  </si>
  <si>
    <t>https://octopart.com/click/track?ai=8237&amp;sig=0b35002&amp;sid=2402&amp;ppid=100644743&amp;vpid=601123691&amp;ct=offers</t>
  </si>
  <si>
    <t>39AH8828</t>
  </si>
  <si>
    <t>https://octopart.com/click/track?ai=8237&amp;sig=064d906&amp;sid=2401&amp;ppid=100644743&amp;vpid=578768383&amp;ct=offers</t>
  </si>
  <si>
    <t>https://octopart.com/click/track?ai=8237&amp;sig=0d9151b&amp;sid=819&amp;ppid=100644743&amp;vpid=592506612&amp;ct=offers</t>
  </si>
  <si>
    <t>https://octopart.com/click/track?c=1&amp;ai=8237&amp;sig=07644f5&amp;sid=15544&amp;ppid=100644743&amp;vpid=604730399&amp;ct=offers</t>
  </si>
  <si>
    <t>https://octopart.com/click/track?c=1&amp;ai=8237&amp;sig=00fdb96&amp;sid=5822&amp;ppid=100644743&amp;vpid=549459870&amp;ct=offers</t>
  </si>
  <si>
    <t>https://octopart.com/click/track?ai=8237&amp;sig=04d5247&amp;sid=459&amp;ppid=100644743&amp;vpid=578720655&amp;ct=offers</t>
  </si>
  <si>
    <t>863-FFSH5065B-F085</t>
  </si>
  <si>
    <t>FFSH5065B-F085</t>
  </si>
  <si>
    <t>FFSH5065B-F085OS-ND</t>
  </si>
  <si>
    <t>1.7V @ 50A</t>
  </si>
  <si>
    <t>https://octopart.com/ffsh5065b-f085-on+semiconductor-100644743</t>
  </si>
  <si>
    <t>https://octopart.com/click/track?ai=8237&amp;sig=06ffa7c&amp;sid=5822&amp;ppid=99088868&amp;vpid=532267925&amp;ct=offers</t>
  </si>
  <si>
    <t>FFSH5065A-F155</t>
  </si>
  <si>
    <t>https://octopart.com/click/track?c=1&amp;ai=8237&amp;sig=0add182&amp;sid=2402&amp;ppid=99088868&amp;vpid=590382914&amp;ct=offers</t>
  </si>
  <si>
    <t>https://octopart.com/click/track?ai=8237&amp;sig=0286beb&amp;sid=2401&amp;ppid=99088868&amp;vpid=549548605&amp;ct=offers</t>
  </si>
  <si>
    <t>https://octopart.com/click/track?c=1&amp;ai=8237&amp;sig=023af87&amp;sid=15544&amp;ppid=99088868&amp;vpid=549505463&amp;ct=offers</t>
  </si>
  <si>
    <t>https://octopart.com/click/track?ai=8237&amp;sig=0e37ea4&amp;sid=459&amp;ppid=99088868&amp;vpid=533463781&amp;ct=offers</t>
  </si>
  <si>
    <t>38AH6602</t>
  </si>
  <si>
    <t>863-FFSH5065A-F155</t>
  </si>
  <si>
    <t>FFSH5065A-F155-ND</t>
  </si>
  <si>
    <t>SIC DIODE TO247 650V</t>
  </si>
  <si>
    <t>https://octopart.com/ffsh5065a-f155-on+semiconductor-99088868</t>
  </si>
  <si>
    <t>https://octopart.com/click/track?c=1&amp;ai=8237&amp;sig=0353c69&amp;sid=5822&amp;ppid=88150611&amp;vpid=478404683&amp;ct=offers</t>
  </si>
  <si>
    <t>FFSH5065A</t>
  </si>
  <si>
    <t>https://octopart.com/click/track?ai=8237&amp;sig=0a80350&amp;sid=5489&amp;ppid=88150611&amp;vpid=503821633&amp;ct=offers</t>
  </si>
  <si>
    <t>https://octopart.com/click/track?ai=8237&amp;sig=037e008&amp;sid=10022&amp;ppid=88150611&amp;vpid=575650514&amp;ct=offers</t>
  </si>
  <si>
    <t>https://octopart.com/click/track?ai=8237&amp;sig=041f622&amp;sid=2402&amp;ppid=88150611&amp;vpid=462365014&amp;ct=offers</t>
  </si>
  <si>
    <t>https://octopart.com/click/track?ai=8237&amp;sig=0833bd7&amp;sid=2401&amp;ppid=88150611&amp;vpid=481500546&amp;ct=offers</t>
  </si>
  <si>
    <t>https://octopart.com/click/track?ai=8237&amp;sig=0bcf45d&amp;sid=819&amp;ppid=88150611&amp;vpid=507718639&amp;ct=offers</t>
  </si>
  <si>
    <t>https://octopart.com/click/track?c=1&amp;ai=8237&amp;sig=0d13e29&amp;sid=15544&amp;ppid=88150611&amp;vpid=476434975&amp;ct=offers</t>
  </si>
  <si>
    <t>https://octopart.com/click/track?ai=8237&amp;sig=056a147&amp;sid=1106&amp;ppid=88150611&amp;vpid=485901174&amp;ct=offers</t>
  </si>
  <si>
    <t>https://octopart.com/click/track?ai=8237&amp;sig=0118dd3&amp;sid=459&amp;ppid=88150611&amp;vpid=480804272&amp;ct=offers</t>
  </si>
  <si>
    <t>48AC1066</t>
  </si>
  <si>
    <t>863-FFSH5065A</t>
  </si>
  <si>
    <t>FFSH5065AOS-ND</t>
  </si>
  <si>
    <t>650V 50A SIC SBD</t>
  </si>
  <si>
    <t>1.75V @ 50A</t>
  </si>
  <si>
    <t>https://octopart.com/ffsh5065a-on+semiconductor-88150611</t>
  </si>
  <si>
    <t>https://octopart.com/click/track?c=1&amp;ai=8237&amp;sig=07e3757&amp;sid=5822&amp;ppid=89940740&amp;vpid=470382557&amp;ct=offers</t>
  </si>
  <si>
    <t>FFSH50120A</t>
  </si>
  <si>
    <t>https://octopart.com/click/track?ai=8237&amp;sig=05e558b&amp;sid=5489&amp;ppid=89940740&amp;vpid=522144546&amp;ct=offers</t>
  </si>
  <si>
    <t>https://octopart.com/click/track?c=1&amp;ai=8237&amp;sig=02f23cd&amp;sid=10022&amp;ppid=89940740&amp;vpid=575650513&amp;ct=offers</t>
  </si>
  <si>
    <t>https://octopart.com/click/track?ai=8237&amp;sig=0477064&amp;sid=2402&amp;ppid=89940740&amp;vpid=508718064&amp;ct=offers</t>
  </si>
  <si>
    <t>https://octopart.com/click/track?ai=8237&amp;sig=0251c34&amp;sid=2401&amp;ppid=89940740&amp;vpid=481500545&amp;ct=offers</t>
  </si>
  <si>
    <t>https://octopart.com/click/track?ai=8237&amp;sig=01d3ecd&amp;sid=819&amp;ppid=89940740&amp;vpid=492584075&amp;ct=offers</t>
  </si>
  <si>
    <t>https://octopart.com/click/track?ai=8237&amp;sig=0efe084&amp;sid=15544&amp;ppid=89940740&amp;vpid=478096855&amp;ct=offers</t>
  </si>
  <si>
    <t>https://octopart.com/click/track?ai=8237&amp;sig=0d3c437&amp;sid=1106&amp;ppid=89940740&amp;vpid=485901172&amp;ct=offers</t>
  </si>
  <si>
    <t>https://octopart.com/click/track?ai=8237&amp;sig=071f642&amp;sid=459&amp;ppid=89940740&amp;vpid=480804271&amp;ct=offers</t>
  </si>
  <si>
    <t>65AC4732</t>
  </si>
  <si>
    <t>863-FFSH50120A</t>
  </si>
  <si>
    <t>FFSH50120AOS-ND</t>
  </si>
  <si>
    <t>1200V 50A SIC SBD</t>
  </si>
  <si>
    <t>https://octopart.com/ffsh50120a-on+semiconductor-89940740</t>
  </si>
  <si>
    <t>https://octopart.com/click/track?ai=8237&amp;sig=0b9426e&amp;sid=2402&amp;ppid=100644742&amp;vpid=594744905&amp;ct=offers</t>
  </si>
  <si>
    <t>39AH8827</t>
  </si>
  <si>
    <t>https://octopart.com/click/track?ai=8237&amp;sig=0809453&amp;sid=2401&amp;ppid=100644742&amp;vpid=578978306&amp;ct=offers</t>
  </si>
  <si>
    <t>https://octopart.com/click/track?ai=8237&amp;sig=0dda286&amp;sid=819&amp;ppid=100644742&amp;vpid=592506611&amp;ct=offers</t>
  </si>
  <si>
    <t>https://octopart.com/click/track?ai=8237&amp;sig=0c95ea9&amp;sid=5822&amp;ppid=100644742&amp;vpid=549459869&amp;ct=offers</t>
  </si>
  <si>
    <t>https://octopart.com/click/track?ai=8237&amp;sig=028d289&amp;sid=459&amp;ppid=100644742&amp;vpid=578720654&amp;ct=offers</t>
  </si>
  <si>
    <t>863-FFSH4065BDN-F085</t>
  </si>
  <si>
    <t>FFSH4065BDN-F085</t>
  </si>
  <si>
    <t>FFSH4065BDN-F085OS-ND</t>
  </si>
  <si>
    <t>https://octopart.com/ffsh4065bdn-f085-on+semiconductor-100644742</t>
  </si>
  <si>
    <t>https://octopart.com/click/track?c=1&amp;ai=8237&amp;sig=063a3f2&amp;sid=5822&amp;ppid=89814650&amp;vpid=472585898&amp;ct=offers</t>
  </si>
  <si>
    <t>FFSH4065A</t>
  </si>
  <si>
    <t>https://octopart.com/click/track?ai=8237&amp;sig=0092c2c&amp;sid=5489&amp;ppid=89814650&amp;vpid=511449762&amp;ct=offers</t>
  </si>
  <si>
    <t>https://octopart.com/click/track?ai=8237&amp;sig=0bc4d3f&amp;sid=10022&amp;ppid=89814650&amp;vpid=575650510&amp;ct=offers</t>
  </si>
  <si>
    <t>https://octopart.com/click/track?ai=8237&amp;sig=0c5ceb6&amp;sid=2402&amp;ppid=89814650&amp;vpid=507798734&amp;ct=offers</t>
  </si>
  <si>
    <t>https://octopart.com/click/track?ai=8237&amp;sig=01d011d&amp;sid=2401&amp;ppid=89814650&amp;vpid=481500544&amp;ct=offers</t>
  </si>
  <si>
    <t>https://octopart.com/click/track?ai=8237&amp;sig=090c275&amp;sid=819&amp;ppid=89814650&amp;vpid=506957902&amp;ct=offers</t>
  </si>
  <si>
    <t>https://octopart.com/click/track?c=1&amp;ai=8237&amp;sig=0251151&amp;sid=15544&amp;ppid=89814650&amp;vpid=475877006&amp;ct=offers</t>
  </si>
  <si>
    <t>https://octopart.com/click/track?ai=8237&amp;sig=0afd7d5&amp;sid=1106&amp;ppid=89814650&amp;vpid=485901168&amp;ct=offers</t>
  </si>
  <si>
    <t>https://octopart.com/click/track?ai=8237&amp;sig=00bc982&amp;sid=459&amp;ppid=89814650&amp;vpid=480804270&amp;ct=offers</t>
  </si>
  <si>
    <t>62AC6887</t>
  </si>
  <si>
    <t>863-FFSH4065A</t>
  </si>
  <si>
    <t>FFSH4065AOS-ND</t>
  </si>
  <si>
    <t>650V 40A SIC SBD</t>
  </si>
  <si>
    <t>https://octopart.com/ffsh4065a-on+semiconductor-89814650</t>
  </si>
  <si>
    <t>https://octopart.com/click/track?ai=8237&amp;sig=0d03822&amp;sid=5489&amp;ppid=90702528&amp;vpid=509057106&amp;ct=offers</t>
  </si>
  <si>
    <t>FFSH40120ADN-F085</t>
  </si>
  <si>
    <t>https://octopart.com/click/track?ai=8237&amp;sig=0c296b1&amp;sid=10022&amp;ppid=90702528&amp;vpid=575650508&amp;ct=offers</t>
  </si>
  <si>
    <t>https://octopart.com/click/track?ai=8237&amp;sig=0aca071&amp;sid=2402&amp;ppid=90702528&amp;vpid=495777059&amp;ct=offers</t>
  </si>
  <si>
    <t>https://octopart.com/click/track?ai=8237&amp;sig=0acc332&amp;sid=2401&amp;ppid=90702528&amp;vpid=481500543&amp;ct=offers</t>
  </si>
  <si>
    <t>https://octopart.com/click/track?ai=8237&amp;sig=082897b&amp;sid=819&amp;ppid=90702528&amp;vpid=495367437&amp;ct=offers</t>
  </si>
  <si>
    <t>https://octopart.com/click/track?c=1&amp;ai=8237&amp;sig=0da4ae0&amp;sid=15544&amp;ppid=90702528&amp;vpid=565213404&amp;ct=offers</t>
  </si>
  <si>
    <t>https://octopart.com/click/track?c=1&amp;ai=8237&amp;sig=0707377&amp;sid=5822&amp;ppid=90702528&amp;vpid=475077974&amp;ct=offers</t>
  </si>
  <si>
    <t>https://octopart.com/click/track?ai=8237&amp;sig=006abf8&amp;sid=1106&amp;ppid=90702528&amp;vpid=485901166&amp;ct=offers</t>
  </si>
  <si>
    <t>https://octopart.com/click/track?ai=8237&amp;sig=0110e27&amp;sid=459&amp;ppid=90702528&amp;vpid=480804269&amp;ct=offers</t>
  </si>
  <si>
    <t>62AC6886</t>
  </si>
  <si>
    <t>863-FFSH40120ADNF085</t>
  </si>
  <si>
    <t>FFSH40120ADN-F085OS-ND</t>
  </si>
  <si>
    <t>1200V 40A AUTO SIC SBD</t>
  </si>
  <si>
    <t>https://octopart.com/ffsh40120adn-f085-on+semiconductor-90702528</t>
  </si>
  <si>
    <t>https://octopart.com/click/track?c=1&amp;ai=8237&amp;sig=0a68fb0&amp;sid=5822&amp;ppid=89287355&amp;vpid=480231237&amp;ct=offers</t>
  </si>
  <si>
    <t>FFSH40120A</t>
  </si>
  <si>
    <t>https://octopart.com/click/track?ai=8237&amp;sig=016ad0a&amp;sid=5489&amp;ppid=89287355&amp;vpid=484936900&amp;ct=offers</t>
  </si>
  <si>
    <t>https://octopart.com/click/track?c=1&amp;ai=8237&amp;sig=002ebac&amp;sid=2402&amp;ppid=89287355&amp;vpid=508718057&amp;ct=offers</t>
  </si>
  <si>
    <t>https://octopart.com/click/track?c=1&amp;ai=8237&amp;sig=0332971&amp;sid=2401&amp;ppid=89287355&amp;vpid=511967447&amp;ct=offers</t>
  </si>
  <si>
    <t>https://octopart.com/click/track?c=1&amp;ai=8237&amp;sig=0506576&amp;sid=459&amp;ppid=89287355&amp;vpid=477196323&amp;ct=offers</t>
  </si>
  <si>
    <t>65AC4729</t>
  </si>
  <si>
    <t>863-FFSH40120A</t>
  </si>
  <si>
    <t>FFSH40120A-ND</t>
  </si>
  <si>
    <t>1200V 40A SIC SBD</t>
  </si>
  <si>
    <t>https://octopart.com/ffsh40120a-on+semiconductor-89287355</t>
  </si>
  <si>
    <t>https://octopart.com/click/track?c=1&amp;ai=8237&amp;sig=0e0c1e5&amp;sid=5822&amp;ppid=91999608&amp;vpid=482035157&amp;ct=offers</t>
  </si>
  <si>
    <t>FFSH3065B-F085</t>
  </si>
  <si>
    <t>https://octopart.com/click/track?ai=8237&amp;sig=0d72204&amp;sid=5489&amp;ppid=91999608&amp;vpid=585773131&amp;ct=offers</t>
  </si>
  <si>
    <t>https://octopart.com/click/track?c=1&amp;ai=8237&amp;sig=090c875&amp;sid=10022&amp;ppid=91999608&amp;vpid=575650507&amp;ct=offers</t>
  </si>
  <si>
    <t>https://octopart.com/click/track?ai=8237&amp;sig=0a228b7&amp;sid=2402&amp;ppid=91999608&amp;vpid=527888171&amp;ct=offers</t>
  </si>
  <si>
    <t>https://octopart.com/click/track?ai=8237&amp;sig=08037a2&amp;sid=2401&amp;ppid=91999608&amp;vpid=487635433&amp;ct=offers</t>
  </si>
  <si>
    <t>https://octopart.com/click/track?ai=8237&amp;sig=00e5158&amp;sid=819&amp;ppid=91999608&amp;vpid=521258874&amp;ct=offers</t>
  </si>
  <si>
    <t>https://octopart.com/click/track?ai=8237&amp;sig=03c8d32&amp;sid=1106&amp;ppid=91999608&amp;vpid=520479145&amp;ct=offers</t>
  </si>
  <si>
    <t>https://octopart.com/click/track?ai=8237&amp;sig=0adb3e1&amp;sid=459&amp;ppid=91999608&amp;vpid=510801554&amp;ct=offers</t>
  </si>
  <si>
    <t>84AC6678</t>
  </si>
  <si>
    <t>863-FFSH3065B-F085</t>
  </si>
  <si>
    <t>FFSH3065B-F085OS-ND</t>
  </si>
  <si>
    <t>650V 30A SIC SBD GEN1.5</t>
  </si>
  <si>
    <t>https://octopart.com/ffsh3065b-f085-on+semiconductor-91999608</t>
  </si>
  <si>
    <t>https://octopart.com/click/track?c=1&amp;ai=8237&amp;sig=0637f76&amp;sid=2402&amp;ppid=107225640&amp;vpid=610637236&amp;ct=offers</t>
  </si>
  <si>
    <t>54AH8687</t>
  </si>
  <si>
    <t>https://octopart.com/click/track?c=1&amp;ai=8237&amp;sig=08853ac&amp;sid=2401&amp;ppid=107225640&amp;vpid=607057430&amp;ct=offers</t>
  </si>
  <si>
    <t>https://octopart.com/click/track?c=1&amp;ai=8237&amp;sig=0e7f582&amp;sid=819&amp;ppid=107225640&amp;vpid=609084742&amp;ct=offers</t>
  </si>
  <si>
    <t>https://octopart.com/click/track?c=1&amp;ai=8237&amp;sig=0b6f208&amp;sid=5822&amp;ppid=107225640&amp;vpid=600451894&amp;ct=offers</t>
  </si>
  <si>
    <t>https://octopart.com/click/track?c=1&amp;ai=8237&amp;sig=0dfdd93&amp;sid=459&amp;ppid=107225640&amp;vpid=607048203&amp;ct=offers</t>
  </si>
  <si>
    <t>863-FFSH3065B</t>
  </si>
  <si>
    <t>FFSH3065B</t>
  </si>
  <si>
    <t>488-FFSH3065B-ND</t>
  </si>
  <si>
    <t>https://octopart.com/ffsh3065b-on+semiconductor-107225640</t>
  </si>
  <si>
    <t>https://octopart.com/click/track?c=1&amp;ai=8237&amp;sig=0401624&amp;sid=5822&amp;ppid=89215900&amp;vpid=475077973&amp;ct=offers</t>
  </si>
  <si>
    <t>FFSH3065ADN-F155</t>
  </si>
  <si>
    <t>https://octopart.com/click/track?ai=8237&amp;sig=0a6ec91&amp;sid=5489&amp;ppid=89215900&amp;vpid=523325186&amp;ct=offers</t>
  </si>
  <si>
    <t>https://octopart.com/click/track?c=1&amp;ai=8237&amp;sig=09d8100&amp;sid=2402&amp;ppid=89215900&amp;vpid=508718055&amp;ct=offers</t>
  </si>
  <si>
    <t>https://octopart.com/click/track?ai=8237&amp;sig=006ee54&amp;sid=2401&amp;ppid=89215900&amp;vpid=522391294&amp;ct=offers</t>
  </si>
  <si>
    <t>https://octopart.com/click/track?c=1&amp;ai=8237&amp;sig=028096c&amp;sid=15544&amp;ppid=89215900&amp;vpid=475877005&amp;ct=offers</t>
  </si>
  <si>
    <t>https://octopart.com/click/track?ai=8237&amp;sig=02adc61&amp;sid=1106&amp;ppid=89215900&amp;vpid=485901163&amp;ct=offers</t>
  </si>
  <si>
    <t>https://octopart.com/click/track?c=1&amp;ai=8237&amp;sig=0fb7b67&amp;sid=459&amp;ppid=89215900&amp;vpid=477196322&amp;ct=offers</t>
  </si>
  <si>
    <t>65AC4727</t>
  </si>
  <si>
    <t>863-FFSH3065ADN-F155</t>
  </si>
  <si>
    <t>FFSH3065ADN-F155-ND</t>
  </si>
  <si>
    <t>650V 30A SIC SBD</t>
  </si>
  <si>
    <t>https://octopart.com/ffsh3065adn-f155-on+semiconductor-89215900</t>
  </si>
  <si>
    <t>https://octopart.com/click/track?c=1&amp;ai=8237&amp;sig=08f5607&amp;sid=5822&amp;ppid=88506238&amp;vpid=472585897&amp;ct=offers</t>
  </si>
  <si>
    <t>FFSH3065A</t>
  </si>
  <si>
    <t>https://octopart.com/click/track?ai=8237&amp;sig=0f5fee0&amp;sid=5489&amp;ppid=88506238&amp;vpid=511449761&amp;ct=offers</t>
  </si>
  <si>
    <t>https://octopart.com/click/track?ai=8237&amp;sig=00fcb22&amp;sid=10022&amp;ppid=88506238&amp;vpid=575650504&amp;ct=offers</t>
  </si>
  <si>
    <t>https://octopart.com/click/track?ai=8237&amp;sig=02958e1&amp;sid=2402&amp;ppid=88506238&amp;vpid=507798733&amp;ct=offers</t>
  </si>
  <si>
    <t>https://octopart.com/click/track?ai=8237&amp;sig=0a37460&amp;sid=2401&amp;ppid=88506238&amp;vpid=481500542&amp;ct=offers</t>
  </si>
  <si>
    <t>https://octopart.com/click/track?ai=8237&amp;sig=0532cc2&amp;sid=819&amp;ppid=88506238&amp;vpid=506957901&amp;ct=offers</t>
  </si>
  <si>
    <t>https://octopart.com/click/track?c=1&amp;ai=8237&amp;sig=0b8db1b&amp;sid=15544&amp;ppid=88506238&amp;vpid=475877004&amp;ct=offers</t>
  </si>
  <si>
    <t>https://octopart.com/click/track?ai=8237&amp;sig=05bee21&amp;sid=459&amp;ppid=88506238&amp;vpid=480804267&amp;ct=offers</t>
  </si>
  <si>
    <t>62AC6885</t>
  </si>
  <si>
    <t>863-FFSH3065A</t>
  </si>
  <si>
    <t>FFSH3065AOS-ND</t>
  </si>
  <si>
    <t>https://octopart.com/ffsh3065a-on+semiconductor-88506238</t>
  </si>
  <si>
    <t>https://octopart.com/click/track?c=1&amp;ai=8237&amp;sig=0266c7e&amp;sid=5822&amp;ppid=89287354&amp;vpid=480231236&amp;ct=offers</t>
  </si>
  <si>
    <t>FFSH30120A</t>
  </si>
  <si>
    <t>https://octopart.com/click/track?ai=8237&amp;sig=00b93e4&amp;sid=5489&amp;ppid=89287354&amp;vpid=486684777&amp;ct=offers</t>
  </si>
  <si>
    <t>https://octopart.com/click/track?ai=8237&amp;sig=0595b72&amp;sid=10022&amp;ppid=89287354&amp;vpid=575650502&amp;ct=offers</t>
  </si>
  <si>
    <t>https://octopart.com/click/track?ai=8237&amp;sig=0b3dee6&amp;sid=2402&amp;ppid=89287354&amp;vpid=493363628&amp;ct=offers</t>
  </si>
  <si>
    <t>https://octopart.com/click/track?ai=8237&amp;sig=0cd1658&amp;sid=2401&amp;ppid=89287354&amp;vpid=481500541&amp;ct=offers</t>
  </si>
  <si>
    <t>https://octopart.com/click/track?ai=8237&amp;sig=09668b9&amp;sid=819&amp;ppid=89287354&amp;vpid=492584074&amp;ct=offers</t>
  </si>
  <si>
    <t>https://octopart.com/click/track?ai=8237&amp;sig=05f627c&amp;sid=15544&amp;ppid=89287354&amp;vpid=565213402&amp;ct=offers</t>
  </si>
  <si>
    <t>https://octopart.com/click/track?ai=8237&amp;sig=0ac0dc3&amp;sid=1106&amp;ppid=89287354&amp;vpid=485901159&amp;ct=offers</t>
  </si>
  <si>
    <t>https://octopart.com/click/track?ai=8237&amp;sig=03d1718&amp;sid=459&amp;ppid=89287354&amp;vpid=480804266&amp;ct=offers</t>
  </si>
  <si>
    <t>62AC6884</t>
  </si>
  <si>
    <t>863-FFSH30120A</t>
  </si>
  <si>
    <t>FFSH30120AOS-ND</t>
  </si>
  <si>
    <t>1200V 30A SIC SBD</t>
  </si>
  <si>
    <t>https://octopart.com/ffsh30120a-on+semiconductor-89287354</t>
  </si>
  <si>
    <t>https://octopart.com/click/track?ai=8237&amp;sig=0dbbf1c&amp;sid=5822&amp;ppid=99683846&amp;vpid=539737846&amp;ct=offers</t>
  </si>
  <si>
    <t>FFSH2065B-F085</t>
  </si>
  <si>
    <t>https://octopart.com/click/track?ai=8237&amp;sig=07917ff&amp;sid=5489&amp;ppid=99683846&amp;vpid=603130268&amp;ct=offers</t>
  </si>
  <si>
    <t>https://octopart.com/click/track?ai=8237&amp;sig=0a9052f&amp;sid=2402&amp;ppid=99683846&amp;vpid=551450140&amp;ct=offers</t>
  </si>
  <si>
    <t>https://octopart.com/click/track?ai=8237&amp;sig=07782d1&amp;sid=2401&amp;ppid=99683846&amp;vpid=549548604&amp;ct=offers</t>
  </si>
  <si>
    <t>https://octopart.com/click/track?ai=8237&amp;sig=0208b46&amp;sid=2454&amp;ppid=99683846&amp;vpid=602779526&amp;ct=offers</t>
  </si>
  <si>
    <t>https://octopart.com/click/track?ai=8237&amp;sig=00734f9&amp;sid=819&amp;ppid=99683846&amp;vpid=549831925&amp;ct=offers</t>
  </si>
  <si>
    <t>https://octopart.com/click/track?ai=8237&amp;sig=05b10f1&amp;sid=459&amp;ppid=99683846&amp;vpid=540476710&amp;ct=offers</t>
  </si>
  <si>
    <t>07AH6569</t>
  </si>
  <si>
    <t>863-FFSH2065B-F085</t>
  </si>
  <si>
    <t>FFSH2065B-F085-TUBE</t>
  </si>
  <si>
    <t>FFSH2065B-F085-ND</t>
  </si>
  <si>
    <t>https://octopart.com/ffsh2065b-f085-on+semiconductor-99683846</t>
  </si>
  <si>
    <t>https://octopart.com/click/track?c=1&amp;ai=8237&amp;sig=0554e77&amp;sid=5822&amp;ppid=89814649&amp;vpid=475077972&amp;ct=offers</t>
  </si>
  <si>
    <t>FFSH2065ADN-F155</t>
  </si>
  <si>
    <t>https://octopart.com/click/track?ai=8237&amp;sig=06cda13&amp;sid=5489&amp;ppid=89814649&amp;vpid=482894420&amp;ct=offers</t>
  </si>
  <si>
    <t>https://octopart.com/click/track?c=1&amp;ai=8237&amp;sig=06b6d78&amp;sid=2402&amp;ppid=89814649&amp;vpid=508718052&amp;ct=offers</t>
  </si>
  <si>
    <t>https://octopart.com/click/track?ai=8237&amp;sig=0fcb8f8&amp;sid=2401&amp;ppid=89814649&amp;vpid=506091801&amp;ct=offers</t>
  </si>
  <si>
    <t>https://octopart.com/click/track?c=1&amp;ai=8237&amp;sig=0fd15eb&amp;sid=15544&amp;ppid=89814649&amp;vpid=475877003&amp;ct=offers</t>
  </si>
  <si>
    <t>https://octopart.com/click/track?ai=8237&amp;sig=0aced0e&amp;sid=1106&amp;ppid=89814649&amp;vpid=482874774&amp;ct=offers</t>
  </si>
  <si>
    <t>https://octopart.com/click/track?c=1&amp;ai=8237&amp;sig=0612591&amp;sid=459&amp;ppid=89814649&amp;vpid=477196319&amp;ct=offers</t>
  </si>
  <si>
    <t>65AC4723</t>
  </si>
  <si>
    <t>863-FFSH2065ADN-F155</t>
  </si>
  <si>
    <t>FFSH2065ADN-F155-ND</t>
  </si>
  <si>
    <t>https://octopart.com/ffsh2065adn-f155-on+semiconductor-89814649</t>
  </si>
  <si>
    <t>https://octopart.com/click/track?c=1&amp;ai=8237&amp;sig=05f0a62&amp;sid=5822&amp;ppid=88506237&amp;vpid=472585896&amp;ct=offers</t>
  </si>
  <si>
    <t>FFSH2065A</t>
  </si>
  <si>
    <t>https://octopart.com/click/track?ai=8237&amp;sig=05dc83e&amp;sid=5489&amp;ppid=88506237&amp;vpid=495530437&amp;ct=offers</t>
  </si>
  <si>
    <t>https://octopart.com/click/track?c=1&amp;ai=8237&amp;sig=058a32b&amp;sid=10022&amp;ppid=88506237&amp;vpid=575650499&amp;ct=offers</t>
  </si>
  <si>
    <t>https://octopart.com/click/track?ai=8237&amp;sig=0543172&amp;sid=2402&amp;ppid=88506237&amp;vpid=493363627&amp;ct=offers</t>
  </si>
  <si>
    <t>https://octopart.com/click/track?ai=8237&amp;sig=0a732f6&amp;sid=2401&amp;ppid=88506237&amp;vpid=481500540&amp;ct=offers</t>
  </si>
  <si>
    <t>https://octopart.com/click/track?ai=8237&amp;sig=0955baa&amp;sid=819&amp;ppid=88506237&amp;vpid=492781545&amp;ct=offers</t>
  </si>
  <si>
    <t>https://octopart.com/click/track?c=1&amp;ai=8237&amp;sig=033f366&amp;sid=15544&amp;ppid=88506237&amp;vpid=475877002&amp;ct=offers</t>
  </si>
  <si>
    <t>https://octopart.com/click/track?ai=8237&amp;sig=02c9ce2&amp;sid=1106&amp;ppid=88506237&amp;vpid=485901156&amp;ct=offers</t>
  </si>
  <si>
    <t>https://octopart.com/click/track?ai=8237&amp;sig=0f0c12b&amp;sid=459&amp;ppid=88506237&amp;vpid=480804264&amp;ct=offers</t>
  </si>
  <si>
    <t>62AC6883</t>
  </si>
  <si>
    <t>863-FFSH2065A</t>
  </si>
  <si>
    <t>FFSH2065AOS-ND</t>
  </si>
  <si>
    <t>https://octopart.com/ffsh2065a-on+semiconductor-88506237</t>
  </si>
  <si>
    <t>https://octopart.com/click/track?c=1&amp;ai=8237&amp;sig=02d6630&amp;sid=5822&amp;ppid=90702526&amp;vpid=475077970&amp;ct=offers</t>
  </si>
  <si>
    <t>FFSH20120A-F085</t>
  </si>
  <si>
    <t>https://octopart.com/click/track?ai=8237&amp;sig=0dda3c4&amp;sid=5489&amp;ppid=90702526&amp;vpid=497336413&amp;ct=offers</t>
  </si>
  <si>
    <t>https://octopart.com/click/track?ai=8237&amp;sig=0447eb2&amp;sid=10022&amp;ppid=90702526&amp;vpid=575650495&amp;ct=offers</t>
  </si>
  <si>
    <t>https://octopart.com/click/track?ai=8237&amp;sig=0b03360&amp;sid=2402&amp;ppid=90702526&amp;vpid=505180595&amp;ct=offers</t>
  </si>
  <si>
    <t>https://octopart.com/click/track?ai=8237&amp;sig=05febce&amp;sid=2401&amp;ppid=90702526&amp;vpid=481500539&amp;ct=offers</t>
  </si>
  <si>
    <t>https://octopart.com/click/track?ai=8237&amp;sig=0d122fb&amp;sid=819&amp;ppid=90702526&amp;vpid=504076826&amp;ct=offers</t>
  </si>
  <si>
    <t>https://octopart.com/click/track?ai=8237&amp;sig=0859cd1&amp;sid=1106&amp;ppid=90702526&amp;vpid=485901152&amp;ct=offers</t>
  </si>
  <si>
    <t>https://octopart.com/click/track?ai=8237&amp;sig=0db3a5e&amp;sid=459&amp;ppid=90702526&amp;vpid=480804263&amp;ct=offers</t>
  </si>
  <si>
    <t>62AC6882</t>
  </si>
  <si>
    <t>863-FFSH20120A-F085</t>
  </si>
  <si>
    <t>FFSH20120A-F085OS-ND</t>
  </si>
  <si>
    <t>1200V 20A AUTO SIC SBD</t>
  </si>
  <si>
    <t>https://octopart.com/ffsh20120a-f085-on+semiconductor-90702526</t>
  </si>
  <si>
    <t>https://octopart.com/click/track?ai=8237&amp;sig=0fea552&amp;sid=5489&amp;ppid=90702527&amp;vpid=504106611&amp;ct=offers</t>
  </si>
  <si>
    <t>FFSH20120ADN-F085</t>
  </si>
  <si>
    <t>https://octopart.com/click/track?c=1&amp;ai=8237&amp;sig=02489ca&amp;sid=2402&amp;ppid=90702527&amp;vpid=508718050&amp;ct=offers</t>
  </si>
  <si>
    <t>https://octopart.com/click/track?c=1&amp;ai=8237&amp;sig=07c9b5e&amp;sid=2401&amp;ppid=90702527&amp;vpid=506790773&amp;ct=offers</t>
  </si>
  <si>
    <t>https://octopart.com/click/track?c=1&amp;ai=8237&amp;sig=0c7b8b4&amp;sid=15544&amp;ppid=90702527&amp;vpid=577830674&amp;ct=offers</t>
  </si>
  <si>
    <t>https://octopart.com/click/track?c=1&amp;ai=8237&amp;sig=0360e87&amp;sid=5822&amp;ppid=90702527&amp;vpid=475077971&amp;ct=offers</t>
  </si>
  <si>
    <t>https://octopart.com/click/track?ai=8237&amp;sig=01925fe&amp;sid=1106&amp;ppid=90702527&amp;vpid=485901154&amp;ct=offers</t>
  </si>
  <si>
    <t>https://octopart.com/click/track?c=1&amp;ai=8237&amp;sig=024affa&amp;sid=459&amp;ppid=90702527&amp;vpid=477196317&amp;ct=offers</t>
  </si>
  <si>
    <t>65AC4721</t>
  </si>
  <si>
    <t>863-FFSH20120ADNF085</t>
  </si>
  <si>
    <t>FFSH20120ADN-F085-ND</t>
  </si>
  <si>
    <t>https://octopart.com/ffsh20120adn-f085-on+semiconductor-90702527</t>
  </si>
  <si>
    <t>https://octopart.com/click/track?ai=8237&amp;sig=00309d3&amp;sid=459&amp;ppid=84326839&amp;vpid=452464565&amp;ct=offers</t>
  </si>
  <si>
    <t>FFSH20120A-ND</t>
  </si>
  <si>
    <t>https://octopart.com/click/track?ai=8237&amp;sig=0c5e7c1&amp;sid=2401&amp;ppid=84326839&amp;vpid=438582781&amp;ct=offers</t>
  </si>
  <si>
    <t>https://octopart.com/click/track?c=1&amp;ai=8237&amp;sig=0c9e2b5&amp;sid=15544&amp;ppid=84326839&amp;vpid=454266176&amp;ct=offers</t>
  </si>
  <si>
    <t>512-FFSH20120A</t>
  </si>
  <si>
    <t>FFSH20120A</t>
  </si>
  <si>
    <t>DIODE SCHOTTKY 1.2KV 30A TO247-2</t>
  </si>
  <si>
    <t>https://octopart.com/ffsh20120a-on+semiconductor-84326839</t>
  </si>
  <si>
    <t>https://octopart.com/click/track?c=1&amp;ai=8237&amp;sig=038f4c5&amp;sid=5822&amp;ppid=89814648&amp;vpid=475077969&amp;ct=offers</t>
  </si>
  <si>
    <t>FFSH1665ADN-F155</t>
  </si>
  <si>
    <t>https://octopart.com/click/track?ai=8237&amp;sig=0180cda&amp;sid=5489&amp;ppid=89814648&amp;vpid=499812709&amp;ct=offers</t>
  </si>
  <si>
    <t>https://octopart.com/click/track?c=1&amp;ai=8237&amp;sig=02b1ec8&amp;sid=2402&amp;ppid=89814648&amp;vpid=508718048&amp;ct=offers</t>
  </si>
  <si>
    <t>https://octopart.com/click/track?c=1&amp;ai=8237&amp;sig=03e227d&amp;sid=15544&amp;ppid=89814648&amp;vpid=475877001&amp;ct=offers</t>
  </si>
  <si>
    <t>https://octopart.com/click/track?ai=8237&amp;sig=063248b&amp;sid=1106&amp;ppid=89814648&amp;vpid=485901149&amp;ct=offers</t>
  </si>
  <si>
    <t>https://octopart.com/click/track?c=1&amp;ai=8237&amp;sig=08aa498&amp;sid=459&amp;ppid=89814648&amp;vpid=477196315&amp;ct=offers</t>
  </si>
  <si>
    <t>65AC4719</t>
  </si>
  <si>
    <t>FFSH1665ADN-F155-ND</t>
  </si>
  <si>
    <t>650V 16A SIC SBD</t>
  </si>
  <si>
    <t>https://octopart.com/ffsh1665adn-f155-on+semiconductor-89814648</t>
  </si>
  <si>
    <t>https://octopart.com/click/track?c=1&amp;ai=8237&amp;sig=041baeb&amp;sid=5822&amp;ppid=88506236&amp;vpid=472585895&amp;ct=offers</t>
  </si>
  <si>
    <t>FFSH1665A</t>
  </si>
  <si>
    <t>https://octopart.com/click/track?ai=8237&amp;sig=065a973&amp;sid=5489&amp;ppid=88506236&amp;vpid=511643918&amp;ct=offers</t>
  </si>
  <si>
    <t>https://octopart.com/click/track?ai=8237&amp;sig=0b6df52&amp;sid=10022&amp;ppid=88506236&amp;vpid=575650493&amp;ct=offers</t>
  </si>
  <si>
    <t>https://octopart.com/click/track?ai=8237&amp;sig=083cf5b&amp;sid=2402&amp;ppid=88506236&amp;vpid=507798732&amp;ct=offers</t>
  </si>
  <si>
    <t>https://octopart.com/click/track?ai=8237&amp;sig=0abecfa&amp;sid=2401&amp;ppid=88506236&amp;vpid=481500538&amp;ct=offers</t>
  </si>
  <si>
    <t>https://octopart.com/click/track?ai=8237&amp;sig=0f7780c&amp;sid=819&amp;ppid=88506236&amp;vpid=506957900&amp;ct=offers</t>
  </si>
  <si>
    <t>https://octopart.com/click/track?c=1&amp;ai=8237&amp;sig=00e27fb&amp;sid=15544&amp;ppid=88506236&amp;vpid=475877000&amp;ct=offers</t>
  </si>
  <si>
    <t>https://octopart.com/click/track?ai=8237&amp;sig=05d6be9&amp;sid=1106&amp;ppid=88506236&amp;vpid=485901147&amp;ct=offers</t>
  </si>
  <si>
    <t>https://octopart.com/click/track?ai=8237&amp;sig=068facb&amp;sid=459&amp;ppid=88506236&amp;vpid=480804262&amp;ct=offers</t>
  </si>
  <si>
    <t>62AC6881</t>
  </si>
  <si>
    <t>863-FFSH1665A</t>
  </si>
  <si>
    <t>FFSH1665AOS-ND</t>
  </si>
  <si>
    <t>https://octopart.com/ffsh1665a-on+semiconductor-88506236</t>
  </si>
  <si>
    <t>https://octopart.com/click/track?c=1&amp;ai=8237&amp;sig=0921377&amp;sid=5822&amp;ppid=86726126&amp;vpid=480231235&amp;ct=offers</t>
  </si>
  <si>
    <t>FFSH15120A</t>
  </si>
  <si>
    <t>https://octopart.com/click/track?ai=8237&amp;sig=022125e&amp;sid=5489&amp;ppid=86726126&amp;vpid=503821630&amp;ct=offers</t>
  </si>
  <si>
    <t>https://octopart.com/click/track?ai=8237&amp;sig=0456913&amp;sid=10022&amp;ppid=86726126&amp;vpid=575650491&amp;ct=offers</t>
  </si>
  <si>
    <t>https://octopart.com/click/track?ai=8237&amp;sig=097a8b2&amp;sid=2402&amp;ppid=86726126&amp;vpid=493363626&amp;ct=offers</t>
  </si>
  <si>
    <t>https://octopart.com/click/track?ai=8237&amp;sig=026839d&amp;sid=2401&amp;ppid=86726126&amp;vpid=481500537&amp;ct=offers</t>
  </si>
  <si>
    <t>https://octopart.com/click/track?ai=8237&amp;sig=0455e4d&amp;sid=819&amp;ppid=86726126&amp;vpid=492584073&amp;ct=offers</t>
  </si>
  <si>
    <t>https://octopart.com/click/track?ai=8237&amp;sig=0860f20&amp;sid=1106&amp;ppid=86726126&amp;vpid=485901145&amp;ct=offers</t>
  </si>
  <si>
    <t>https://octopart.com/click/track?ai=8237&amp;sig=0c4dc5a&amp;sid=459&amp;ppid=86726126&amp;vpid=480804261&amp;ct=offers</t>
  </si>
  <si>
    <t>62AC6880</t>
  </si>
  <si>
    <t>863-FFSH15120A</t>
  </si>
  <si>
    <t>FFSH15120AOS-ND</t>
  </si>
  <si>
    <t>1200V 15A SIC SBD</t>
  </si>
  <si>
    <t>https://octopart.com/ffsh15120a-on+semiconductor-86726126</t>
  </si>
  <si>
    <t>https://octopart.com/click/track?c=1&amp;ai=8237&amp;sig=089a383&amp;sid=5822&amp;ppid=104977746&amp;vpid=590712028&amp;ct=offers</t>
  </si>
  <si>
    <t>FFSH1265BDN-F085</t>
  </si>
  <si>
    <t>https://octopart.com/click/track?c=1&amp;ai=8237&amp;sig=00418d1&amp;sid=2402&amp;ppid=104977746&amp;vpid=590382912&amp;ct=offers</t>
  </si>
  <si>
    <t>https://octopart.com/click/track?ai=8237&amp;sig=0e53ba9&amp;sid=2401&amp;ppid=104977746&amp;vpid=592671791&amp;ct=offers</t>
  </si>
  <si>
    <t>https://octopart.com/click/track?ai=8237&amp;sig=00d3de6&amp;sid=819&amp;ppid=104977746&amp;vpid=594766689&amp;ct=offers</t>
  </si>
  <si>
    <t>https://octopart.com/click/track?ai=8237&amp;sig=0c37b59&amp;sid=459&amp;ppid=104977746&amp;vpid=594217946&amp;ct=offers</t>
  </si>
  <si>
    <t>38AH6599</t>
  </si>
  <si>
    <t>863-FFSH1265BDN-F085</t>
  </si>
  <si>
    <t>488-FFSH1265BDN-F085-ND</t>
  </si>
  <si>
    <t>650V 12A SIC SBD GEN1.5</t>
  </si>
  <si>
    <t>https://octopart.com/ffsh1265bdn-f085-on+semiconductor-104977746</t>
  </si>
  <si>
    <t>https://octopart.com/click/track?ai=8237&amp;sig=0b37059&amp;sid=5822&amp;ppid=99088867&amp;vpid=532267924&amp;ct=offers</t>
  </si>
  <si>
    <t>FFSH1065B-F085</t>
  </si>
  <si>
    <t>https://octopart.com/click/track?ai=8237&amp;sig=0f4947c&amp;sid=5489&amp;ppid=99088867&amp;vpid=585773128&amp;ct=offers</t>
  </si>
  <si>
    <t>https://octopart.com/click/track?c=1&amp;ai=8237&amp;sig=0332cd6&amp;sid=2402&amp;ppid=99088867&amp;vpid=590382911&amp;ct=offers</t>
  </si>
  <si>
    <t>https://octopart.com/click/track?ai=8237&amp;sig=0b16c91&amp;sid=2401&amp;ppid=99088867&amp;vpid=534528466&amp;ct=offers</t>
  </si>
  <si>
    <t>https://octopart.com/click/track?ai=8237&amp;sig=0950ca5&amp;sid=2454&amp;ppid=99088867&amp;vpid=597675463&amp;ct=offers</t>
  </si>
  <si>
    <t>https://octopart.com/click/track?c=1&amp;ai=8237&amp;sig=088f73c&amp;sid=15544&amp;ppid=99088867&amp;vpid=549505462&amp;ct=offers</t>
  </si>
  <si>
    <t>https://octopart.com/click/track?ai=8237&amp;sig=0c1b017&amp;sid=459&amp;ppid=99088867&amp;vpid=533463780&amp;ct=offers</t>
  </si>
  <si>
    <t>38AH6598</t>
  </si>
  <si>
    <t>863-FFSH1065B-F085</t>
  </si>
  <si>
    <t>FFSH1065B-F085-TUBE</t>
  </si>
  <si>
    <t>FFSH1065B-F085-ND</t>
  </si>
  <si>
    <t>650V 10A SIC SBD GEN1.5</t>
  </si>
  <si>
    <t>https://octopart.com/ffsh1065b-f085-on+semiconductor-99088867</t>
  </si>
  <si>
    <t>https://octopart.com/click/track?ai=8237&amp;sig=0c031a6&amp;sid=5489&amp;ppid=90702525&amp;vpid=503821629&amp;ct=offers</t>
  </si>
  <si>
    <t>FFSH10120A-F085</t>
  </si>
  <si>
    <t>https://octopart.com/click/track?ai=8237&amp;sig=0457654&amp;sid=10022&amp;ppid=90702525&amp;vpid=575650489&amp;ct=offers</t>
  </si>
  <si>
    <t>https://octopart.com/click/track?ai=8237&amp;sig=01fd81b&amp;sid=2402&amp;ppid=90702525&amp;vpid=507042737&amp;ct=offers</t>
  </si>
  <si>
    <t>https://octopart.com/click/track?ai=8237&amp;sig=0f06c9e&amp;sid=2401&amp;ppid=90702525&amp;vpid=481500536&amp;ct=offers</t>
  </si>
  <si>
    <t>https://octopart.com/click/track?ai=8237&amp;sig=05818fe&amp;sid=819&amp;ppid=90702525&amp;vpid=506754769&amp;ct=offers</t>
  </si>
  <si>
    <t>https://octopart.com/click/track?c=1&amp;ai=8237&amp;sig=093efc8&amp;sid=15544&amp;ppid=90702525&amp;vpid=492862821&amp;ct=offers</t>
  </si>
  <si>
    <t>https://octopart.com/click/track?c=1&amp;ai=8237&amp;sig=0491d4f&amp;sid=5822&amp;ppid=90702525&amp;vpid=475077968&amp;ct=offers</t>
  </si>
  <si>
    <t>https://octopart.com/click/track?ai=8237&amp;sig=0c9a7cf&amp;sid=1106&amp;ppid=90702525&amp;vpid=485901142&amp;ct=offers</t>
  </si>
  <si>
    <t>https://octopart.com/click/track?ai=8237&amp;sig=0167b37&amp;sid=459&amp;ppid=90702525&amp;vpid=480804260&amp;ct=offers</t>
  </si>
  <si>
    <t>62AC6879</t>
  </si>
  <si>
    <t>863-FFSH10120A-F085</t>
  </si>
  <si>
    <t>FFSH10120A-F085OS-ND</t>
  </si>
  <si>
    <t>1200V 10A AUTO SIC SBD</t>
  </si>
  <si>
    <t>https://octopart.com/ffsh10120a-f085-on+semiconductor-90702525</t>
  </si>
  <si>
    <t>https://octopart.com/click/track?c=1&amp;ai=8237&amp;sig=004a9e4&amp;sid=5822&amp;ppid=89200713&amp;vpid=480231234&amp;ct=offers</t>
  </si>
  <si>
    <t>FFSH10120A</t>
  </si>
  <si>
    <t>https://octopart.com/click/track?ai=8237&amp;sig=0cae9c9&amp;sid=5489&amp;ppid=89200713&amp;vpid=476965755&amp;ct=offers</t>
  </si>
  <si>
    <t>https://octopart.com/click/track?c=1&amp;ai=8237&amp;sig=01b94c6&amp;sid=2402&amp;ppid=89200713&amp;vpid=462365005&amp;ct=offers</t>
  </si>
  <si>
    <t>https://octopart.com/click/track?ai=8237&amp;sig=0146403&amp;sid=2401&amp;ppid=89200713&amp;vpid=487635432&amp;ct=offers</t>
  </si>
  <si>
    <t>https://octopart.com/click/track?c=1&amp;ai=8237&amp;sig=0a89833&amp;sid=15544&amp;ppid=89200713&amp;vpid=492862820&amp;ct=offers</t>
  </si>
  <si>
    <t>https://octopart.com/click/track?c=1&amp;ai=8237&amp;sig=0a6ebc9&amp;sid=459&amp;ppid=89200713&amp;vpid=462850868&amp;ct=offers</t>
  </si>
  <si>
    <t>48AC1058</t>
  </si>
  <si>
    <t>863-FFSH10120A</t>
  </si>
  <si>
    <t>FFSH10120A-ND</t>
  </si>
  <si>
    <t>1200V 10A SIC SBD</t>
  </si>
  <si>
    <t>https://octopart.com/ffsh10120a-on+semiconductor-89200713</t>
  </si>
  <si>
    <t>https://octopart.com/click/track?ai=8237&amp;sig=06dacd8&amp;sid=5489&amp;ppid=94379966&amp;vpid=540908963&amp;ct=offers</t>
  </si>
  <si>
    <t>FFSD1065B-F085</t>
  </si>
  <si>
    <t>https://octopart.com/click/track?ai=8237&amp;sig=0dd4f10&amp;sid=10022&amp;ppid=94379966&amp;vpid=575650487&amp;ct=offers</t>
  </si>
  <si>
    <t>https://octopart.com/click/track?ai=8237&amp;sig=0a2f4af&amp;sid=2402&amp;ppid=94379966&amp;vpid=547456635&amp;ct=offers</t>
  </si>
  <si>
    <t>https://octopart.com/click/track?ai=8237&amp;sig=08a3b71&amp;sid=2401&amp;ppid=94379966&amp;vpid=510869828&amp;ct=offers</t>
  </si>
  <si>
    <t>https://octopart.com/click/track?ai=8237&amp;sig=08a5f1c&amp;sid=819&amp;ppid=94379966&amp;vpid=521258864&amp;ct=offers</t>
  </si>
  <si>
    <t>https://octopart.com/click/track?c=1&amp;ai=8237&amp;sig=0143e0a&amp;sid=15544&amp;ppid=94379966&amp;vpid=527903668&amp;ct=offers</t>
  </si>
  <si>
    <t>https://octopart.com/click/track?c=1&amp;ai=8237&amp;sig=03257d3&amp;sid=5822&amp;ppid=94379966&amp;vpid=509489683&amp;ct=offers</t>
  </si>
  <si>
    <t>https://octopart.com/click/track?ai=8237&amp;sig=0bd4dea&amp;sid=1106&amp;ppid=94379966&amp;vpid=542292986&amp;ct=offers</t>
  </si>
  <si>
    <t>https://octopart.com/click/track?c=1&amp;ai=8237&amp;sig=0ce2cf0&amp;sid=459&amp;ppid=94379966&amp;vpid=511220470&amp;ct=offers</t>
  </si>
  <si>
    <t>84AC6676</t>
  </si>
  <si>
    <t>863-FFSD1065B-F085</t>
  </si>
  <si>
    <t>FFSD1065B-F085OSTR-ND</t>
  </si>
  <si>
    <t>https://octopart.com/ffsd1065b-f085-on+semiconductor-94379966</t>
  </si>
  <si>
    <t>https://octopart.com/click/track?c=1&amp;ai=8237&amp;sig=0946b30&amp;sid=2402&amp;ppid=104813776&amp;vpid=610637235&amp;ct=offers</t>
  </si>
  <si>
    <t>54AH8686</t>
  </si>
  <si>
    <t>https://octopart.com/click/track?c=1&amp;ai=8237&amp;sig=0d77c08&amp;sid=2401&amp;ppid=104813776&amp;vpid=607057429&amp;ct=offers</t>
  </si>
  <si>
    <t>https://octopart.com/click/track?c=1&amp;ai=8237&amp;sig=07d31f2&amp;sid=819&amp;ppid=104813776&amp;vpid=609084741&amp;ct=offers</t>
  </si>
  <si>
    <t>https://octopart.com/click/track?c=1&amp;ai=8237&amp;sig=00340d7&amp;sid=5822&amp;ppid=104813776&amp;vpid=596935872&amp;ct=offers</t>
  </si>
  <si>
    <t>https://octopart.com/click/track?c=1&amp;ai=8237&amp;sig=04f690e&amp;sid=459&amp;ppid=104813776&amp;vpid=607048202&amp;ct=offers</t>
  </si>
  <si>
    <t>863-FFSD1065B</t>
  </si>
  <si>
    <t>FFSD1065B</t>
  </si>
  <si>
    <t>488-FFSD1065BTR-ND</t>
  </si>
  <si>
    <t>https://octopart.com/ffsd1065b-on+semiconductor-104813776</t>
  </si>
  <si>
    <t>https://octopart.com/click/track?ai=8237&amp;sig=08f31e6&amp;sid=5489&amp;ppid=89215899&amp;vpid=495196635&amp;ct=offers</t>
  </si>
  <si>
    <t>FFSD1065A</t>
  </si>
  <si>
    <t>https://octopart.com/click/track?c=1&amp;ai=8237&amp;sig=0b5ba29&amp;sid=10022&amp;ppid=89215899&amp;vpid=575650486&amp;ct=offers</t>
  </si>
  <si>
    <t>https://octopart.com/click/track?ai=8237&amp;sig=0c8e340&amp;sid=2402&amp;ppid=89215899&amp;vpid=506615322&amp;ct=offers</t>
  </si>
  <si>
    <t>https://octopart.com/click/track?ai=8237&amp;sig=0fe09e5&amp;sid=2401&amp;ppid=89215899&amp;vpid=481500535&amp;ct=offers</t>
  </si>
  <si>
    <t>https://octopart.com/click/track?ai=8237&amp;sig=01e4c0f&amp;sid=819&amp;ppid=89215899&amp;vpid=506202821&amp;ct=offers</t>
  </si>
  <si>
    <t>https://octopart.com/click/track?c=1&amp;ai=8237&amp;sig=0d3eb6d&amp;sid=15544&amp;ppid=89215899&amp;vpid=504477709&amp;ct=offers</t>
  </si>
  <si>
    <t>https://octopart.com/click/track?c=1&amp;ai=8237&amp;sig=081394f&amp;sid=5822&amp;ppid=89215899&amp;vpid=472585894&amp;ct=offers</t>
  </si>
  <si>
    <t>https://octopart.com/click/track?ai=8237&amp;sig=035e6a2&amp;sid=1106&amp;ppid=89215899&amp;vpid=485901138&amp;ct=offers</t>
  </si>
  <si>
    <t>https://octopart.com/click/track?c=1&amp;ai=8237&amp;sig=087302b&amp;sid=459&amp;ppid=89215899&amp;vpid=480804259&amp;ct=offers</t>
  </si>
  <si>
    <t>62AC6878</t>
  </si>
  <si>
    <t>863-FFSD1065A</t>
  </si>
  <si>
    <t>FFSD1065AOSTR-ND</t>
  </si>
  <si>
    <t>https://octopart.com/ffsd1065a-on+semiconductor-89215899</t>
  </si>
  <si>
    <t>https://octopart.com/click/track?ai=8237&amp;sig=0584d87&amp;sid=459&amp;ppid=84326837&amp;vpid=479900462&amp;ct=offers</t>
  </si>
  <si>
    <t>FFSD10120AOSCT-ND</t>
  </si>
  <si>
    <t>https://octopart.com/click/track?ai=8237&amp;sig=0d417fd&amp;sid=5489&amp;ppid=84326837&amp;vpid=477114574&amp;ct=offers</t>
  </si>
  <si>
    <t>https://octopart.com/click/track?ai=8237&amp;sig=0c078ab&amp;sid=2401&amp;ppid=84326837&amp;vpid=438582779&amp;ct=offers</t>
  </si>
  <si>
    <t>https://octopart.com/click/track?c=1&amp;ai=8237&amp;sig=029805f&amp;sid=15544&amp;ppid=84326837&amp;vpid=484996315&amp;ct=offers</t>
  </si>
  <si>
    <t>FFSD10120A</t>
  </si>
  <si>
    <t>512-FFSD10120A</t>
  </si>
  <si>
    <t>DIODE SCHOTTKY 1.2KV TO252</t>
  </si>
  <si>
    <t>https://octopart.com/ffsd10120a-on+semiconductor-84326837</t>
  </si>
  <si>
    <t>https://octopart.com/click/track?c=1&amp;ai=8237&amp;sig=0057069&amp;sid=5822&amp;ppid=104790584&amp;vpid=582921354&amp;ct=offers</t>
  </si>
  <si>
    <t>FFSD0865B-F085</t>
  </si>
  <si>
    <t>https://octopart.com/click/track?c=1&amp;ai=8237&amp;sig=00414a3&amp;sid=2402&amp;ppid=104790584&amp;vpid=590382910&amp;ct=offers</t>
  </si>
  <si>
    <t>https://octopart.com/click/track?c=1&amp;ai=8237&amp;sig=0d1710b&amp;sid=2401&amp;ppid=104790584&amp;vpid=592671790&amp;ct=offers</t>
  </si>
  <si>
    <t>https://octopart.com/click/track?c=1&amp;ai=8237&amp;sig=0e68aa2&amp;sid=819&amp;ppid=104790584&amp;vpid=594766687&amp;ct=offers</t>
  </si>
  <si>
    <t>https://octopart.com/click/track?c=1&amp;ai=8237&amp;sig=05a903b&amp;sid=459&amp;ppid=104790584&amp;vpid=592580501&amp;ct=offers</t>
  </si>
  <si>
    <t>38AH6597</t>
  </si>
  <si>
    <t>863-FFSD0865B-F085</t>
  </si>
  <si>
    <t>488-FFSD0865B-F085CT-ND</t>
  </si>
  <si>
    <t>650V 8A SIC SBD GEN1.5</t>
  </si>
  <si>
    <t>https://octopart.com/ffsd0865b-f085-on+semiconductor-104790584</t>
  </si>
  <si>
    <t>https://octopart.com/click/track?c=1&amp;ai=8237&amp;sig=01057ae&amp;sid=459&amp;ppid=104774635&amp;vpid=594217944&amp;ct=offers</t>
  </si>
  <si>
    <t>488-FFSD0865BTR-ND</t>
  </si>
  <si>
    <t>https://octopart.com/click/track?c=1&amp;ai=8237&amp;sig=0786129&amp;sid=2402&amp;ppid=104774635&amp;vpid=590382909&amp;ct=offers</t>
  </si>
  <si>
    <t>https://octopart.com/click/track?ai=8237&amp;sig=0737aff&amp;sid=2401&amp;ppid=104774635&amp;vpid=585514109&amp;ct=offers</t>
  </si>
  <si>
    <t>https://octopart.com/click/track?c=1&amp;ai=8237&amp;sig=09ac7e1&amp;sid=819&amp;ppid=104774635&amp;vpid=594766685&amp;ct=offers</t>
  </si>
  <si>
    <t>https://octopart.com/click/track?c=1&amp;ai=8237&amp;sig=023816b&amp;sid=5822&amp;ppid=104774635&amp;vpid=582921353&amp;ct=offers</t>
  </si>
  <si>
    <t>38AH6596</t>
  </si>
  <si>
    <t>863-FFSD0865B</t>
  </si>
  <si>
    <t>FFSD0865B</t>
  </si>
  <si>
    <t>https://octopart.com/ffsd0865b-on+semiconductor-104774635</t>
  </si>
  <si>
    <t>https://octopart.com/click/track?c=1&amp;ai=8237&amp;sig=0a1111b&amp;sid=5822&amp;ppid=89215898&amp;vpid=482035155&amp;ct=offers</t>
  </si>
  <si>
    <t>FFSD0865A</t>
  </si>
  <si>
    <t>https://octopart.com/click/track?c=1&amp;ai=8237&amp;sig=08346c8&amp;sid=2402&amp;ppid=89215898&amp;vpid=508718039&amp;ct=offers</t>
  </si>
  <si>
    <t>https://octopart.com/click/track?c=1&amp;ai=8237&amp;sig=040ab85&amp;sid=459&amp;ppid=89215898&amp;vpid=480804256&amp;ct=offers</t>
  </si>
  <si>
    <t>65AC4715</t>
  </si>
  <si>
    <t>FFSD0865A-ND</t>
  </si>
  <si>
    <t>https://octopart.com/ffsd0865a-on+semiconductor-89215898</t>
  </si>
  <si>
    <t>https://octopart.com/click/track?ai=8237&amp;sig=08ef298&amp;sid=1106&amp;ppid=87467188&amp;vpid=485901135&amp;ct=offers</t>
  </si>
  <si>
    <t>FFSD08120A</t>
  </si>
  <si>
    <t>https://octopart.com/click/track?ai=8237&amp;sig=0732315&amp;sid=5489&amp;ppid=87467188&amp;vpid=480629217&amp;ct=offers</t>
  </si>
  <si>
    <t>https://octopart.com/click/track?ai=8237&amp;sig=08c41b4&amp;sid=10022&amp;ppid=87467188&amp;vpid=575650483&amp;ct=offers</t>
  </si>
  <si>
    <t>https://octopart.com/click/track?c=1&amp;ai=8237&amp;sig=0249d28&amp;sid=2402&amp;ppid=87467188&amp;vpid=462365003&amp;ct=offers</t>
  </si>
  <si>
    <t>https://octopart.com/click/track?ai=8237&amp;sig=0ba4533&amp;sid=2401&amp;ppid=87467188&amp;vpid=481500534&amp;ct=offers</t>
  </si>
  <si>
    <t>https://octopart.com/click/track?ai=8237&amp;sig=07c9cfe&amp;sid=819&amp;ppid=87467188&amp;vpid=508178298&amp;ct=offers</t>
  </si>
  <si>
    <t>https://octopart.com/click/track?c=1&amp;ai=8237&amp;sig=08bd7f3&amp;sid=15544&amp;ppid=87467188&amp;vpid=476434974&amp;ct=offers</t>
  </si>
  <si>
    <t>https://octopart.com/click/track?c=1&amp;ai=8237&amp;sig=00c1002&amp;sid=5822&amp;ppid=87467188&amp;vpid=478404675&amp;ct=offers</t>
  </si>
  <si>
    <t>https://octopart.com/click/track?c=1&amp;ai=8237&amp;sig=09518b6&amp;sid=459&amp;ppid=87467188&amp;vpid=480804255&amp;ct=offers</t>
  </si>
  <si>
    <t>48AC1057</t>
  </si>
  <si>
    <t>863-FFSD08120A</t>
  </si>
  <si>
    <t>FFSD08120AOSTR-ND</t>
  </si>
  <si>
    <t>1200V 8A SIC SBD</t>
  </si>
  <si>
    <t>https://octopart.com/ffsd08120a-on+semiconductor-87467188</t>
  </si>
  <si>
    <t>https://octopart.com/click/track?ai=8237&amp;sig=0354dbb&amp;sid=5822&amp;ppid=104790583&amp;vpid=582921352&amp;ct=offers</t>
  </si>
  <si>
    <t>FFSD0665B-F085</t>
  </si>
  <si>
    <t>https://octopart.com/click/track?c=1&amp;ai=8237&amp;sig=08f58cd&amp;sid=2402&amp;ppid=104790583&amp;vpid=590382908&amp;ct=offers</t>
  </si>
  <si>
    <t>https://octopart.com/click/track?ai=8237&amp;sig=02a75dc&amp;sid=2401&amp;ppid=104790583&amp;vpid=592671789&amp;ct=offers</t>
  </si>
  <si>
    <t>https://octopart.com/click/track?ai=8237&amp;sig=08b153e&amp;sid=819&amp;ppid=104790583&amp;vpid=594766683&amp;ct=offers</t>
  </si>
  <si>
    <t>https://octopart.com/click/track?ai=8237&amp;sig=0299d3f&amp;sid=459&amp;ppid=104790583&amp;vpid=592580496&amp;ct=offers</t>
  </si>
  <si>
    <t>38AH6595</t>
  </si>
  <si>
    <t>863-FFSD0665B-F085</t>
  </si>
  <si>
    <t>488-FFSD0665B-F085CT-ND</t>
  </si>
  <si>
    <t>650V 6A SIC SBD GEN1.5</t>
  </si>
  <si>
    <t>https://octopart.com/ffsd0665b-f085-on+semiconductor-104790583</t>
  </si>
  <si>
    <t>https://octopart.com/click/track?c=1&amp;ai=8237&amp;sig=0e16fce&amp;sid=459&amp;ppid=104774634&amp;vpid=594217941&amp;ct=offers</t>
  </si>
  <si>
    <t>488-FFSD0665BTR-ND</t>
  </si>
  <si>
    <t>https://octopart.com/click/track?c=1&amp;ai=8237&amp;sig=0840a2f&amp;sid=2402&amp;ppid=104774634&amp;vpid=590382907&amp;ct=offers</t>
  </si>
  <si>
    <t>https://octopart.com/click/track?ai=8237&amp;sig=0fa3880&amp;sid=2401&amp;ppid=104774634&amp;vpid=585514108&amp;ct=offers</t>
  </si>
  <si>
    <t>https://octopart.com/click/track?ai=8237&amp;sig=0289300&amp;sid=819&amp;ppid=104774634&amp;vpid=594766681&amp;ct=offers</t>
  </si>
  <si>
    <t>https://octopart.com/click/track?ai=8237&amp;sig=05bb3e7&amp;sid=5822&amp;ppid=104774634&amp;vpid=582921351&amp;ct=offers</t>
  </si>
  <si>
    <t>38AH6594</t>
  </si>
  <si>
    <t>863-FFSD0665B</t>
  </si>
  <si>
    <t>FFSD0665B</t>
  </si>
  <si>
    <t>https://octopart.com/ffsd0665b-on+semiconductor-104774634</t>
  </si>
  <si>
    <t>https://octopart.com/click/track?c=1&amp;ai=8237&amp;sig=01b358c&amp;sid=5822&amp;ppid=89215897&amp;vpid=482035154&amp;ct=offers</t>
  </si>
  <si>
    <t>FFSD0665A</t>
  </si>
  <si>
    <t>https://octopart.com/click/track?c=1&amp;ai=8237&amp;sig=0480ec4&amp;sid=2402&amp;ppid=89215897&amp;vpid=508718033&amp;ct=offers</t>
  </si>
  <si>
    <t>https://octopart.com/click/track?c=1&amp;ai=8237&amp;sig=0ca719d&amp;sid=2401&amp;ppid=89215897&amp;vpid=506327097&amp;ct=offers</t>
  </si>
  <si>
    <t>https://octopart.com/click/track?c=1&amp;ai=8237&amp;sig=0c1d615&amp;sid=15544&amp;ppid=89215897&amp;vpid=535422678&amp;ct=offers</t>
  </si>
  <si>
    <t>https://octopart.com/click/track?c=1&amp;ai=8237&amp;sig=050fb77&amp;sid=459&amp;ppid=89215897&amp;vpid=480804252&amp;ct=offers</t>
  </si>
  <si>
    <t>65AC4714</t>
  </si>
  <si>
    <t>863-FFSD0665A</t>
  </si>
  <si>
    <t>FFSD0665A-ND</t>
  </si>
  <si>
    <t>https://octopart.com/ffsd0665a-on+semiconductor-89215897</t>
  </si>
  <si>
    <t>https://octopart.com/click/track?c=1&amp;ai=8237&amp;sig=06b5968&amp;sid=5822&amp;ppid=97565466&amp;vpid=528579749&amp;ct=offers</t>
  </si>
  <si>
    <t>FFSD0465A</t>
  </si>
  <si>
    <t>https://octopart.com/click/track?c=1&amp;ai=8237&amp;sig=090f69f&amp;sid=2402&amp;ppid=97565466&amp;vpid=520596880&amp;ct=offers</t>
  </si>
  <si>
    <t>https://octopart.com/click/track?ai=8237&amp;sig=004cb00&amp;sid=2401&amp;ppid=97565466&amp;vpid=540099041&amp;ct=offers</t>
  </si>
  <si>
    <t>https://octopart.com/click/track?c=1&amp;ai=8237&amp;sig=062331f&amp;sid=459&amp;ppid=97565466&amp;vpid=519909552&amp;ct=offers</t>
  </si>
  <si>
    <t>85AC2835</t>
  </si>
  <si>
    <t>863-FFSD0465A</t>
  </si>
  <si>
    <t>FFSD0465A-ND</t>
  </si>
  <si>
    <t>https://octopart.com/ffsd0465a-on+semiconductor-97565466</t>
  </si>
  <si>
    <t>https://octopart.com/click/track?c=1&amp;ai=8237&amp;sig=0354802&amp;sid=5822&amp;ppid=94562501&amp;vpid=509489682&amp;ct=offers</t>
  </si>
  <si>
    <t>FFSB3065B-F085</t>
  </si>
  <si>
    <t>https://octopart.com/click/track?ai=8237&amp;sig=0d15128&amp;sid=5489&amp;ppid=94562501&amp;vpid=534609313&amp;ct=offers</t>
  </si>
  <si>
    <t>https://octopart.com/click/track?ai=8237&amp;sig=0a496a4&amp;sid=10022&amp;ppid=94562501&amp;vpid=575650480&amp;ct=offers</t>
  </si>
  <si>
    <t>https://octopart.com/click/track?ai=8237&amp;sig=0c304a4&amp;sid=2402&amp;ppid=94562501&amp;vpid=547456634&amp;ct=offers</t>
  </si>
  <si>
    <t>https://octopart.com/click/track?ai=8237&amp;sig=0aa04cb&amp;sid=2401&amp;ppid=94562501&amp;vpid=510869827&amp;ct=offers</t>
  </si>
  <si>
    <t>https://octopart.com/click/track?ai=8237&amp;sig=0bcebed&amp;sid=819&amp;ppid=94562501&amp;vpid=521258862&amp;ct=offers</t>
  </si>
  <si>
    <t>https://octopart.com/click/track?c=1&amp;ai=8237&amp;sig=072956a&amp;sid=15544&amp;ppid=94562501&amp;vpid=507769249&amp;ct=offers</t>
  </si>
  <si>
    <t>https://octopart.com/click/track?ai=8237&amp;sig=07cfeeb&amp;sid=1106&amp;ppid=94562501&amp;vpid=534244828&amp;ct=offers</t>
  </si>
  <si>
    <t>https://octopart.com/click/track?c=1&amp;ai=8237&amp;sig=0053028&amp;sid=459&amp;ppid=94562501&amp;vpid=511220463&amp;ct=offers</t>
  </si>
  <si>
    <t>84AC6675</t>
  </si>
  <si>
    <t>863-FFSB3065B-F085</t>
  </si>
  <si>
    <t>FFSB3065B-F085OSTR-ND</t>
  </si>
  <si>
    <t>https://octopart.com/ffsb3065b-f085-on+semiconductor-94562501</t>
  </si>
  <si>
    <t>https://octopart.com/click/track?c=1&amp;ai=8237&amp;sig=06a15b7&amp;sid=459&amp;ppid=106150196&amp;vpid=607048199&amp;ct=offers</t>
  </si>
  <si>
    <t>488-FFSB3065BTR-ND</t>
  </si>
  <si>
    <t>https://octopart.com/click/track?c=1&amp;ai=8237&amp;sig=0f26166&amp;sid=2402&amp;ppid=106150196&amp;vpid=610637234&amp;ct=offers</t>
  </si>
  <si>
    <t>https://octopart.com/click/track?c=1&amp;ai=8237&amp;sig=078f62c&amp;sid=2401&amp;ppid=106150196&amp;vpid=607057428&amp;ct=offers</t>
  </si>
  <si>
    <t>https://octopart.com/click/track?c=1&amp;ai=8237&amp;sig=07c1c1f&amp;sid=819&amp;ppid=106150196&amp;vpid=609084740&amp;ct=offers</t>
  </si>
  <si>
    <t>https://octopart.com/click/track?c=1&amp;ai=8237&amp;sig=01be7af&amp;sid=5822&amp;ppid=106150196&amp;vpid=594741125&amp;ct=offers</t>
  </si>
  <si>
    <t>54AH8685</t>
  </si>
  <si>
    <t>863-FFSB3065B</t>
  </si>
  <si>
    <t>FFSB3065B</t>
  </si>
  <si>
    <t>https://octopart.com/ffsb3065b-on+semiconductor-106150196</t>
  </si>
  <si>
    <t>https://octopart.com/click/track?ai=8237&amp;sig=0aa7d1e&amp;sid=5822&amp;ppid=99683845&amp;vpid=539737844&amp;ct=offers</t>
  </si>
  <si>
    <t>FFSB2065B-F085</t>
  </si>
  <si>
    <t>https://octopart.com/click/track?ai=8237&amp;sig=0e14898&amp;sid=2402&amp;ppid=99683845&amp;vpid=551450138&amp;ct=offers</t>
  </si>
  <si>
    <t>https://octopart.com/click/track?ai=8237&amp;sig=097afc8&amp;sid=2401&amp;ppid=99683845&amp;vpid=549548603&amp;ct=offers</t>
  </si>
  <si>
    <t>https://octopart.com/click/track?ai=8237&amp;sig=0651d5e&amp;sid=819&amp;ppid=99683845&amp;vpid=549831924&amp;ct=offers</t>
  </si>
  <si>
    <t>https://octopart.com/click/track?c=1&amp;ai=8237&amp;sig=0ee20a5&amp;sid=15544&amp;ppid=99683845&amp;vpid=582731507&amp;ct=offers</t>
  </si>
  <si>
    <t>https://octopart.com/click/track?c=1&amp;ai=8237&amp;sig=0cac351&amp;sid=459&amp;ppid=99683845&amp;vpid=550701830&amp;ct=offers</t>
  </si>
  <si>
    <t>07AH6568</t>
  </si>
  <si>
    <t>863-FFSB2065B-F085</t>
  </si>
  <si>
    <t>FFSB2065B-F085OSTR-ND</t>
  </si>
  <si>
    <t>https://octopart.com/ffsb2065b-f085-on+semiconductor-99683845</t>
  </si>
  <si>
    <t>https://octopart.com/click/track?c=1&amp;ai=8237&amp;sig=02ab918&amp;sid=5822&amp;ppid=99233237&amp;vpid=539737845&amp;ct=offers</t>
  </si>
  <si>
    <t>FFSB2065BDN-F085</t>
  </si>
  <si>
    <t>https://octopart.com/click/track?c=1&amp;ai=8237&amp;sig=00e073c&amp;sid=2402&amp;ppid=99233237&amp;vpid=590382906&amp;ct=offers</t>
  </si>
  <si>
    <t>https://octopart.com/click/track?ai=8237&amp;sig=09e582d&amp;sid=2401&amp;ppid=99233237&amp;vpid=575167393&amp;ct=offers</t>
  </si>
  <si>
    <t>https://octopart.com/click/track?c=1&amp;ai=8237&amp;sig=095b31e&amp;sid=459&amp;ppid=99233237&amp;vpid=540476706&amp;ct=offers</t>
  </si>
  <si>
    <t>38AH6593</t>
  </si>
  <si>
    <t>863-FFSB2065BDN-F085</t>
  </si>
  <si>
    <t>FFSB2065BDN-F085-ND</t>
  </si>
  <si>
    <t>https://octopart.com/ffsb2065bdn-f085-on+semiconductor-99233237</t>
  </si>
  <si>
    <t>https://octopart.com/click/track?c=1&amp;ai=8237&amp;sig=0ed3c46&amp;sid=2402&amp;ppid=106150195&amp;vpid=610637233&amp;ct=offers</t>
  </si>
  <si>
    <t>54AH8684</t>
  </si>
  <si>
    <t>https://octopart.com/click/track?c=1&amp;ai=8237&amp;sig=068b455&amp;sid=2401&amp;ppid=106150195&amp;vpid=607057427&amp;ct=offers</t>
  </si>
  <si>
    <t>https://octopart.com/click/track?c=1&amp;ai=8237&amp;sig=04f51f0&amp;sid=819&amp;ppid=106150195&amp;vpid=609084739&amp;ct=offers</t>
  </si>
  <si>
    <t>https://octopart.com/click/track?c=1&amp;ai=8237&amp;sig=0254c16&amp;sid=5822&amp;ppid=106150195&amp;vpid=594741124&amp;ct=offers</t>
  </si>
  <si>
    <t>https://octopart.com/click/track?c=1&amp;ai=8237&amp;sig=0846c29&amp;sid=459&amp;ppid=106150195&amp;vpid=607048196&amp;ct=offers</t>
  </si>
  <si>
    <t>863-FFSB2065B</t>
  </si>
  <si>
    <t>FFSB2065B</t>
  </si>
  <si>
    <t>488-FFSB2065BTR-ND</t>
  </si>
  <si>
    <t>650V 20A SIC SBD GEN1.5</t>
  </si>
  <si>
    <t>https://octopart.com/ffsb2065b-on+semiconductor-106150195</t>
  </si>
  <si>
    <t>https://octopart.com/click/track?c=1&amp;ai=8237&amp;sig=0dd7922&amp;sid=5822&amp;ppid=94261719&amp;vpid=509489681&amp;ct=offers</t>
  </si>
  <si>
    <t>FFSB20120A-F085</t>
  </si>
  <si>
    <t>https://octopart.com/click/track?ai=8237&amp;sig=0e5f7a9&amp;sid=5489&amp;ppid=94261719&amp;vpid=580024170&amp;ct=offers</t>
  </si>
  <si>
    <t>https://octopart.com/click/track?ai=8237&amp;sig=069fce8&amp;sid=10022&amp;ppid=94261719&amp;vpid=575650478&amp;ct=offers</t>
  </si>
  <si>
    <t>https://octopart.com/click/track?c=1&amp;ai=8237&amp;sig=0590266&amp;sid=2402&amp;ppid=94261719&amp;vpid=612836565&amp;ct=offers</t>
  </si>
  <si>
    <t>https://octopart.com/click/track?ai=8237&amp;sig=06a44dc&amp;sid=2401&amp;ppid=94261719&amp;vpid=510869826&amp;ct=offers</t>
  </si>
  <si>
    <t>https://octopart.com/click/track?ai=8237&amp;sig=0fba773&amp;sid=2454&amp;ppid=94261719&amp;vpid=519471327&amp;ct=offers</t>
  </si>
  <si>
    <t>https://octopart.com/click/track?ai=8237&amp;sig=0a8a415&amp;sid=819&amp;ppid=94261719&amp;vpid=521258860&amp;ct=offers</t>
  </si>
  <si>
    <t>https://octopart.com/click/track?c=1&amp;ai=8237&amp;sig=00fa27d&amp;sid=15544&amp;ppid=94261719&amp;vpid=507769248&amp;ct=offers</t>
  </si>
  <si>
    <t>https://octopart.com/click/track?ai=8237&amp;sig=015799a&amp;sid=1106&amp;ppid=94261719&amp;vpid=520479124&amp;ct=offers</t>
  </si>
  <si>
    <t>https://octopart.com/click/track?ai=8237&amp;sig=0c582e7&amp;sid=459&amp;ppid=94261719&amp;vpid=511220457&amp;ct=offers</t>
  </si>
  <si>
    <t>84AC6674</t>
  </si>
  <si>
    <t>863-FFSB20120A-F085</t>
  </si>
  <si>
    <t>FFSB20120A-F085-REEL</t>
  </si>
  <si>
    <t>FFSB20120A-F085OSTR-ND</t>
  </si>
  <si>
    <t>https://octopart.com/ffsb20120a-f085-on+semiconductor-94261719</t>
  </si>
  <si>
    <t>https://octopart.com/click/track?c=1&amp;ai=8237&amp;sig=0fe2f6c&amp;sid=5822&amp;ppid=90257568&amp;vpid=509489679&amp;ct=offers</t>
  </si>
  <si>
    <t>FFSB1265A</t>
  </si>
  <si>
    <t>https://octopart.com/click/track?c=1&amp;ai=8237&amp;sig=0b1e250&amp;sid=2402&amp;ppid=90257568&amp;vpid=508718027&amp;ct=offers</t>
  </si>
  <si>
    <t>https://octopart.com/click/track?c=1&amp;ai=8237&amp;sig=0e9ed42&amp;sid=15544&amp;ppid=90257568&amp;vpid=507769246&amp;ct=offers</t>
  </si>
  <si>
    <t>https://octopart.com/click/track?c=1&amp;ai=8237&amp;sig=07e009e&amp;sid=459&amp;ppid=90257568&amp;vpid=578794769&amp;ct=offers</t>
  </si>
  <si>
    <t>73AC4678</t>
  </si>
  <si>
    <t>FFSB1265A-ND</t>
  </si>
  <si>
    <t>DIODE SBD 12A 650V D2PAK-3</t>
  </si>
  <si>
    <t>https://octopart.com/ffsb1265a-on+semiconductor-90257568</t>
  </si>
  <si>
    <t>https://octopart.com/click/track?c=1&amp;ai=8237&amp;sig=0b487fe&amp;sid=5822&amp;ppid=94379965&amp;vpid=509489678&amp;ct=offers</t>
  </si>
  <si>
    <t>FFSB1065B-F085</t>
  </si>
  <si>
    <t>https://octopart.com/click/track?ai=8237&amp;sig=0d18271&amp;sid=5489&amp;ppid=94379965&amp;vpid=585773127&amp;ct=offers</t>
  </si>
  <si>
    <t>https://octopart.com/click/track?c=1&amp;ai=8237&amp;sig=0f350b2&amp;sid=10022&amp;ppid=94379965&amp;vpid=575650477&amp;ct=offers</t>
  </si>
  <si>
    <t>https://octopart.com/click/track?ai=8237&amp;sig=0915cf6&amp;sid=2402&amp;ppid=94379965&amp;vpid=535663631&amp;ct=offers</t>
  </si>
  <si>
    <t>https://octopart.com/click/track?ai=8237&amp;sig=09d95f6&amp;sid=2401&amp;ppid=94379965&amp;vpid=510869825&amp;ct=offers</t>
  </si>
  <si>
    <t>https://octopart.com/click/track?ai=8237&amp;sig=0883f84&amp;sid=2454&amp;ppid=94379965&amp;vpid=534035217&amp;ct=offers</t>
  </si>
  <si>
    <t>https://octopart.com/click/track?ai=8237&amp;sig=0c5c62b&amp;sid=819&amp;ppid=94379965&amp;vpid=521258858&amp;ct=offers</t>
  </si>
  <si>
    <t>https://octopart.com/click/track?c=1&amp;ai=8237&amp;sig=0087eae&amp;sid=15544&amp;ppid=94379965&amp;vpid=507769245&amp;ct=offers</t>
  </si>
  <si>
    <t>https://octopart.com/click/track?ai=8237&amp;sig=013c965&amp;sid=1106&amp;ppid=94379965&amp;vpid=533396851&amp;ct=offers</t>
  </si>
  <si>
    <t>https://octopart.com/click/track?c=1&amp;ai=8237&amp;sig=08dd247&amp;sid=459&amp;ppid=94379965&amp;vpid=511220451&amp;ct=offers</t>
  </si>
  <si>
    <t>84AC6673</t>
  </si>
  <si>
    <t>863-FFSB1065B-F085</t>
  </si>
  <si>
    <t>FFSB1065B-F085-REEL</t>
  </si>
  <si>
    <t>FFSB1065B-F085OSTR-ND</t>
  </si>
  <si>
    <t>https://octopart.com/ffsb1065b-f085-on+semiconductor-94379965</t>
  </si>
  <si>
    <t>https://octopart.com/click/track?c=1&amp;ai=8237&amp;sig=0a9ed3a&amp;sid=2402&amp;ppid=106064514&amp;vpid=610637232&amp;ct=offers</t>
  </si>
  <si>
    <t>54AH8683</t>
  </si>
  <si>
    <t>https://octopart.com/click/track?c=1&amp;ai=8237&amp;sig=0963390&amp;sid=2401&amp;ppid=106064514&amp;vpid=600884200&amp;ct=offers</t>
  </si>
  <si>
    <t>https://octopart.com/click/track?c=1&amp;ai=8237&amp;sig=0377d06&amp;sid=819&amp;ppid=106064514&amp;vpid=609084738&amp;ct=offers</t>
  </si>
  <si>
    <t>https://octopart.com/click/track?c=1&amp;ai=8237&amp;sig=09c13b0&amp;sid=5822&amp;ppid=106064514&amp;vpid=596935871&amp;ct=offers</t>
  </si>
  <si>
    <t>https://octopart.com/click/track?c=1&amp;ai=8237&amp;sig=005ded8&amp;sid=459&amp;ppid=106064514&amp;vpid=607048193&amp;ct=offers</t>
  </si>
  <si>
    <t>863-FFSB1065B</t>
  </si>
  <si>
    <t>FFSB1065B</t>
  </si>
  <si>
    <t>488-FFSB1065BTR-ND</t>
  </si>
  <si>
    <t>https://octopart.com/ffsb1065b-on+semiconductor-106064514</t>
  </si>
  <si>
    <t>https://octopart.com/click/track?c=1&amp;ai=8237&amp;sig=0d84352&amp;sid=5822&amp;ppid=94261718&amp;vpid=509489676&amp;ct=offers</t>
  </si>
  <si>
    <t>FFSB10120A-F085</t>
  </si>
  <si>
    <t>https://octopart.com/click/track?ai=8237&amp;sig=0f474a3&amp;sid=5489&amp;ppid=94261718&amp;vpid=520553362&amp;ct=offers</t>
  </si>
  <si>
    <t>https://octopart.com/click/track?ai=8237&amp;sig=03d604f&amp;sid=10022&amp;ppid=94261718&amp;vpid=575650474&amp;ct=offers</t>
  </si>
  <si>
    <t>https://octopart.com/click/track?c=1&amp;ai=8237&amp;sig=08a7882&amp;sid=2402&amp;ppid=94261718&amp;vpid=508718021&amp;ct=offers</t>
  </si>
  <si>
    <t>https://octopart.com/click/track?ai=8237&amp;sig=00abba1&amp;sid=2401&amp;ppid=94261718&amp;vpid=510869824&amp;ct=offers</t>
  </si>
  <si>
    <t>https://octopart.com/click/track?ai=8237&amp;sig=052d0a9&amp;sid=2454&amp;ppid=94261718&amp;vpid=520550268&amp;ct=offers</t>
  </si>
  <si>
    <t>https://octopart.com/click/track?ai=8237&amp;sig=08ce0b8&amp;sid=819&amp;ppid=94261718&amp;vpid=521258856&amp;ct=offers</t>
  </si>
  <si>
    <t>https://octopart.com/click/track?c=1&amp;ai=8237&amp;sig=0473880&amp;sid=15544&amp;ppid=94261718&amp;vpid=507769243&amp;ct=offers</t>
  </si>
  <si>
    <t>https://octopart.com/click/track?ai=8237&amp;sig=0e553e0&amp;sid=1106&amp;ppid=94261718&amp;vpid=520479122&amp;ct=offers</t>
  </si>
  <si>
    <t>https://octopart.com/click/track?c=1&amp;ai=8237&amp;sig=00a9ea6&amp;sid=459&amp;ppid=94261718&amp;vpid=511220447&amp;ct=offers</t>
  </si>
  <si>
    <t>73AC4675</t>
  </si>
  <si>
    <t>863-FFSB10120A-F085</t>
  </si>
  <si>
    <t>FFSB10120A-F085-REEL</t>
  </si>
  <si>
    <t>FFSB10120A-F085OSTR-ND</t>
  </si>
  <si>
    <t>https://octopart.com/ffsb10120a-f085-on+semiconductor-94261718</t>
  </si>
  <si>
    <t>https://octopart.com/click/track?c=1&amp;ai=8237&amp;sig=0c015ef&amp;sid=5822&amp;ppid=94985220&amp;vpid=509489675&amp;ct=offers</t>
  </si>
  <si>
    <t>FFSB10120A</t>
  </si>
  <si>
    <t>https://octopart.com/click/track?c=1&amp;ai=8237&amp;sig=0aaa0ad&amp;sid=2402&amp;ppid=94985220&amp;vpid=508718020&amp;ct=offers</t>
  </si>
  <si>
    <t>https://octopart.com/click/track?c=1&amp;ai=8237&amp;sig=0bcc19c&amp;sid=15544&amp;ppid=94985220&amp;vpid=507769242&amp;ct=offers</t>
  </si>
  <si>
    <t>https://octopart.com/click/track?c=1&amp;ai=8237&amp;sig=0c8476a&amp;sid=459&amp;ppid=94985220&amp;vpid=578794767&amp;ct=offers</t>
  </si>
  <si>
    <t>73AC4674</t>
  </si>
  <si>
    <t>FFSB10120A-ND</t>
  </si>
  <si>
    <t>DIODE SBD 10A 120V D2PAK-3</t>
  </si>
  <si>
    <t>https://octopart.com/ffsb10120a-on+semiconductor-94985220</t>
  </si>
  <si>
    <t>https://octopart.com/click/track?ai=8237&amp;sig=067b861&amp;sid=5822&amp;ppid=104790582&amp;vpid=582921350&amp;ct=offers</t>
  </si>
  <si>
    <t>FFSB0865B-F085</t>
  </si>
  <si>
    <t>https://octopart.com/click/track?ai=8237&amp;sig=0afb137&amp;sid=2402&amp;ppid=104790582&amp;vpid=599654747&amp;ct=offers</t>
  </si>
  <si>
    <t>https://octopart.com/click/track?ai=8237&amp;sig=04f4efc&amp;sid=2401&amp;ppid=104790582&amp;vpid=592671788&amp;ct=offers</t>
  </si>
  <si>
    <t>https://octopart.com/click/track?ai=8237&amp;sig=07ce020&amp;sid=819&amp;ppid=104790582&amp;vpid=594766679&amp;ct=offers</t>
  </si>
  <si>
    <t>https://octopart.com/click/track?c=1&amp;ai=8237&amp;sig=0c560af&amp;sid=15544&amp;ppid=104790582&amp;vpid=592436566&amp;ct=offers</t>
  </si>
  <si>
    <t>https://octopart.com/click/track?ai=8237&amp;sig=00ad97a&amp;sid=459&amp;ppid=104790582&amp;vpid=594217940&amp;ct=offers</t>
  </si>
  <si>
    <t>41AH1920</t>
  </si>
  <si>
    <t>863-FFSB0865B-F085</t>
  </si>
  <si>
    <t>488-FFSB0865B-F085TR-ND</t>
  </si>
  <si>
    <t>https://octopart.com/ffsb0865b-f085-on+semiconductor-104790582</t>
  </si>
  <si>
    <t>https://octopart.com/click/track?ai=8237&amp;sig=0ad8d0a&amp;sid=2402&amp;ppid=104731360&amp;vpid=599654746&amp;ct=offers</t>
  </si>
  <si>
    <t>41AH1919</t>
  </si>
  <si>
    <t>https://octopart.com/click/track?ai=8237&amp;sig=00eed04&amp;sid=2401&amp;ppid=104731360&amp;vpid=585514107&amp;ct=offers</t>
  </si>
  <si>
    <t>https://octopart.com/click/track?ai=8237&amp;sig=05c1f7f&amp;sid=819&amp;ppid=104731360&amp;vpid=594766677&amp;ct=offers</t>
  </si>
  <si>
    <t>https://octopart.com/click/track?ai=8237&amp;sig=0ae813f&amp;sid=5822&amp;ppid=104731360&amp;vpid=582921349&amp;ct=offers</t>
  </si>
  <si>
    <t>https://octopart.com/click/track?ai=8237&amp;sig=03d5521&amp;sid=459&amp;ppid=104731360&amp;vpid=584799300&amp;ct=offers</t>
  </si>
  <si>
    <t>863-FFSB0865B</t>
  </si>
  <si>
    <t>FFSB0865B</t>
  </si>
  <si>
    <t>488-FFSB0865BTR-ND</t>
  </si>
  <si>
    <t>https://octopart.com/ffsb0865b-on+semiconductor-104731360</t>
  </si>
  <si>
    <t>https://octopart.com/click/track?c=1&amp;ai=8237&amp;sig=0deb8e6&amp;sid=5822&amp;ppid=94261717&amp;vpid=509489674&amp;ct=offers</t>
  </si>
  <si>
    <t>FFSB0865A</t>
  </si>
  <si>
    <t>https://octopart.com/click/track?c=1&amp;ai=8237&amp;sig=0258029&amp;sid=2402&amp;ppid=94261717&amp;vpid=508718018&amp;ct=offers</t>
  </si>
  <si>
    <t>https://octopart.com/click/track?c=1&amp;ai=8237&amp;sig=094ff9c&amp;sid=2401&amp;ppid=94261717&amp;vpid=534938313&amp;ct=offers</t>
  </si>
  <si>
    <t>https://octopart.com/click/track?c=1&amp;ai=8237&amp;sig=020f46a&amp;sid=15544&amp;ppid=94261717&amp;vpid=507769241&amp;ct=offers</t>
  </si>
  <si>
    <t>https://octopart.com/click/track?c=1&amp;ai=8237&amp;sig=0788520&amp;sid=459&amp;ppid=94261717&amp;vpid=578794766&amp;ct=offers</t>
  </si>
  <si>
    <t>73AC4673</t>
  </si>
  <si>
    <t>863-FFSB0865A</t>
  </si>
  <si>
    <t>FFSB0865A-ND</t>
  </si>
  <si>
    <t>DIODE SBD 8A 650V D2PAK-3</t>
  </si>
  <si>
    <t>https://octopart.com/ffsb0865a-on+semiconductor-94261717</t>
  </si>
  <si>
    <t>https://octopart.com/click/track?ai=8237&amp;sig=0a7707b&amp;sid=5822&amp;ppid=104790581&amp;vpid=582921348&amp;ct=offers</t>
  </si>
  <si>
    <t>FFSB0665B-F085</t>
  </si>
  <si>
    <t>https://octopart.com/click/track?ai=8237&amp;sig=0b0c0e6&amp;sid=2402&amp;ppid=104790581&amp;vpid=599654745&amp;ct=offers</t>
  </si>
  <si>
    <t>https://octopart.com/click/track?ai=8237&amp;sig=0458dc1&amp;sid=2401&amp;ppid=104790581&amp;vpid=592671787&amp;ct=offers</t>
  </si>
  <si>
    <t>https://octopart.com/click/track?ai=8237&amp;sig=0b929f8&amp;sid=819&amp;ppid=104790581&amp;vpid=594766675&amp;ct=offers</t>
  </si>
  <si>
    <t>https://octopart.com/click/track?c=1&amp;ai=8237&amp;sig=00e1517&amp;sid=459&amp;ppid=104790581&amp;vpid=594217939&amp;ct=offers</t>
  </si>
  <si>
    <t>41AH1918</t>
  </si>
  <si>
    <t>863-FFSB0665B-F085</t>
  </si>
  <si>
    <t>488-FFSB0665B-F085TR-ND</t>
  </si>
  <si>
    <t>https://octopart.com/ffsb0665b-f085-on+semiconductor-104790581</t>
  </si>
  <si>
    <t>https://octopart.com/click/track?ai=8237&amp;sig=03d3f30&amp;sid=2402&amp;ppid=104774633&amp;vpid=599654744&amp;ct=offers</t>
  </si>
  <si>
    <t>41AH1917</t>
  </si>
  <si>
    <t>https://octopart.com/click/track?ai=8237&amp;sig=0b7057f&amp;sid=2401&amp;ppid=104774633&amp;vpid=585205242&amp;ct=offers</t>
  </si>
  <si>
    <t>https://octopart.com/click/track?ai=8237&amp;sig=0e3d739&amp;sid=819&amp;ppid=104774633&amp;vpid=594766673&amp;ct=offers</t>
  </si>
  <si>
    <t>https://octopart.com/click/track?ai=8237&amp;sig=03708a2&amp;sid=5822&amp;ppid=104774633&amp;vpid=582921347&amp;ct=offers</t>
  </si>
  <si>
    <t>https://octopart.com/click/track?ai=8237&amp;sig=085ef9c&amp;sid=459&amp;ppid=104774633&amp;vpid=584799297&amp;ct=offers</t>
  </si>
  <si>
    <t>863-FFSB0665B</t>
  </si>
  <si>
    <t>FFSB0665B</t>
  </si>
  <si>
    <t>488-FFSB0665BTR-ND</t>
  </si>
  <si>
    <t>https://octopart.com/ffsb0665b-on+semiconductor-104774633</t>
  </si>
  <si>
    <t>https://octopart.com/click/track?c=1&amp;ai=8237&amp;sig=07daaa9&amp;sid=5822&amp;ppid=94261716&amp;vpid=509489673&amp;ct=offers</t>
  </si>
  <si>
    <t>FFSB0665A</t>
  </si>
  <si>
    <t>https://octopart.com/click/track?c=1&amp;ai=8237&amp;sig=0df3b4d&amp;sid=2402&amp;ppid=94261716&amp;vpid=508718015&amp;ct=offers</t>
  </si>
  <si>
    <t>https://octopart.com/click/track?ai=8237&amp;sig=0f86eb9&amp;sid=2401&amp;ppid=94261716&amp;vpid=534938312&amp;ct=offers</t>
  </si>
  <si>
    <t>https://octopart.com/click/track?c=1&amp;ai=8237&amp;sig=096e205&amp;sid=15544&amp;ppid=94261716&amp;vpid=507769240&amp;ct=offers</t>
  </si>
  <si>
    <t>https://octopart.com/click/track?c=1&amp;ai=8237&amp;sig=023964a&amp;sid=459&amp;ppid=94261716&amp;vpid=578794765&amp;ct=offers</t>
  </si>
  <si>
    <t>73AC4672</t>
  </si>
  <si>
    <t>863-FFSB0665A</t>
  </si>
  <si>
    <t>FFSB0665A-ND</t>
  </si>
  <si>
    <t>DIODE SBD 6A 650V D2PAK-3</t>
  </si>
  <si>
    <t>https://octopart.com/ffsb0665a-on+semiconductor-94261716</t>
  </si>
  <si>
    <t>https://octopart.com/click/track?c=1&amp;ai=8237&amp;sig=0f8b310&amp;sid=5822&amp;ppid=97565465&amp;vpid=528579748&amp;ct=offers</t>
  </si>
  <si>
    <t>FFSB0465A</t>
  </si>
  <si>
    <t>https://octopart.com/click/track?c=1&amp;ai=8237&amp;sig=0110ab0&amp;sid=2402&amp;ppid=97565465&amp;vpid=520596879&amp;ct=offers</t>
  </si>
  <si>
    <t>https://octopart.com/click/track?ai=8237&amp;sig=0e64b81&amp;sid=2401&amp;ppid=97565465&amp;vpid=548347811&amp;ct=offers</t>
  </si>
  <si>
    <t>https://octopart.com/click/track?c=1&amp;ai=8237&amp;sig=059543d&amp;sid=15544&amp;ppid=97565465&amp;vpid=542413684&amp;ct=offers</t>
  </si>
  <si>
    <t>https://octopart.com/click/track?c=1&amp;ai=8237&amp;sig=0c254e7&amp;sid=459&amp;ppid=97565465&amp;vpid=519909547&amp;ct=offers</t>
  </si>
  <si>
    <t>85AC2834</t>
  </si>
  <si>
    <t>863-FFSB0465A</t>
  </si>
  <si>
    <t>FFSB0465A-ND</t>
  </si>
  <si>
    <t>https://octopart.com/ffsb0465a-on+semiconductor-97565465</t>
  </si>
  <si>
    <t>https://octopart.com/click/track?ai=8237&amp;sig=01a2103&amp;sid=5489&amp;ppid=94598474&amp;vpid=612588380&amp;ct=offers</t>
  </si>
  <si>
    <t>E4D20120A</t>
  </si>
  <si>
    <t>https://octopart.com/click/track?ai=8237&amp;sig=0e9fe2b&amp;sid=18460&amp;ppid=94598474&amp;vpid=502779050&amp;ct=offers</t>
  </si>
  <si>
    <t>https://octopart.com/click/track?ai=8237&amp;sig=05a1420&amp;sid=2402&amp;ppid=94598474&amp;vpid=509972372&amp;ct=offers</t>
  </si>
  <si>
    <t>https://octopart.com/click/track?ai=8237&amp;sig=0e5a85a&amp;sid=819&amp;ppid=94598474&amp;vpid=507878424&amp;ct=offers</t>
  </si>
  <si>
    <t>https://octopart.com/click/track?ai=8237&amp;sig=0913dab&amp;sid=1106&amp;ppid=94598474&amp;vpid=612588992&amp;ct=offers</t>
  </si>
  <si>
    <t>https://octopart.com/click/track?ai=8237&amp;sig=000cb42&amp;sid=459&amp;ppid=94598474&amp;vpid=494496628&amp;ct=offers</t>
  </si>
  <si>
    <t>71AC0357</t>
  </si>
  <si>
    <t>E4D20120A-ND</t>
  </si>
  <si>
    <t>E SERIES, 20 AMP, 1200V G4 SCHOT</t>
  </si>
  <si>
    <t>https://octopart.com/e4d20120a-wolfspeed-94598474</t>
  </si>
  <si>
    <t>https://octopart.com/click/track?ai=8237&amp;sig=0ff6951&amp;sid=459&amp;ppid=103745948&amp;vpid=579644450&amp;ct=offers</t>
  </si>
  <si>
    <t>1697-E4D10120A-ND</t>
  </si>
  <si>
    <t>https://octopart.com/click/track?ai=8237&amp;sig=04b3aba&amp;sid=5489&amp;ppid=103745948&amp;vpid=612588379&amp;ct=offers</t>
  </si>
  <si>
    <t>https://octopart.com/click/track?ai=8237&amp;sig=0664c53&amp;sid=18460&amp;ppid=103745948&amp;vpid=578803878&amp;ct=offers</t>
  </si>
  <si>
    <t>https://octopart.com/click/track?ai=8237&amp;sig=065175d&amp;sid=2402&amp;ppid=103745948&amp;vpid=591714269&amp;ct=offers</t>
  </si>
  <si>
    <t>https://octopart.com/click/track?ai=8237&amp;sig=02d9178&amp;sid=819&amp;ppid=103745948&amp;vpid=589768373&amp;ct=offers</t>
  </si>
  <si>
    <t>https://octopart.com/click/track?ai=8237&amp;sig=0cb1a8d&amp;sid=1106&amp;ppid=103745948&amp;vpid=612588991&amp;ct=offers</t>
  </si>
  <si>
    <t>E4D10120A</t>
  </si>
  <si>
    <t>39AH5327</t>
  </si>
  <si>
    <t>E SERIES, 10 AMP, 1200V G4 SCHOT</t>
  </si>
  <si>
    <t>https://octopart.com/e4d10120a-wolfspeed-103745948</t>
  </si>
  <si>
    <t>https://octopart.com/click/track?ai=8237&amp;sig=085af70&amp;sid=5489&amp;ppid=66992635&amp;vpid=612588374&amp;ct=offers</t>
  </si>
  <si>
    <t>CVFD20065A</t>
  </si>
  <si>
    <t>https://octopart.com/click/track?ai=8237&amp;sig=0f7c8f4&amp;sid=1532&amp;ppid=66992635&amp;vpid=547829264&amp;ct=offers</t>
  </si>
  <si>
    <t>https://octopart.com/click/track?c=1&amp;ai=8237&amp;sig=0c30c5d&amp;sid=10022&amp;ppid=66992635&amp;vpid=575927403&amp;ct=offers</t>
  </si>
  <si>
    <t>https://octopart.com/click/track?ai=8237&amp;sig=02a8aac&amp;sid=18460&amp;ppid=66992635&amp;vpid=240504984&amp;ct=offers</t>
  </si>
  <si>
    <t>https://octopart.com/click/track?c=1&amp;ai=8237&amp;sig=0ef309a&amp;sid=2402&amp;ppid=66992635&amp;vpid=240506584&amp;ct=offers</t>
  </si>
  <si>
    <t>https://octopart.com/click/track?ai=8237&amp;sig=0c0cb08&amp;sid=1106&amp;ppid=66992635&amp;vpid=612588989&amp;ct=offers</t>
  </si>
  <si>
    <t>https://octopart.com/click/track?ai=8237&amp;sig=0fc9ddb&amp;sid=459&amp;ppid=66992635&amp;vpid=271338954&amp;ct=offers</t>
  </si>
  <si>
    <t>55X2371</t>
  </si>
  <si>
    <t>CVFD20065A-ND</t>
  </si>
  <si>
    <t>DIODE SCHKY SIC 650V 20A TO-220</t>
  </si>
  <si>
    <t>https://octopart.com/cvfd20065a-wolfspeed-66992635</t>
  </si>
  <si>
    <t>https://octopart.com/click/track?ai=8237&amp;sig=08e9b94&amp;sid=1106&amp;ppid=66992634&amp;vpid=612617718&amp;ct=offers</t>
  </si>
  <si>
    <t>CSD01060E-TR</t>
  </si>
  <si>
    <t>https://octopart.com/click/track?ai=8237&amp;sig=078decc&amp;sid=5489&amp;ppid=66992634&amp;vpid=612588373&amp;ct=offers</t>
  </si>
  <si>
    <t>https://octopart.com/click/track?c=1&amp;ai=8237&amp;sig=0d89387&amp;sid=10022&amp;ppid=66992634&amp;vpid=595718467&amp;ct=offers</t>
  </si>
  <si>
    <t>https://octopart.com/click/track?ai=8237&amp;sig=0f94af6&amp;sid=18460&amp;ppid=66992634&amp;vpid=240504983&amp;ct=offers</t>
  </si>
  <si>
    <t>https://octopart.com/click/track?c=1&amp;ai=8237&amp;sig=0be9f02&amp;sid=2402&amp;ppid=66992634&amp;vpid=254537187&amp;ct=offers</t>
  </si>
  <si>
    <t>https://octopart.com/click/track?ai=8237&amp;sig=017754e&amp;sid=459&amp;ppid=66992634&amp;vpid=271338951&amp;ct=offers</t>
  </si>
  <si>
    <t>99R2657</t>
  </si>
  <si>
    <t>CSD01060E-CT-ND</t>
  </si>
  <si>
    <t>DIODE SCHOTTKY 600V 1A TO252-2</t>
  </si>
  <si>
    <t>https://octopart.com/csd01060e-tr-wolfspeed-66992634</t>
  </si>
  <si>
    <t>https://octopart.com/click/track?ai=8237&amp;sig=07e5056&amp;sid=5489&amp;ppid=66992633&amp;vpid=612588372&amp;ct=offers</t>
  </si>
  <si>
    <t>CSD01060E</t>
  </si>
  <si>
    <t>https://octopart.com/click/track?ai=8237&amp;sig=0bd83ec&amp;sid=1532&amp;ppid=66992633&amp;vpid=547829263&amp;ct=offers</t>
  </si>
  <si>
    <t>https://octopart.com/click/track?ai=8237&amp;sig=0ad869a&amp;sid=15176&amp;ppid=66992633&amp;vpid=456125239&amp;ct=offers</t>
  </si>
  <si>
    <t>https://octopart.com/click/track?ai=8237&amp;sig=09b5ac1&amp;sid=18460&amp;ppid=66992633&amp;vpid=240504982&amp;ct=offers</t>
  </si>
  <si>
    <t>https://octopart.com/click/track?c=1&amp;ai=8237&amp;sig=02305a0&amp;sid=2402&amp;ppid=66992633&amp;vpid=240506583&amp;ct=offers</t>
  </si>
  <si>
    <t>https://octopart.com/click/track?c=1&amp;ai=8237&amp;sig=0f3a973&amp;sid=819&amp;ppid=66992633&amp;vpid=268460717&amp;ct=offers</t>
  </si>
  <si>
    <t>https://octopart.com/click/track?ai=8237&amp;sig=0ef5053&amp;sid=1106&amp;ppid=66992633&amp;vpid=612588986&amp;ct=offers</t>
  </si>
  <si>
    <t>https://octopart.com/click/track?ai=8237&amp;sig=0e574fc&amp;sid=459&amp;ppid=66992633&amp;vpid=271338949&amp;ct=offers</t>
  </si>
  <si>
    <t>05R9803</t>
  </si>
  <si>
    <t>CSD01060E-ND</t>
  </si>
  <si>
    <t>https://octopart.com/csd01060e-wolfspeed-66992633</t>
  </si>
  <si>
    <t>https://octopart.com/click/track?ai=8237&amp;sig=0ec7815&amp;sid=5489&amp;ppid=66992632&amp;vpid=612588370&amp;ct=offers</t>
  </si>
  <si>
    <t>CSD01060A</t>
  </si>
  <si>
    <t>https://octopart.com/click/track?ai=8237&amp;sig=0d36edf&amp;sid=1532&amp;ppid=66992632&amp;vpid=547829262&amp;ct=offers</t>
  </si>
  <si>
    <t>https://octopart.com/click/track?ai=8237&amp;sig=0e878a1&amp;sid=15176&amp;ppid=66992632&amp;vpid=456103969&amp;ct=offers</t>
  </si>
  <si>
    <t>https://octopart.com/click/track?ai=8237&amp;sig=01db6e7&amp;sid=10022&amp;ppid=66992632&amp;vpid=595718465&amp;ct=offers</t>
  </si>
  <si>
    <t>https://octopart.com/click/track?ai=8237&amp;sig=0e11b63&amp;sid=18460&amp;ppid=66992632&amp;vpid=240504981&amp;ct=offers</t>
  </si>
  <si>
    <t>https://octopart.com/click/track?ai=8237&amp;sig=00d4f77&amp;sid=2402&amp;ppid=66992632&amp;vpid=268615243&amp;ct=offers</t>
  </si>
  <si>
    <t>https://octopart.com/click/track?ai=8237&amp;sig=0fadaa2&amp;sid=819&amp;ppid=66992632&amp;vpid=465029887&amp;ct=offers</t>
  </si>
  <si>
    <t>https://octopart.com/click/track?ai=8237&amp;sig=0c77c81&amp;sid=1106&amp;ppid=66992632&amp;vpid=612588985&amp;ct=offers</t>
  </si>
  <si>
    <t>https://octopart.com/click/track?ai=8237&amp;sig=03097d7&amp;sid=459&amp;ppid=66992632&amp;vpid=271338948&amp;ct=offers</t>
  </si>
  <si>
    <t>27T9906</t>
  </si>
  <si>
    <t>CSD01060A-ND</t>
  </si>
  <si>
    <t>DIODE SCHOTTKY 600V 2.2A TO220-2</t>
  </si>
  <si>
    <t>https://octopart.com/csd01060a-wolfspeed-66992632</t>
  </si>
  <si>
    <t>https://octopart.com/click/track?c=1&amp;ai=8237&amp;sig=013925e&amp;sid=459&amp;ppid=75378975&amp;vpid=271338942&amp;ct=offers</t>
  </si>
  <si>
    <t>CPW3-1700-S025B-WP-ND</t>
  </si>
  <si>
    <t>DIODE SILICON 1.7KV 25A CHIP</t>
  </si>
  <si>
    <t>2V @ 25A</t>
  </si>
  <si>
    <t>https://octopart.com/cpw3-1700-s025b-wp-wolfspeed-75378975</t>
  </si>
  <si>
    <t>CPW3-1700-S025B-WP</t>
  </si>
  <si>
    <t>https://octopart.com/click/track?c=1&amp;ai=8237&amp;sig=0e56a0f&amp;sid=459&amp;ppid=75378974&amp;vpid=271338941&amp;ct=offers</t>
  </si>
  <si>
    <t>CPW3-1700-S010B-WP-ND</t>
  </si>
  <si>
    <t>DIODE SILICON 1.7KV 10A CHIP</t>
  </si>
  <si>
    <t>2V @ 10A</t>
  </si>
  <si>
    <t>https://octopart.com/cpw3-1700-s010b-wp-wolfspeed-75378974</t>
  </si>
  <si>
    <t>CPW3-1700-S010B-WP</t>
  </si>
  <si>
    <t>https://octopart.com/click/track?ai=8237&amp;sig=0bc2282&amp;sid=5489&amp;ppid=102112145&amp;vpid=612588357&amp;ct=offers</t>
  </si>
  <si>
    <t>C6D10065A</t>
  </si>
  <si>
    <t>https://octopart.com/click/track?ai=8237&amp;sig=0ed1936&amp;sid=10022&amp;ppid=102112145&amp;vpid=595718461&amp;ct=offers</t>
  </si>
  <si>
    <t>https://octopart.com/click/track?ai=8237&amp;sig=0663867&amp;sid=18460&amp;ppid=102112145&amp;vpid=574773258&amp;ct=offers</t>
  </si>
  <si>
    <t>https://octopart.com/click/track?ai=8237&amp;sig=0b0ed8b&amp;sid=2402&amp;ppid=102112145&amp;vpid=575076498&amp;ct=offers</t>
  </si>
  <si>
    <t>https://octopart.com/click/track?ai=8237&amp;sig=0b2f43f&amp;sid=819&amp;ppid=102112145&amp;vpid=573823332&amp;ct=offers</t>
  </si>
  <si>
    <t>https://octopart.com/click/track?ai=8237&amp;sig=04ce299&amp;sid=459&amp;ppid=102112145&amp;vpid=548938627&amp;ct=offers</t>
  </si>
  <si>
    <t>25AH7910</t>
  </si>
  <si>
    <t>1697-C6D10065A-ND</t>
  </si>
  <si>
    <t>10A 650V G6 ZREC SIC SCHOTTKY DI</t>
  </si>
  <si>
    <t>https://octopart.com/c6d10065a-wolfspeed-102112145</t>
  </si>
  <si>
    <t>https://octopart.com/click/track?ai=8237&amp;sig=090384b&amp;sid=10022&amp;ppid=102112144&amp;vpid=595718459&amp;ct=offers</t>
  </si>
  <si>
    <t>https://octopart.com/click/track?ai=8237&amp;sig=0386901&amp;sid=5489&amp;ppid=102112144&amp;vpid=612588356&amp;ct=offers</t>
  </si>
  <si>
    <t>https://octopart.com/click/track?ai=8237&amp;sig=01909a4&amp;sid=18460&amp;ppid=102112144&amp;vpid=574773256&amp;ct=offers</t>
  </si>
  <si>
    <t>https://octopart.com/click/track?ai=8237&amp;sig=0b31c42&amp;sid=2402&amp;ppid=102112144&amp;vpid=575076495&amp;ct=offers</t>
  </si>
  <si>
    <t>https://octopart.com/click/track?ai=8237&amp;sig=05a8004&amp;sid=819&amp;ppid=102112144&amp;vpid=573823331&amp;ct=offers</t>
  </si>
  <si>
    <t>https://octopart.com/click/track?ai=8237&amp;sig=0bda272&amp;sid=459&amp;ppid=102112144&amp;vpid=548938626&amp;ct=offers</t>
  </si>
  <si>
    <t>C6D08065A</t>
  </si>
  <si>
    <t>25AH7909</t>
  </si>
  <si>
    <t>1697-C6D08065A-ND</t>
  </si>
  <si>
    <t>8A 650V G6 ZREC SIC SCHOTTKY DIO</t>
  </si>
  <si>
    <t>https://octopart.com/c6d08065a-wolfspeed-102112144</t>
  </si>
  <si>
    <t>https://octopart.com/click/track?ai=8237&amp;sig=0428ddf&amp;sid=10022&amp;ppid=102112143&amp;vpid=595718457&amp;ct=offers</t>
  </si>
  <si>
    <t>https://octopart.com/click/track?ai=8237&amp;sig=07e7972&amp;sid=5489&amp;ppid=102112143&amp;vpid=612588355&amp;ct=offers</t>
  </si>
  <si>
    <t>https://octopart.com/click/track?ai=8237&amp;sig=08c17ed&amp;sid=18460&amp;ppid=102112143&amp;vpid=574773254&amp;ct=offers</t>
  </si>
  <si>
    <t>https://octopart.com/click/track?ai=8237&amp;sig=073f499&amp;sid=2402&amp;ppid=102112143&amp;vpid=575076493&amp;ct=offers</t>
  </si>
  <si>
    <t>https://octopart.com/click/track?ai=8237&amp;sig=0d32011&amp;sid=819&amp;ppid=102112143&amp;vpid=573823330&amp;ct=offers</t>
  </si>
  <si>
    <t>https://octopart.com/click/track?ai=8237&amp;sig=0b3cae4&amp;sid=459&amp;ppid=102112143&amp;vpid=548938625&amp;ct=offers</t>
  </si>
  <si>
    <t>C6D06065A</t>
  </si>
  <si>
    <t>25AH7908</t>
  </si>
  <si>
    <t>1697-C6D06065A-ND</t>
  </si>
  <si>
    <t>6A 650V G6 ZREC SIC SCHOTTKY DIO</t>
  </si>
  <si>
    <t>https://octopart.com/c6d06065a-wolfspeed-102112143</t>
  </si>
  <si>
    <t>https://octopart.com/click/track?ai=8237&amp;sig=0b0ef98&amp;sid=5489&amp;ppid=106139764&amp;vpid=612588354&amp;ct=offers</t>
  </si>
  <si>
    <t>C6D04065A</t>
  </si>
  <si>
    <t>https://octopart.com/click/track?ai=8237&amp;sig=01f00da&amp;sid=1532&amp;ppid=106139764&amp;vpid=604775423&amp;ct=offers</t>
  </si>
  <si>
    <t>https://octopart.com/click/track?ai=8237&amp;sig=014efed&amp;sid=18460&amp;ppid=106139764&amp;vpid=596276302&amp;ct=offers</t>
  </si>
  <si>
    <t>https://octopart.com/click/track?ai=8237&amp;sig=06af650&amp;sid=2402&amp;ppid=106139764&amp;vpid=598973576&amp;ct=offers</t>
  </si>
  <si>
    <t>https://octopart.com/click/track?ai=8237&amp;sig=05df400&amp;sid=819&amp;ppid=106139764&amp;vpid=597621762&amp;ct=offers</t>
  </si>
  <si>
    <t>https://octopart.com/click/track?ai=8237&amp;sig=0fd20d9&amp;sid=1106&amp;ppid=106139764&amp;vpid=612588972&amp;ct=offers</t>
  </si>
  <si>
    <t>https://octopart.com/click/track?ai=8237&amp;sig=0b6c951&amp;sid=459&amp;ppid=106139764&amp;vpid=594386808&amp;ct=offers</t>
  </si>
  <si>
    <t>50AH4191</t>
  </si>
  <si>
    <t>1697-C6D04065A-ND</t>
  </si>
  <si>
    <t>DIODE SCHOTTKY 650V 4A TO-220-2</t>
  </si>
  <si>
    <t>1.27V @ 4A</t>
  </si>
  <si>
    <t>https://octopart.com/c6d04065a-wolfspeed-106139764</t>
  </si>
  <si>
    <t>https://octopart.com/click/track?ai=8237&amp;sig=05a10e2&amp;sid=15176&amp;ppid=66992619&amp;vpid=456125238&amp;ct=offers</t>
  </si>
  <si>
    <t>C5D50065D</t>
  </si>
  <si>
    <t>https://octopart.com/click/track?ai=8237&amp;sig=0b37c3b&amp;sid=5489&amp;ppid=66992619&amp;vpid=612588353&amp;ct=offers</t>
  </si>
  <si>
    <t>https://octopart.com/click/track?ai=8237&amp;sig=0a1232f&amp;sid=1532&amp;ppid=66992619&amp;vpid=547829254&amp;ct=offers</t>
  </si>
  <si>
    <t>https://octopart.com/click/track?c=1&amp;ai=8237&amp;sig=08b03e3&amp;sid=10022&amp;ppid=66992619&amp;vpid=575927388&amp;ct=offers</t>
  </si>
  <si>
    <t>https://octopart.com/click/track?ai=8237&amp;sig=0babfdc&amp;sid=18460&amp;ppid=66992619&amp;vpid=240504968&amp;ct=offers</t>
  </si>
  <si>
    <t>https://octopart.com/click/track?c=1&amp;ai=8237&amp;sig=0c74015&amp;sid=2402&amp;ppid=66992619&amp;vpid=240506575&amp;ct=offers</t>
  </si>
  <si>
    <t>https://octopart.com/click/track?ai=8237&amp;sig=03f470e&amp;sid=1106&amp;ppid=66992619&amp;vpid=612588970&amp;ct=offers</t>
  </si>
  <si>
    <t>https://octopart.com/click/track?ai=8237&amp;sig=0d89b8f&amp;sid=459&amp;ppid=66992619&amp;vpid=271338753&amp;ct=offers</t>
  </si>
  <si>
    <t>47X0201</t>
  </si>
  <si>
    <t>C5D50065D-ND</t>
  </si>
  <si>
    <t>DIODE SCHOTTKY 650V 100A TO247-3</t>
  </si>
  <si>
    <t>https://octopart.com/c5d50065d-wolfspeed-66992619</t>
  </si>
  <si>
    <t>https://octopart.com/click/track?ai=8237&amp;sig=0bec602&amp;sid=1106&amp;ppid=98750387&amp;vpid=612617708&amp;ct=offers</t>
  </si>
  <si>
    <t>C5D25170H</t>
  </si>
  <si>
    <t>https://octopart.com/click/track?ai=8237&amp;sig=07da527&amp;sid=10022&amp;ppid=98750387&amp;vpid=595718455&amp;ct=offers</t>
  </si>
  <si>
    <t>https://octopart.com/click/track?ai=8237&amp;sig=023ab91&amp;sid=18460&amp;ppid=98750387&amp;vpid=536498719&amp;ct=offers</t>
  </si>
  <si>
    <t>https://octopart.com/click/track?ai=8237&amp;sig=0256554&amp;sid=459&amp;ppid=98750387&amp;vpid=527319291&amp;ct=offers</t>
  </si>
  <si>
    <t>C5D25170H-ND</t>
  </si>
  <si>
    <t>25A, 1700V, G5 ZREC SIC SCHOTTKY</t>
  </si>
  <si>
    <t>https://octopart.com/c5d25170h-wolfspeed-98750387</t>
  </si>
  <si>
    <t>https://octopart.com/click/track?ai=8237&amp;sig=03396ba&amp;sid=5489&amp;ppid=98750386&amp;vpid=612588351&amp;ct=offers</t>
  </si>
  <si>
    <t>C5D10170H</t>
  </si>
  <si>
    <t>https://octopart.com/click/track?ai=8237&amp;sig=061e390&amp;sid=10022&amp;ppid=98750386&amp;vpid=595718453&amp;ct=offers</t>
  </si>
  <si>
    <t>https://octopart.com/click/track?ai=8237&amp;sig=061f80b&amp;sid=18460&amp;ppid=98750386&amp;vpid=527748703&amp;ct=offers</t>
  </si>
  <si>
    <t>https://octopart.com/click/track?ai=8237&amp;sig=09b113d&amp;sid=459&amp;ppid=98750386&amp;vpid=527319290&amp;ct=offers</t>
  </si>
  <si>
    <t>C5D10170H-ND</t>
  </si>
  <si>
    <t>10A, 1700V, G5 ZREC SIC SCHOTTKY</t>
  </si>
  <si>
    <t>https://octopart.com/c5d10170h-wolfspeed-98750386</t>
  </si>
  <si>
    <t>https://octopart.com/click/track?ai=8237&amp;sig=08e0ee7&amp;sid=5489&amp;ppid=98750385&amp;vpid=612588350&amp;ct=offers</t>
  </si>
  <si>
    <t>C5D05170H</t>
  </si>
  <si>
    <t>https://octopart.com/click/track?ai=8237&amp;sig=0e0d1a8&amp;sid=10022&amp;ppid=98750385&amp;vpid=595718451&amp;ct=offers</t>
  </si>
  <si>
    <t>https://octopart.com/click/track?ai=8237&amp;sig=0df8d41&amp;sid=18460&amp;ppid=98750385&amp;vpid=527748702&amp;ct=offers</t>
  </si>
  <si>
    <t>https://octopart.com/click/track?ai=8237&amp;sig=0150482&amp;sid=1106&amp;ppid=98750385&amp;vpid=612806904&amp;ct=offers</t>
  </si>
  <si>
    <t>https://octopart.com/click/track?ai=8237&amp;sig=01b4dac&amp;sid=459&amp;ppid=98750385&amp;vpid=527319289&amp;ct=offers</t>
  </si>
  <si>
    <t>C5D05170H-ND</t>
  </si>
  <si>
    <t>5A, 1700V, G5 ZREC SIC SCHOTTKY</t>
  </si>
  <si>
    <t>https://octopart.com/c5d05170h-wolfspeed-98750385</t>
  </si>
  <si>
    <t>https://octopart.com/click/track?ai=8237&amp;sig=01c6353&amp;sid=5489&amp;ppid=89927370&amp;vpid=612588347&amp;ct=offers</t>
  </si>
  <si>
    <t>C4D20120H</t>
  </si>
  <si>
    <t>https://octopart.com/click/track?ai=8237&amp;sig=005caf6&amp;sid=18460&amp;ppid=89927370&amp;vpid=475627057&amp;ct=offers</t>
  </si>
  <si>
    <t>https://octopart.com/click/track?ai=8237&amp;sig=075dbc2&amp;sid=2402&amp;ppid=89927370&amp;vpid=477626726&amp;ct=offers</t>
  </si>
  <si>
    <t>https://octopart.com/click/track?ai=8237&amp;sig=0013f84&amp;sid=819&amp;ppid=89927370&amp;vpid=477264814&amp;ct=offers</t>
  </si>
  <si>
    <t>https://octopart.com/click/track?ai=8237&amp;sig=0ddf213&amp;sid=459&amp;ppid=89927370&amp;vpid=470060443&amp;ct=offers</t>
  </si>
  <si>
    <t>51AC8937</t>
  </si>
  <si>
    <t>C4D20120H-ND</t>
  </si>
  <si>
    <t>ZRECTM 20A 1200V SIC SCHOTTKY DI</t>
  </si>
  <si>
    <t>https://octopart.com/c4d20120h-wolfspeed-89927370</t>
  </si>
  <si>
    <t>https://octopart.com/click/track?ai=8237&amp;sig=08e2161&amp;sid=15176&amp;ppid=66992615&amp;vpid=456125236&amp;ct=offers</t>
  </si>
  <si>
    <t>C4D20120A</t>
  </si>
  <si>
    <t>https://octopart.com/click/track?ai=8237&amp;sig=09d7d40&amp;sid=5489&amp;ppid=66992615&amp;vpid=612588344&amp;ct=offers</t>
  </si>
  <si>
    <t>https://octopart.com/click/track?ai=8237&amp;sig=06bdfce&amp;sid=1532&amp;ppid=66992615&amp;vpid=547829250&amp;ct=offers</t>
  </si>
  <si>
    <t>https://octopart.com/click/track?ai=8237&amp;sig=015001c&amp;sid=18460&amp;ppid=66992615&amp;vpid=240504964&amp;ct=offers</t>
  </si>
  <si>
    <t>https://octopart.com/click/track?c=1&amp;ai=8237&amp;sig=0b78efc&amp;sid=2402&amp;ppid=66992615&amp;vpid=240506572&amp;ct=offers</t>
  </si>
  <si>
    <t>https://octopart.com/click/track?ai=8237&amp;sig=0d8edf2&amp;sid=1106&amp;ppid=66992615&amp;vpid=612588963&amp;ct=offers</t>
  </si>
  <si>
    <t>https://octopart.com/click/track?ai=8237&amp;sig=09b43c1&amp;sid=459&amp;ppid=66992615&amp;vpid=271338747&amp;ct=offers</t>
  </si>
  <si>
    <t>46T9723</t>
  </si>
  <si>
    <t>C4D20120A-ND</t>
  </si>
  <si>
    <t>https://octopart.com/c4d20120a-wolfspeed-66992615</t>
  </si>
  <si>
    <t>https://octopart.com/click/track?ai=8237&amp;sig=02a30dd&amp;sid=5489&amp;ppid=89937843&amp;vpid=612588342&amp;ct=offers</t>
  </si>
  <si>
    <t>C4D15120H</t>
  </si>
  <si>
    <t>https://octopart.com/click/track?ai=8237&amp;sig=0fb13a1&amp;sid=18460&amp;ppid=89937843&amp;vpid=475627055&amp;ct=offers</t>
  </si>
  <si>
    <t>https://octopart.com/click/track?ai=8237&amp;sig=03b9d8b&amp;sid=2402&amp;ppid=89937843&amp;vpid=477626723&amp;ct=offers</t>
  </si>
  <si>
    <t>https://octopart.com/click/track?ai=8237&amp;sig=0c891c3&amp;sid=819&amp;ppid=89937843&amp;vpid=477264813&amp;ct=offers</t>
  </si>
  <si>
    <t>https://octopart.com/click/track?ai=8237&amp;sig=0a801eb&amp;sid=1106&amp;ppid=89937843&amp;vpid=612588962&amp;ct=offers</t>
  </si>
  <si>
    <t>https://octopart.com/click/track?ai=8237&amp;sig=0a12c4f&amp;sid=459&amp;ppid=89937843&amp;vpid=470330971&amp;ct=offers</t>
  </si>
  <si>
    <t>51AC8936</t>
  </si>
  <si>
    <t>C4D15120H-ND</t>
  </si>
  <si>
    <t>ZRECTM 15A 1200V SIC SCHOTTKY DI</t>
  </si>
  <si>
    <t>https://octopart.com/c4d15120h-wolfspeed-89937843</t>
  </si>
  <si>
    <t>https://octopart.com/click/track?ai=8237&amp;sig=0b99c2a&amp;sid=15176&amp;ppid=66992614&amp;vpid=475653631&amp;ct=offers</t>
  </si>
  <si>
    <t>C4D15120A</t>
  </si>
  <si>
    <t>https://octopart.com/click/track?ai=8237&amp;sig=0ad233e&amp;sid=5489&amp;ppid=66992614&amp;vpid=612588341&amp;ct=offers</t>
  </si>
  <si>
    <t>https://octopart.com/click/track?ai=8237&amp;sig=0149cb3&amp;sid=1532&amp;ppid=66992614&amp;vpid=547829248&amp;ct=offers</t>
  </si>
  <si>
    <t>https://octopart.com/click/track?c=1&amp;ai=8237&amp;sig=0d768f9&amp;sid=10022&amp;ppid=66992614&amp;vpid=575927380&amp;ct=offers</t>
  </si>
  <si>
    <t>https://octopart.com/click/track?ai=8237&amp;sig=00fb6c3&amp;sid=18460&amp;ppid=66992614&amp;vpid=240504963&amp;ct=offers</t>
  </si>
  <si>
    <t>https://octopart.com/click/track?c=1&amp;ai=8237&amp;sig=02301fb&amp;sid=2402&amp;ppid=66992614&amp;vpid=240506571&amp;ct=offers</t>
  </si>
  <si>
    <t>https://octopart.com/click/track?ai=8237&amp;sig=0681082&amp;sid=1106&amp;ppid=66992614&amp;vpid=612588961&amp;ct=offers</t>
  </si>
  <si>
    <t>https://octopart.com/click/track?ai=8237&amp;sig=0cb28a9&amp;sid=459&amp;ppid=66992614&amp;vpid=271338745&amp;ct=offers</t>
  </si>
  <si>
    <t>48T7478</t>
  </si>
  <si>
    <t>C4D15120A-ND</t>
  </si>
  <si>
    <t>https://octopart.com/c4d15120a-wolfspeed-66992614</t>
  </si>
  <si>
    <t>https://octopart.com/click/track?ai=8237&amp;sig=09351b2&amp;sid=2402&amp;ppid=89927369&amp;vpid=477626719&amp;ct=offers</t>
  </si>
  <si>
    <t>51AC8934</t>
  </si>
  <si>
    <t>https://octopart.com/click/track?ai=8237&amp;sig=0215b57&amp;sid=5489&amp;ppid=89927369&amp;vpid=612588340&amp;ct=offers</t>
  </si>
  <si>
    <t>https://octopart.com/click/track?ai=8237&amp;sig=08bd354&amp;sid=1532&amp;ppid=89927369&amp;vpid=547829247&amp;ct=offers</t>
  </si>
  <si>
    <t>https://octopart.com/click/track?ai=8237&amp;sig=088b9f0&amp;sid=18460&amp;ppid=89927369&amp;vpid=475627054&amp;ct=offers</t>
  </si>
  <si>
    <t>https://octopart.com/click/track?ai=8237&amp;sig=0cfef65&amp;sid=819&amp;ppid=89927369&amp;vpid=477264811&amp;ct=offers</t>
  </si>
  <si>
    <t>https://octopart.com/click/track?ai=8237&amp;sig=062354a&amp;sid=1106&amp;ppid=89927369&amp;vpid=612588960&amp;ct=offers</t>
  </si>
  <si>
    <t>https://octopart.com/click/track?ai=8237&amp;sig=060b2fb&amp;sid=459&amp;ppid=89927369&amp;vpid=470060441&amp;ct=offers</t>
  </si>
  <si>
    <t>C4D10120H</t>
  </si>
  <si>
    <t>C4D10120H-ND</t>
  </si>
  <si>
    <t>ZRECTM 10A 1200V SIC SCHOTTKY DI</t>
  </si>
  <si>
    <t>https://octopart.com/c4d10120h-wolfspeed-89927369</t>
  </si>
  <si>
    <t>https://octopart.com/click/track?ai=8237&amp;sig=04e8f53&amp;sid=18460&amp;ppid=66992613&amp;vpid=240504962&amp;ct=offers</t>
  </si>
  <si>
    <t>C4D10120E-TR</t>
  </si>
  <si>
    <t>https://octopart.com/click/track?c=1&amp;ai=8237&amp;sig=090d814&amp;sid=2402&amp;ppid=66992613&amp;vpid=266886355&amp;ct=offers</t>
  </si>
  <si>
    <t>https://octopart.com/click/track?c=1&amp;ai=8237&amp;sig=0792d7b&amp;sid=459&amp;ppid=66992613&amp;vpid=271338744&amp;ct=offers</t>
  </si>
  <si>
    <t>90Y6786</t>
  </si>
  <si>
    <t>C4D10120E-TR-ND</t>
  </si>
  <si>
    <t>DIODE SCHOTTKY 1.2KV 33A TO252-2</t>
  </si>
  <si>
    <t>https://octopart.com/c4d10120e-tr-wolfspeed-66992613</t>
  </si>
  <si>
    <t>https://octopart.com/click/track?ai=8237&amp;sig=0854562&amp;sid=15176&amp;ppid=66992612&amp;vpid=456125234&amp;ct=offers</t>
  </si>
  <si>
    <t>C4D10120E</t>
  </si>
  <si>
    <t>https://octopart.com/click/track?ai=8237&amp;sig=07af437&amp;sid=5489&amp;ppid=66992612&amp;vpid=612588339&amp;ct=offers</t>
  </si>
  <si>
    <t>https://octopart.com/click/track?ai=8237&amp;sig=0dcf2da&amp;sid=1532&amp;ppid=66992612&amp;vpid=547829246&amp;ct=offers</t>
  </si>
  <si>
    <t>https://octopart.com/click/track?c=1&amp;ai=8237&amp;sig=02ac695&amp;sid=10022&amp;ppid=66992612&amp;vpid=575927378&amp;ct=offers</t>
  </si>
  <si>
    <t>https://octopart.com/click/track?ai=8237&amp;sig=06d1f1d&amp;sid=18460&amp;ppid=66992612&amp;vpid=240504961&amp;ct=offers</t>
  </si>
  <si>
    <t>https://octopart.com/click/track?c=1&amp;ai=8237&amp;sig=0baa544&amp;sid=2402&amp;ppid=66992612&amp;vpid=240506570&amp;ct=offers</t>
  </si>
  <si>
    <t>https://octopart.com/click/track?c=1&amp;ai=8237&amp;sig=0e8c835&amp;sid=819&amp;ppid=66992612&amp;vpid=241219023&amp;ct=offers</t>
  </si>
  <si>
    <t>https://octopart.com/click/track?ai=8237&amp;sig=00551d0&amp;sid=1106&amp;ppid=66992612&amp;vpid=612588959&amp;ct=offers</t>
  </si>
  <si>
    <t>https://octopart.com/click/track?ai=8237&amp;sig=0228d1e&amp;sid=459&amp;ppid=66992612&amp;vpid=271338743&amp;ct=offers</t>
  </si>
  <si>
    <t>48T7477</t>
  </si>
  <si>
    <t>C4D10120E-ND</t>
  </si>
  <si>
    <t>DIODE SCHOTTKY 1.2KV 10A TO252-2</t>
  </si>
  <si>
    <t>https://octopart.com/c4d10120e-wolfspeed-66992612</t>
  </si>
  <si>
    <t>https://octopart.com/click/track?ai=8237&amp;sig=0248db8&amp;sid=1532&amp;ppid=66992610&amp;vpid=547829244&amp;ct=offers</t>
  </si>
  <si>
    <t>C4D10120A</t>
  </si>
  <si>
    <t>https://octopart.com/click/track?ai=8237&amp;sig=03133ac&amp;sid=5489&amp;ppid=66992610&amp;vpid=612588336&amp;ct=offers</t>
  </si>
  <si>
    <t>https://octopart.com/click/track?ai=8237&amp;sig=06536cb&amp;sid=15176&amp;ppid=66992610&amp;vpid=456125232&amp;ct=offers</t>
  </si>
  <si>
    <t>https://octopart.com/click/track?c=1&amp;ai=8237&amp;sig=024a7e6&amp;sid=10022&amp;ppid=66992610&amp;vpid=575927375&amp;ct=offers</t>
  </si>
  <si>
    <t>https://octopart.com/click/track?ai=8237&amp;sig=0ad0c52&amp;sid=18460&amp;ppid=66992610&amp;vpid=240504959&amp;ct=offers</t>
  </si>
  <si>
    <t>https://octopart.com/click/track?ai=8237&amp;sig=05e89bb&amp;sid=2402&amp;ppid=66992610&amp;vpid=241753080&amp;ct=offers</t>
  </si>
  <si>
    <t>https://octopart.com/click/track?ai=8237&amp;sig=0235c1f&amp;sid=819&amp;ppid=66992610&amp;vpid=241219021&amp;ct=offers</t>
  </si>
  <si>
    <t>https://octopart.com/click/track?ai=8237&amp;sig=04d67d0&amp;sid=1106&amp;ppid=66992610&amp;vpid=612588955&amp;ct=offers</t>
  </si>
  <si>
    <t>https://octopart.com/click/track?ai=8237&amp;sig=014278e&amp;sid=459&amp;ppid=66992610&amp;vpid=271338740&amp;ct=offers</t>
  </si>
  <si>
    <t>99W8824</t>
  </si>
  <si>
    <t>C4D10120A-ND</t>
  </si>
  <si>
    <t>https://octopart.com/c4d10120a-wolfspeed-66992610</t>
  </si>
  <si>
    <t>https://octopart.com/click/track?ai=8237&amp;sig=0887f87&amp;sid=18460&amp;ppid=70994095&amp;vpid=249375423&amp;ct=offers</t>
  </si>
  <si>
    <t>C4D08120E-TR</t>
  </si>
  <si>
    <t>https://octopart.com/click/track?c=1&amp;ai=8237&amp;sig=03fa4d1&amp;sid=459&amp;ppid=70994095&amp;vpid=271338739&amp;ct=offers</t>
  </si>
  <si>
    <t>C4D08120E-TR-ND</t>
  </si>
  <si>
    <t>DIODE SCHOTTKY 1.2KV 24.5A TO252</t>
  </si>
  <si>
    <t>https://octopart.com/c4d08120e-tr-wolfspeed-70994095</t>
  </si>
  <si>
    <t>https://octopart.com/click/track?ai=8237&amp;sig=0ccc81a&amp;sid=15176&amp;ppid=66992609&amp;vpid=475653630&amp;ct=offers</t>
  </si>
  <si>
    <t>C4D08120E</t>
  </si>
  <si>
    <t>https://octopart.com/click/track?ai=8237&amp;sig=0d15e45&amp;sid=5489&amp;ppid=66992609&amp;vpid=612588334&amp;ct=offers</t>
  </si>
  <si>
    <t>https://octopart.com/click/track?ai=8237&amp;sig=0fbfc8a&amp;sid=1532&amp;ppid=66992609&amp;vpid=547829243&amp;ct=offers</t>
  </si>
  <si>
    <t>https://octopart.com/click/track?c=1&amp;ai=8237&amp;sig=0fd00e2&amp;sid=10022&amp;ppid=66992609&amp;vpid=575927372&amp;ct=offers</t>
  </si>
  <si>
    <t>https://octopart.com/click/track?ai=8237&amp;sig=045ae8d&amp;sid=18460&amp;ppid=66992609&amp;vpid=240504958&amp;ct=offers</t>
  </si>
  <si>
    <t>https://octopart.com/click/track?ai=8237&amp;sig=02cb1a5&amp;sid=1106&amp;ppid=66992609&amp;vpid=612588954&amp;ct=offers</t>
  </si>
  <si>
    <t>https://octopart.com/click/track?ai=8237&amp;sig=08a7663&amp;sid=459&amp;ppid=66992609&amp;vpid=271338738&amp;ct=offers</t>
  </si>
  <si>
    <t>C4D08120E-ND</t>
  </si>
  <si>
    <t>DIODE SCHOTTKY 1.2KV 8A TO252-2</t>
  </si>
  <si>
    <t>3V @ 2A</t>
  </si>
  <si>
    <t>https://octopart.com/c4d08120e-wolfspeed-66992609</t>
  </si>
  <si>
    <t>https://octopart.com/click/track?ai=8237&amp;sig=0e6a11d&amp;sid=15176&amp;ppid=66992608&amp;vpid=456125231&amp;ct=offers</t>
  </si>
  <si>
    <t>C4D08120A</t>
  </si>
  <si>
    <t>https://octopart.com/click/track?ai=8237&amp;sig=0f56ce6&amp;sid=1532&amp;ppid=66992608&amp;vpid=547829241&amp;ct=offers</t>
  </si>
  <si>
    <t>https://octopart.com/click/track?ai=8237&amp;sig=0bbae4a&amp;sid=18460&amp;ppid=66992608&amp;vpid=240504957&amp;ct=offers</t>
  </si>
  <si>
    <t>https://octopart.com/click/track?c=1&amp;ai=8237&amp;sig=0dfa8e8&amp;sid=2402&amp;ppid=66992608&amp;vpid=240506567&amp;ct=offers</t>
  </si>
  <si>
    <t>https://octopart.com/click/track?c=1&amp;ai=8237&amp;sig=0caba89&amp;sid=819&amp;ppid=66992608&amp;vpid=241219019&amp;ct=offers</t>
  </si>
  <si>
    <t>https://octopart.com/click/track?ai=8237&amp;sig=098a0b7&amp;sid=459&amp;ppid=66992608&amp;vpid=271338737&amp;ct=offers</t>
  </si>
  <si>
    <t>48T7474</t>
  </si>
  <si>
    <t>C4D08120A-ND</t>
  </si>
  <si>
    <t>1.8V @ 7.5A</t>
  </si>
  <si>
    <t>https://octopart.com/c4d08120a-wolfspeed-66992608</t>
  </si>
  <si>
    <t>https://octopart.com/click/track?ai=8237&amp;sig=0255ecd&amp;sid=18460&amp;ppid=70994094&amp;vpid=249375422&amp;ct=offers</t>
  </si>
  <si>
    <t>C4D05120E-TR</t>
  </si>
  <si>
    <t>https://octopart.com/click/track?ai=8237&amp;sig=0e9c256&amp;sid=5489&amp;ppid=70994094&amp;vpid=612588333&amp;ct=offers</t>
  </si>
  <si>
    <t>https://octopart.com/click/track?c=1&amp;ai=8237&amp;sig=00283ad&amp;sid=2402&amp;ppid=70994094&amp;vpid=266886350&amp;ct=offers</t>
  </si>
  <si>
    <t>https://octopart.com/click/track?ai=8237&amp;sig=0871499&amp;sid=1106&amp;ppid=70994094&amp;vpid=612588953&amp;ct=offers</t>
  </si>
  <si>
    <t>https://octopart.com/click/track?c=1&amp;ai=8237&amp;sig=0308da7&amp;sid=459&amp;ppid=70994094&amp;vpid=271338736&amp;ct=offers</t>
  </si>
  <si>
    <t>90Y6784</t>
  </si>
  <si>
    <t>C4D05120E-TR-ND</t>
  </si>
  <si>
    <t>DIODE SCHOTTKY 1.2KV 19A TO252-2</t>
  </si>
  <si>
    <t>https://octopart.com/c4d05120e-tr-wolfspeed-70994094</t>
  </si>
  <si>
    <t>https://octopart.com/click/track?ai=8237&amp;sig=046ee4a&amp;sid=15176&amp;ppid=66992607&amp;vpid=456125230&amp;ct=offers</t>
  </si>
  <si>
    <t>C4D05120E</t>
  </si>
  <si>
    <t>https://octopart.com/click/track?ai=8237&amp;sig=0b25be5&amp;sid=5489&amp;ppid=66992607&amp;vpid=612588332&amp;ct=offers</t>
  </si>
  <si>
    <t>https://octopart.com/click/track?ai=8237&amp;sig=01fdca2&amp;sid=1532&amp;ppid=66992607&amp;vpid=547829239&amp;ct=offers</t>
  </si>
  <si>
    <t>https://octopart.com/click/track?c=1&amp;ai=8237&amp;sig=06a5077&amp;sid=10022&amp;ppid=66992607&amp;vpid=575927369&amp;ct=offers</t>
  </si>
  <si>
    <t>https://octopart.com/click/track?ai=8237&amp;sig=059a6f2&amp;sid=18460&amp;ppid=66992607&amp;vpid=240504956&amp;ct=offers</t>
  </si>
  <si>
    <t>https://octopart.com/click/track?c=1&amp;ai=8237&amp;sig=0465dd0&amp;sid=2402&amp;ppid=66992607&amp;vpid=385503771&amp;ct=offers</t>
  </si>
  <si>
    <t>https://octopart.com/click/track?c=1&amp;ai=8237&amp;sig=0aab379&amp;sid=819&amp;ppid=66992607&amp;vpid=241219018&amp;ct=offers</t>
  </si>
  <si>
    <t>https://octopart.com/click/track?ai=8237&amp;sig=088eb9a&amp;sid=1106&amp;ppid=66992607&amp;vpid=612588951&amp;ct=offers</t>
  </si>
  <si>
    <t>https://octopart.com/click/track?ai=8237&amp;sig=0cd968a&amp;sid=459&amp;ppid=66992607&amp;vpid=271338735&amp;ct=offers</t>
  </si>
  <si>
    <t>48T7473</t>
  </si>
  <si>
    <t>C4D05120E-ND</t>
  </si>
  <si>
    <t>DIODE SCHOTTKY 1.2KV 5A TO252-2</t>
  </si>
  <si>
    <t>https://octopart.com/c4d05120e-wolfspeed-66992607</t>
  </si>
  <si>
    <t>https://octopart.com/click/track?ai=8237&amp;sig=02b23e7&amp;sid=15176&amp;ppid=66992606&amp;vpid=475653629&amp;ct=offers</t>
  </si>
  <si>
    <t>C4D05120A</t>
  </si>
  <si>
    <t>https://octopart.com/click/track?ai=8237&amp;sig=0a58acc&amp;sid=5489&amp;ppid=66992606&amp;vpid=612588330&amp;ct=offers</t>
  </si>
  <si>
    <t>https://octopart.com/click/track?ai=8237&amp;sig=08e1543&amp;sid=1532&amp;ppid=66992606&amp;vpid=547829236&amp;ct=offers</t>
  </si>
  <si>
    <t>https://octopart.com/click/track?c=1&amp;ai=8237&amp;sig=0f46027&amp;sid=10022&amp;ppid=66992606&amp;vpid=575927367&amp;ct=offers</t>
  </si>
  <si>
    <t>https://octopart.com/click/track?ai=8237&amp;sig=07bdfc1&amp;sid=18460&amp;ppid=66992606&amp;vpid=240504955&amp;ct=offers</t>
  </si>
  <si>
    <t>https://octopart.com/click/track?ai=8237&amp;sig=07e0c23&amp;sid=2402&amp;ppid=66992606&amp;vpid=241753078&amp;ct=offers</t>
  </si>
  <si>
    <t>https://octopart.com/click/track?ai=8237&amp;sig=03865db&amp;sid=819&amp;ppid=66992606&amp;vpid=241219017&amp;ct=offers</t>
  </si>
  <si>
    <t>https://octopart.com/click/track?ai=8237&amp;sig=04028f6&amp;sid=1106&amp;ppid=66992606&amp;vpid=612588950&amp;ct=offers</t>
  </si>
  <si>
    <t>https://octopart.com/click/track?ai=8237&amp;sig=0471b70&amp;sid=459&amp;ppid=66992606&amp;vpid=271338734&amp;ct=offers</t>
  </si>
  <si>
    <t>99W8821</t>
  </si>
  <si>
    <t>C4D05120A-ND</t>
  </si>
  <si>
    <t>DIODE SCHOTTKY 1.2KV 8.2A TO220</t>
  </si>
  <si>
    <t>https://octopart.com/c4d05120a-wolfspeed-66992606</t>
  </si>
  <si>
    <t>https://octopart.com/click/track?ai=8237&amp;sig=0c7ba94&amp;sid=18460&amp;ppid=70994093&amp;vpid=249375421&amp;ct=offers</t>
  </si>
  <si>
    <t>C4D02120E-TR</t>
  </si>
  <si>
    <t>https://octopart.com/click/track?ai=8237&amp;sig=02d2320&amp;sid=5489&amp;ppid=70994093&amp;vpid=612588329&amp;ct=offers</t>
  </si>
  <si>
    <t>https://octopart.com/click/track?c=1&amp;ai=8237&amp;sig=0ba36df&amp;sid=2402&amp;ppid=70994093&amp;vpid=266886347&amp;ct=offers</t>
  </si>
  <si>
    <t>https://octopart.com/click/track?ai=8237&amp;sig=087e2a9&amp;sid=1106&amp;ppid=70994093&amp;vpid=612617699&amp;ct=offers</t>
  </si>
  <si>
    <t>https://octopart.com/click/track?ai=8237&amp;sig=042b72f&amp;sid=459&amp;ppid=70994093&amp;vpid=412415256&amp;ct=offers</t>
  </si>
  <si>
    <t>90Y6783</t>
  </si>
  <si>
    <t>C4D02120E-CT-ND</t>
  </si>
  <si>
    <t>DIODE SCHOTTKY 1.2KV 9A TO252-2</t>
  </si>
  <si>
    <t>https://octopart.com/c4d02120e-tr-wolfspeed-70994093</t>
  </si>
  <si>
    <t>https://octopart.com/click/track?ai=8237&amp;sig=059120e&amp;sid=1532&amp;ppid=66992605&amp;vpid=547829234&amp;ct=offers</t>
  </si>
  <si>
    <t>C4D02120E</t>
  </si>
  <si>
    <t>https://octopart.com/click/track?ai=8237&amp;sig=0e1d75a&amp;sid=5489&amp;ppid=66992605&amp;vpid=612588328&amp;ct=offers</t>
  </si>
  <si>
    <t>https://octopart.com/click/track?ai=8237&amp;sig=006bccd&amp;sid=15176&amp;ppid=66992605&amp;vpid=456125229&amp;ct=offers</t>
  </si>
  <si>
    <t>https://octopart.com/click/track?c=1&amp;ai=8237&amp;sig=042b887&amp;sid=10022&amp;ppid=66992605&amp;vpid=575927366&amp;ct=offers</t>
  </si>
  <si>
    <t>https://octopart.com/click/track?ai=8237&amp;sig=0b71297&amp;sid=18460&amp;ppid=66992605&amp;vpid=240504954&amp;ct=offers</t>
  </si>
  <si>
    <t>https://octopart.com/click/track?ai=8237&amp;sig=0ac7811&amp;sid=2402&amp;ppid=66992605&amp;vpid=240506566&amp;ct=offers</t>
  </si>
  <si>
    <t>https://octopart.com/click/track?ai=8237&amp;sig=00d1210&amp;sid=1106&amp;ppid=66992605&amp;vpid=612588948&amp;ct=offers</t>
  </si>
  <si>
    <t>https://octopart.com/click/track?ai=8237&amp;sig=08c7fa2&amp;sid=459&amp;ppid=66992605&amp;vpid=271338731&amp;ct=offers</t>
  </si>
  <si>
    <t>48T7471</t>
  </si>
  <si>
    <t>C4D02120E-ND</t>
  </si>
  <si>
    <t>DIODE SCHOTTKY 1.2KV 2A TO252-2</t>
  </si>
  <si>
    <t>https://octopart.com/c4d02120e-wolfspeed-66992605</t>
  </si>
  <si>
    <t>https://octopart.com/click/track?ai=8237&amp;sig=00f2537&amp;sid=15176&amp;ppid=66992604&amp;vpid=456125228&amp;ct=offers</t>
  </si>
  <si>
    <t>C4D02120A</t>
  </si>
  <si>
    <t>https://octopart.com/click/track?ai=8237&amp;sig=0c37907&amp;sid=5489&amp;ppid=66992604&amp;vpid=612588327&amp;ct=offers</t>
  </si>
  <si>
    <t>https://octopart.com/click/track?ai=8237&amp;sig=00633b3&amp;sid=1532&amp;ppid=66992604&amp;vpid=547829232&amp;ct=offers</t>
  </si>
  <si>
    <t>https://octopart.com/click/track?c=1&amp;ai=8237&amp;sig=02909a6&amp;sid=10022&amp;ppid=66992604&amp;vpid=575927364&amp;ct=offers</t>
  </si>
  <si>
    <t>https://octopart.com/click/track?ai=8237&amp;sig=0009c39&amp;sid=18460&amp;ppid=66992604&amp;vpid=240504953&amp;ct=offers</t>
  </si>
  <si>
    <t>https://octopart.com/click/track?ai=8237&amp;sig=08d8ed0&amp;sid=2402&amp;ppid=66992604&amp;vpid=477626717&amp;ct=offers</t>
  </si>
  <si>
    <t>https://octopart.com/click/track?ai=8237&amp;sig=03c4e03&amp;sid=819&amp;ppid=66992604&amp;vpid=241219016&amp;ct=offers</t>
  </si>
  <si>
    <t>https://octopart.com/click/track?ai=8237&amp;sig=0e95dcb&amp;sid=1106&amp;ppid=66992604&amp;vpid=612588946&amp;ct=offers</t>
  </si>
  <si>
    <t>https://octopart.com/click/track?ai=8237&amp;sig=01863d7&amp;sid=459&amp;ppid=66992604&amp;vpid=271338730&amp;ct=offers</t>
  </si>
  <si>
    <t>99W8820</t>
  </si>
  <si>
    <t>C4D02120A-ND</t>
  </si>
  <si>
    <t>DIODE SCHOTTKY 1.2KV 2A TO220-2</t>
  </si>
  <si>
    <t>https://octopart.com/c4d02120a-wolfspeed-66992604</t>
  </si>
  <si>
    <t>https://octopart.com/click/track?ai=8237&amp;sig=0cad915&amp;sid=5489&amp;ppid=105854952&amp;vpid=612588302&amp;ct=offers</t>
  </si>
  <si>
    <t>C3D16065D1</t>
  </si>
  <si>
    <t>https://octopart.com/click/track?ai=8237&amp;sig=0cd2bad&amp;sid=1532&amp;ppid=105854952&amp;vpid=604775422&amp;ct=offers</t>
  </si>
  <si>
    <t>https://octopart.com/click/track?ai=8237&amp;sig=014299a&amp;sid=18460&amp;ppid=105854952&amp;vpid=590122114&amp;ct=offers</t>
  </si>
  <si>
    <t>https://octopart.com/click/track?c=1&amp;ai=8237&amp;sig=0713088&amp;sid=459&amp;ppid=105854952&amp;vpid=590678000&amp;ct=offers</t>
  </si>
  <si>
    <t>1697-C3D16065D1-ND</t>
  </si>
  <si>
    <t>https://octopart.com/c3d16065d1-wolfspeed-105854952</t>
  </si>
  <si>
    <t>https://octopart.com/click/track?ai=8237&amp;sig=01c42c0&amp;sid=2402&amp;ppid=75815583&amp;vpid=462499770&amp;ct=offers</t>
  </si>
  <si>
    <t>02AC3562</t>
  </si>
  <si>
    <t>https://octopart.com/click/track?ai=8237&amp;sig=0208179&amp;sid=5489&amp;ppid=75815583&amp;vpid=612588300&amp;ct=offers</t>
  </si>
  <si>
    <t>https://octopart.com/click/track?ai=8237&amp;sig=042970d&amp;sid=1532&amp;ppid=75815583&amp;vpid=547829205&amp;ct=offers</t>
  </si>
  <si>
    <t>https://octopart.com/click/track?ai=8237&amp;sig=093e03c&amp;sid=15176&amp;ppid=75815583&amp;vpid=456125225&amp;ct=offers</t>
  </si>
  <si>
    <t>https://octopart.com/click/track?ai=8237&amp;sig=07c970b&amp;sid=18460&amp;ppid=75815583&amp;vpid=276214292&amp;ct=offers</t>
  </si>
  <si>
    <t>https://octopart.com/click/track?ai=8237&amp;sig=0367ce7&amp;sid=819&amp;ppid=75815583&amp;vpid=465029884&amp;ct=offers</t>
  </si>
  <si>
    <t>https://octopart.com/click/track?ai=8237&amp;sig=05bde9b&amp;sid=1106&amp;ppid=75815583&amp;vpid=612588927&amp;ct=offers</t>
  </si>
  <si>
    <t>https://octopart.com/click/track?ai=8237&amp;sig=0d18e54&amp;sid=459&amp;ppid=75815583&amp;vpid=274299249&amp;ct=offers</t>
  </si>
  <si>
    <t>C3D16065A</t>
  </si>
  <si>
    <t>C3D16065A-ND</t>
  </si>
  <si>
    <t>DIODE SCHOTTKY 650V 39A TO220-2</t>
  </si>
  <si>
    <t>https://octopart.com/c3d16065a-wolfspeed-75815583</t>
  </si>
  <si>
    <t>https://octopart.com/click/track?ai=8237&amp;sig=0b4678b&amp;sid=15176&amp;ppid=77817424&amp;vpid=456125223&amp;ct=offers</t>
  </si>
  <si>
    <t>C3D12065A</t>
  </si>
  <si>
    <t>https://octopart.com/click/track?ai=8237&amp;sig=086cd16&amp;sid=5489&amp;ppid=77817424&amp;vpid=612588297&amp;ct=offers</t>
  </si>
  <si>
    <t>https://octopart.com/click/track?ai=8237&amp;sig=0e8da3c&amp;sid=1532&amp;ppid=77817424&amp;vpid=547829203&amp;ct=offers</t>
  </si>
  <si>
    <t>https://octopart.com/click/track?ai=8237&amp;sig=0afe946&amp;sid=18460&amp;ppid=77817424&amp;vpid=409759980&amp;ct=offers</t>
  </si>
  <si>
    <t>https://octopart.com/click/track?ai=8237&amp;sig=04f62a4&amp;sid=2402&amp;ppid=77817424&amp;vpid=415061016&amp;ct=offers</t>
  </si>
  <si>
    <t>https://octopart.com/click/track?ai=8237&amp;sig=0bfb8f8&amp;sid=819&amp;ppid=77817424&amp;vpid=413516061&amp;ct=offers</t>
  </si>
  <si>
    <t>https://octopart.com/click/track?ai=8237&amp;sig=0990e73&amp;sid=459&amp;ppid=77817424&amp;vpid=409679970&amp;ct=offers</t>
  </si>
  <si>
    <t>08AC2634</t>
  </si>
  <si>
    <t>C3D12065A-ND</t>
  </si>
  <si>
    <t>DIODE SCHOTTKY 650V 35A TO220-2</t>
  </si>
  <si>
    <t>https://octopart.com/c3d12065a-wolfspeed-77817424</t>
  </si>
  <si>
    <t>https://octopart.com/click/track?ai=8237&amp;sig=0104daa&amp;sid=15176&amp;ppid=66992594&amp;vpid=475653625&amp;ct=offers</t>
  </si>
  <si>
    <t>C3D10065I</t>
  </si>
  <si>
    <t>https://octopart.com/click/track?ai=8237&amp;sig=0f61576&amp;sid=1532&amp;ppid=66992594&amp;vpid=547829201&amp;ct=offers</t>
  </si>
  <si>
    <t>https://octopart.com/click/track?ai=8237&amp;sig=054115a&amp;sid=18460&amp;ppid=66992594&amp;vpid=240504943&amp;ct=offers</t>
  </si>
  <si>
    <t>https://octopart.com/click/track?ai=8237&amp;sig=0c11ab0&amp;sid=2402&amp;ppid=66992594&amp;vpid=477626705&amp;ct=offers</t>
  </si>
  <si>
    <t>https://octopart.com/click/track?ai=8237&amp;sig=08e0b30&amp;sid=819&amp;ppid=66992594&amp;vpid=268460710&amp;ct=offers</t>
  </si>
  <si>
    <t>https://octopart.com/click/track?ai=8237&amp;sig=048f98d&amp;sid=1106&amp;ppid=66992594&amp;vpid=612617688&amp;ct=offers</t>
  </si>
  <si>
    <t>https://octopart.com/click/track?c=1&amp;ai=8237&amp;sig=0bd46e4&amp;sid=459&amp;ppid=66992594&amp;vpid=271338701&amp;ct=offers</t>
  </si>
  <si>
    <t>12X8371</t>
  </si>
  <si>
    <t>C3D10065I-ND</t>
  </si>
  <si>
    <t>DIODE SCHOTTKY 650V 10A TO220-2</t>
  </si>
  <si>
    <t>https://octopart.com/c3d10065i-wolfspeed-66992594</t>
  </si>
  <si>
    <t>https://octopart.com/click/track?ai=8237&amp;sig=0734352&amp;sid=18460&amp;ppid=103246393&amp;vpid=574773216&amp;ct=offers</t>
  </si>
  <si>
    <t>C3D10065E-TR</t>
  </si>
  <si>
    <t>https://octopart.com/click/track?c=1&amp;ai=8237&amp;sig=054ab59&amp;sid=459&amp;ppid=103246393&amp;vpid=603678468&amp;ct=offers</t>
  </si>
  <si>
    <t>1697-C3D10065E-TR-ND</t>
  </si>
  <si>
    <t>ZRECTM 10A, 650V SIC SCHOTTKY DI</t>
  </si>
  <si>
    <t>https://octopart.com/c3d10065e-tr-wolfspeed-103246393</t>
  </si>
  <si>
    <t>https://octopart.com/click/track?ai=8237&amp;sig=0a50172&amp;sid=15176&amp;ppid=66993312&amp;vpid=475653624&amp;ct=offers</t>
  </si>
  <si>
    <t>C3D10065E</t>
  </si>
  <si>
    <t>https://octopart.com/click/track?ai=8237&amp;sig=0445b91&amp;sid=5489&amp;ppid=66993312&amp;vpid=612588294&amp;ct=offers</t>
  </si>
  <si>
    <t>https://octopart.com/click/track?ai=8237&amp;sig=0a2b1ed&amp;sid=1532&amp;ppid=66993312&amp;vpid=547829200&amp;ct=offers</t>
  </si>
  <si>
    <t>https://octopart.com/click/track?ai=8237&amp;sig=0be1bab&amp;sid=10022&amp;ppid=66993312&amp;vpid=575927325&amp;ct=offers</t>
  </si>
  <si>
    <t>https://octopart.com/click/track?ai=8237&amp;sig=0d728bb&amp;sid=18460&amp;ppid=66993312&amp;vpid=249375420&amp;ct=offers</t>
  </si>
  <si>
    <t>https://octopart.com/click/track?c=1&amp;ai=8237&amp;sig=0a5a593&amp;sid=2402&amp;ppid=66993312&amp;vpid=240506553&amp;ct=offers</t>
  </si>
  <si>
    <t>https://octopart.com/click/track?ai=8237&amp;sig=0b461e0&amp;sid=1106&amp;ppid=66993312&amp;vpid=612588921&amp;ct=offers</t>
  </si>
  <si>
    <t>https://octopart.com/click/track?ai=8237&amp;sig=0cf798d&amp;sid=459&amp;ppid=66993312&amp;vpid=271338700&amp;ct=offers</t>
  </si>
  <si>
    <t>41Y4420</t>
  </si>
  <si>
    <t>C3D10065E-ND</t>
  </si>
  <si>
    <t>DIODE SCHOTTKY 650V 32A TO252-2</t>
  </si>
  <si>
    <t>https://octopart.com/c3d10065e-wolfspeed-66993312</t>
  </si>
  <si>
    <t>https://octopart.com/click/track?ai=8237&amp;sig=0a5abca&amp;sid=15176&amp;ppid=66992593&amp;vpid=456125221&amp;ct=offers</t>
  </si>
  <si>
    <t>C3D10065A</t>
  </si>
  <si>
    <t>https://octopart.com/click/track?ai=8237&amp;sig=0aa63a2&amp;sid=5489&amp;ppid=66992593&amp;vpid=612588293&amp;ct=offers</t>
  </si>
  <si>
    <t>https://octopart.com/click/track?ai=8237&amp;sig=03a78ad&amp;sid=1532&amp;ppid=66992593&amp;vpid=547829199&amp;ct=offers</t>
  </si>
  <si>
    <t>https://octopart.com/click/track?ai=8237&amp;sig=046d5cf&amp;sid=10022&amp;ppid=66992593&amp;vpid=575927324&amp;ct=offers</t>
  </si>
  <si>
    <t>https://octopart.com/click/track?ai=8237&amp;sig=0dd324a&amp;sid=18460&amp;ppid=66992593&amp;vpid=240504942&amp;ct=offers</t>
  </si>
  <si>
    <t>https://octopart.com/click/track?ai=8237&amp;sig=0cb06a5&amp;sid=2402&amp;ppid=66992593&amp;vpid=268615240&amp;ct=offers</t>
  </si>
  <si>
    <t>https://octopart.com/click/track?ai=8237&amp;sig=0ac2dbc&amp;sid=819&amp;ppid=66992593&amp;vpid=268460709&amp;ct=offers</t>
  </si>
  <si>
    <t>https://octopart.com/click/track?ai=8237&amp;sig=075f9f1&amp;sid=1106&amp;ppid=66992593&amp;vpid=612588920&amp;ct=offers</t>
  </si>
  <si>
    <t>https://octopart.com/click/track?c=1&amp;ai=8237&amp;sig=065c46a&amp;sid=459&amp;ppid=66992593&amp;vpid=271338699&amp;ct=offers</t>
  </si>
  <si>
    <t>27T9911</t>
  </si>
  <si>
    <t>C3D10065A-ND</t>
  </si>
  <si>
    <t>https://octopart.com/c3d10065a-wolfspeed-66992593</t>
  </si>
  <si>
    <t>https://octopart.com/click/track?ai=8237&amp;sig=05d354b&amp;sid=15176&amp;ppid=66992592&amp;vpid=456125220&amp;ct=offers</t>
  </si>
  <si>
    <t>C3D10060G</t>
  </si>
  <si>
    <t>https://octopart.com/click/track?ai=8237&amp;sig=051f492&amp;sid=5489&amp;ppid=66992592&amp;vpid=612588292&amp;ct=offers</t>
  </si>
  <si>
    <t>https://octopart.com/click/track?ai=8237&amp;sig=0b9f988&amp;sid=1532&amp;ppid=66992592&amp;vpid=547829198&amp;ct=offers</t>
  </si>
  <si>
    <t>https://octopart.com/click/track?c=1&amp;ai=8237&amp;sig=0bf63ca&amp;sid=10022&amp;ppid=66992592&amp;vpid=575927322&amp;ct=offers</t>
  </si>
  <si>
    <t>https://octopart.com/click/track?ai=8237&amp;sig=0c2c1eb&amp;sid=18460&amp;ppid=66992592&amp;vpid=240504941&amp;ct=offers</t>
  </si>
  <si>
    <t>https://octopart.com/click/track?c=1&amp;ai=8237&amp;sig=02d12d8&amp;sid=2402&amp;ppid=66992592&amp;vpid=240506551&amp;ct=offers</t>
  </si>
  <si>
    <t>https://octopart.com/click/track?ai=8237&amp;sig=0d51003&amp;sid=1106&amp;ppid=66992592&amp;vpid=612588919&amp;ct=offers</t>
  </si>
  <si>
    <t>https://octopart.com/click/track?ai=8237&amp;sig=001b7bf&amp;sid=459&amp;ppid=66992592&amp;vpid=271338697&amp;ct=offers</t>
  </si>
  <si>
    <t>09R4519</t>
  </si>
  <si>
    <t>C3D10060G-ND</t>
  </si>
  <si>
    <t>DIODE SCHOTTKY 600V 10A TO263-2</t>
  </si>
  <si>
    <t>https://octopart.com/c3d10060g-wolfspeed-66992592</t>
  </si>
  <si>
    <t>https://octopart.com/click/track?ai=8237&amp;sig=04ba03d&amp;sid=15176&amp;ppid=66992591&amp;vpid=456125219&amp;ct=offers</t>
  </si>
  <si>
    <t>C3D10060A</t>
  </si>
  <si>
    <t>https://octopart.com/click/track?ai=8237&amp;sig=01f5d0c&amp;sid=5489&amp;ppid=66992591&amp;vpid=612588291&amp;ct=offers</t>
  </si>
  <si>
    <t>https://octopart.com/click/track?ai=8237&amp;sig=099d862&amp;sid=1532&amp;ppid=66992591&amp;vpid=547829197&amp;ct=offers</t>
  </si>
  <si>
    <t>https://octopart.com/click/track?c=1&amp;ai=8237&amp;sig=0738166&amp;sid=10022&amp;ppid=66992591&amp;vpid=575927321&amp;ct=offers</t>
  </si>
  <si>
    <t>https://octopart.com/click/track?ai=8237&amp;sig=0ccbccd&amp;sid=18460&amp;ppid=66992591&amp;vpid=240504940&amp;ct=offers</t>
  </si>
  <si>
    <t>https://octopart.com/click/track?ai=8237&amp;sig=034f86b&amp;sid=2402&amp;ppid=66992591&amp;vpid=240506550&amp;ct=offers</t>
  </si>
  <si>
    <t>https://octopart.com/click/track?ai=8237&amp;sig=01679a4&amp;sid=1106&amp;ppid=66992591&amp;vpid=612588918&amp;ct=offers</t>
  </si>
  <si>
    <t>https://octopart.com/click/track?ai=8237&amp;sig=0a7a4de&amp;sid=459&amp;ppid=66992591&amp;vpid=271338696&amp;ct=offers</t>
  </si>
  <si>
    <t>09R4518</t>
  </si>
  <si>
    <t>C3D10060A-ND</t>
  </si>
  <si>
    <t>https://octopart.com/c3d10060a-wolfspeed-66992591</t>
  </si>
  <si>
    <t>https://octopart.com/click/track?ai=8237&amp;sig=0bdeb0d&amp;sid=15176&amp;ppid=66992590&amp;vpid=475653623&amp;ct=offers</t>
  </si>
  <si>
    <t>C3D08065I</t>
  </si>
  <si>
    <t>https://octopart.com/click/track?ai=8237&amp;sig=0e8ff4f&amp;sid=5489&amp;ppid=66992590&amp;vpid=612588289&amp;ct=offers</t>
  </si>
  <si>
    <t>https://octopart.com/click/track?ai=8237&amp;sig=00da277&amp;sid=1532&amp;ppid=66992590&amp;vpid=547829196&amp;ct=offers</t>
  </si>
  <si>
    <t>https://octopart.com/click/track?ai=8237&amp;sig=0b2cc74&amp;sid=18460&amp;ppid=66992590&amp;vpid=240504939&amp;ct=offers</t>
  </si>
  <si>
    <t>https://octopart.com/click/track?ai=8237&amp;sig=0d42c3b&amp;sid=2402&amp;ppid=66992590&amp;vpid=504128140&amp;ct=offers</t>
  </si>
  <si>
    <t>https://octopart.com/click/track?ai=8237&amp;sig=0263c05&amp;sid=819&amp;ppid=66992590&amp;vpid=241219009&amp;ct=offers</t>
  </si>
  <si>
    <t>https://octopart.com/click/track?ai=8237&amp;sig=076d074&amp;sid=1106&amp;ppid=66992590&amp;vpid=612588916&amp;ct=offers</t>
  </si>
  <si>
    <t>https://octopart.com/click/track?ai=8237&amp;sig=0ca91d6&amp;sid=459&amp;ppid=66992590&amp;vpid=271338695&amp;ct=offers</t>
  </si>
  <si>
    <t>20X6212</t>
  </si>
  <si>
    <t>C3D08065I-ND</t>
  </si>
  <si>
    <t>DIODE SCHOTTKY 650V 8A TO220-2</t>
  </si>
  <si>
    <t>https://octopart.com/c3d08065i-wolfspeed-66992590</t>
  </si>
  <si>
    <t>https://octopart.com/click/track?ai=8237&amp;sig=0847847&amp;sid=18460&amp;ppid=103246392&amp;vpid=574773212&amp;ct=offers</t>
  </si>
  <si>
    <t>C3D08065E-TR</t>
  </si>
  <si>
    <t>https://octopart.com/click/track?c=1&amp;ai=8237&amp;sig=01c2f23&amp;sid=459&amp;ppid=103246392&amp;vpid=603678467&amp;ct=offers</t>
  </si>
  <si>
    <t>1697-C3D08065E-TR-ND</t>
  </si>
  <si>
    <t>ZRECTM 8A, 650V SIC SCHOTTKY DIO</t>
  </si>
  <si>
    <t>https://octopart.com/c3d08065e-tr-wolfspeed-103246392</t>
  </si>
  <si>
    <t>https://octopart.com/click/track?ai=8237&amp;sig=0e293fb&amp;sid=15176&amp;ppid=66993311&amp;vpid=475653622&amp;ct=offers</t>
  </si>
  <si>
    <t>C3D08065E</t>
  </si>
  <si>
    <t>https://octopart.com/click/track?ai=8237&amp;sig=007c2d4&amp;sid=1532&amp;ppid=66993311&amp;vpid=547829195&amp;ct=offers</t>
  </si>
  <si>
    <t>https://octopart.com/click/track?ai=8237&amp;sig=0f127de&amp;sid=18460&amp;ppid=66993311&amp;vpid=249375418&amp;ct=offers</t>
  </si>
  <si>
    <t>https://octopart.com/click/track?c=1&amp;ai=8237&amp;sig=00fd636&amp;sid=459&amp;ppid=66993311&amp;vpid=271338694&amp;ct=offers</t>
  </si>
  <si>
    <t>C3D08065E-ND</t>
  </si>
  <si>
    <t>DIODE SCHOTTKY 650V 25.5A TO252</t>
  </si>
  <si>
    <t>https://octopart.com/c3d08065e-wolfspeed-66993311</t>
  </si>
  <si>
    <t>https://octopart.com/click/track?ai=8237&amp;sig=08341b2&amp;sid=15176&amp;ppid=66992589&amp;vpid=456125218&amp;ct=offers</t>
  </si>
  <si>
    <t>C3D08065A</t>
  </si>
  <si>
    <t>https://octopart.com/click/track?ai=8237&amp;sig=08e6778&amp;sid=5489&amp;ppid=66992589&amp;vpid=612588288&amp;ct=offers</t>
  </si>
  <si>
    <t>https://octopart.com/click/track?ai=8237&amp;sig=00eb356&amp;sid=1532&amp;ppid=66992589&amp;vpid=547829194&amp;ct=offers</t>
  </si>
  <si>
    <t>https://octopart.com/click/track?ai=8237&amp;sig=097644e&amp;sid=10022&amp;ppid=66992589&amp;vpid=575927318&amp;ct=offers</t>
  </si>
  <si>
    <t>https://octopart.com/click/track?ai=8237&amp;sig=08b9650&amp;sid=18460&amp;ppid=66992589&amp;vpid=240504938&amp;ct=offers</t>
  </si>
  <si>
    <t>https://octopart.com/click/track?ai=8237&amp;sig=0053013&amp;sid=1106&amp;ppid=66992589&amp;vpid=612588915&amp;ct=offers</t>
  </si>
  <si>
    <t>https://octopart.com/click/track?ai=8237&amp;sig=004a8c1&amp;sid=459&amp;ppid=66992589&amp;vpid=271338693&amp;ct=offers</t>
  </si>
  <si>
    <t>C3D08065A-ND</t>
  </si>
  <si>
    <t>https://octopart.com/c3d08065a-wolfspeed-66992589</t>
  </si>
  <si>
    <t>https://octopart.com/click/track?c=1&amp;ai=8237&amp;sig=04f7046&amp;sid=10022&amp;ppid=66992587&amp;vpid=575927316&amp;ct=offers</t>
  </si>
  <si>
    <t>https://octopart.com/click/track?ai=8237&amp;sig=095fa8c&amp;sid=5489&amp;ppid=66992587&amp;vpid=612588287&amp;ct=offers</t>
  </si>
  <si>
    <t>https://octopart.com/click/track?ai=8237&amp;sig=0c61e80&amp;sid=1532&amp;ppid=66992587&amp;vpid=547829193&amp;ct=offers</t>
  </si>
  <si>
    <t>https://octopart.com/click/track?ai=8237&amp;sig=0a580f3&amp;sid=15176&amp;ppid=66992587&amp;vpid=456125217&amp;ct=offers</t>
  </si>
  <si>
    <t>https://octopart.com/click/track?ai=8237&amp;sig=06b43ba&amp;sid=18460&amp;ppid=66992587&amp;vpid=240504936&amp;ct=offers</t>
  </si>
  <si>
    <t>https://octopart.com/click/track?c=1&amp;ai=8237&amp;sig=0c01a67&amp;sid=2402&amp;ppid=66992587&amp;vpid=240506545&amp;ct=offers</t>
  </si>
  <si>
    <t>https://octopart.com/click/track?ai=8237&amp;sig=01f49e6&amp;sid=1106&amp;ppid=66992587&amp;vpid=612588914&amp;ct=offers</t>
  </si>
  <si>
    <t>https://octopart.com/click/track?ai=8237&amp;sig=0a98917&amp;sid=459&amp;ppid=66992587&amp;vpid=271338691&amp;ct=offers</t>
  </si>
  <si>
    <t>C3D08060G</t>
  </si>
  <si>
    <t>09R4517</t>
  </si>
  <si>
    <t>C3D08060G-ND</t>
  </si>
  <si>
    <t>DIODE SCHOTTKY 600V 8A TO263-2</t>
  </si>
  <si>
    <t>https://octopart.com/c3d08060g-wolfspeed-66992587</t>
  </si>
  <si>
    <t>https://octopart.com/click/track?ai=8237&amp;sig=0c99542&amp;sid=15176&amp;ppid=66992586&amp;vpid=456125216&amp;ct=offers</t>
  </si>
  <si>
    <t>C3D08060A</t>
  </si>
  <si>
    <t>https://octopart.com/click/track?ai=8237&amp;sig=080a7b1&amp;sid=5489&amp;ppid=66992586&amp;vpid=612588286&amp;ct=offers</t>
  </si>
  <si>
    <t>https://octopart.com/click/track?ai=8237&amp;sig=04dad2e&amp;sid=1532&amp;ppid=66992586&amp;vpid=547829192&amp;ct=offers</t>
  </si>
  <si>
    <t>https://octopart.com/click/track?c=1&amp;ai=8237&amp;sig=0733bf2&amp;sid=10022&amp;ppid=66992586&amp;vpid=575927313&amp;ct=offers</t>
  </si>
  <si>
    <t>https://octopart.com/click/track?ai=8237&amp;sig=03bedb7&amp;sid=18460&amp;ppid=66992586&amp;vpid=240504935&amp;ct=offers</t>
  </si>
  <si>
    <t>https://octopart.com/click/track?c=1&amp;ai=8237&amp;sig=050e8a5&amp;sid=2402&amp;ppid=66992586&amp;vpid=240506544&amp;ct=offers</t>
  </si>
  <si>
    <t>https://octopart.com/click/track?ai=8237&amp;sig=021ea97&amp;sid=1106&amp;ppid=66992586&amp;vpid=612588913&amp;ct=offers</t>
  </si>
  <si>
    <t>https://octopart.com/click/track?ai=8237&amp;sig=0faa004&amp;sid=459&amp;ppid=66992586&amp;vpid=271338690&amp;ct=offers</t>
  </si>
  <si>
    <t>09R4516</t>
  </si>
  <si>
    <t>C3D08060A-ND</t>
  </si>
  <si>
    <t>https://octopart.com/c3d08060a-wolfspeed-66992586</t>
  </si>
  <si>
    <t>https://octopart.com/click/track?ai=8237&amp;sig=0266192&amp;sid=15176&amp;ppid=66993310&amp;vpid=475653621&amp;ct=offers</t>
  </si>
  <si>
    <t>C3D06065I</t>
  </si>
  <si>
    <t>https://octopart.com/click/track?ai=8237&amp;sig=0dd5cd9&amp;sid=5489&amp;ppid=66993310&amp;vpid=612588284&amp;ct=offers</t>
  </si>
  <si>
    <t>https://octopart.com/click/track?ai=8237&amp;sig=0a0ee98&amp;sid=1532&amp;ppid=66993310&amp;vpid=547829191&amp;ct=offers</t>
  </si>
  <si>
    <t>https://octopart.com/click/track?ai=8237&amp;sig=0fa0059&amp;sid=18460&amp;ppid=66993310&amp;vpid=249375417&amp;ct=offers</t>
  </si>
  <si>
    <t>https://octopart.com/click/track?c=1&amp;ai=8237&amp;sig=0c0659d&amp;sid=2402&amp;ppid=66993310&amp;vpid=240506543&amp;ct=offers</t>
  </si>
  <si>
    <t>https://octopart.com/click/track?ai=8237&amp;sig=0012042&amp;sid=1106&amp;ppid=66993310&amp;vpid=612588912&amp;ct=offers</t>
  </si>
  <si>
    <t>https://octopart.com/click/track?ai=8237&amp;sig=038bfd1&amp;sid=459&amp;ppid=66993310&amp;vpid=271338689&amp;ct=offers</t>
  </si>
  <si>
    <t>41Y4418</t>
  </si>
  <si>
    <t>C3D06065I-ND</t>
  </si>
  <si>
    <t>https://octopart.com/c3d06065i-wolfspeed-66993310</t>
  </si>
  <si>
    <t>https://octopart.com/click/track?ai=8237&amp;sig=0c82cc4&amp;sid=5489&amp;ppid=103246391&amp;vpid=612588283&amp;ct=offers</t>
  </si>
  <si>
    <t>C3D06065E-TR</t>
  </si>
  <si>
    <t>https://octopart.com/click/track?ai=8237&amp;sig=017499f&amp;sid=18460&amp;ppid=103246391&amp;vpid=574773208&amp;ct=offers</t>
  </si>
  <si>
    <t>https://octopart.com/click/track?ai=8237&amp;sig=0886aa3&amp;sid=1106&amp;ppid=103246391&amp;vpid=612588910&amp;ct=offers</t>
  </si>
  <si>
    <t>https://octopart.com/click/track?c=1&amp;ai=8237&amp;sig=0dd277c&amp;sid=459&amp;ppid=103246391&amp;vpid=603678466&amp;ct=offers</t>
  </si>
  <si>
    <t>1697-C3D06065E-TR-ND</t>
  </si>
  <si>
    <t>ZRECTM 6A, 650V SIC SCHOTTKY DIO</t>
  </si>
  <si>
    <t>https://octopart.com/c3d06065e-tr-wolfspeed-103246391</t>
  </si>
  <si>
    <t>https://octopart.com/click/track?ai=8237&amp;sig=096fd86&amp;sid=15176&amp;ppid=66993309&amp;vpid=475653620&amp;ct=offers</t>
  </si>
  <si>
    <t>C3D06065E</t>
  </si>
  <si>
    <t>https://octopart.com/click/track?ai=8237&amp;sig=04f8143&amp;sid=10022&amp;ppid=66993309&amp;vpid=575927311&amp;ct=offers</t>
  </si>
  <si>
    <t>https://octopart.com/click/track?ai=8237&amp;sig=00b997c&amp;sid=18460&amp;ppid=66993309&amp;vpid=249375416&amp;ct=offers</t>
  </si>
  <si>
    <t>https://octopart.com/click/track?c=1&amp;ai=8237&amp;sig=02a75af&amp;sid=2402&amp;ppid=66993309&amp;vpid=240506542&amp;ct=offers</t>
  </si>
  <si>
    <t>https://octopart.com/click/track?ai=8237&amp;sig=0ebcbc8&amp;sid=459&amp;ppid=66993309&amp;vpid=271338688&amp;ct=offers</t>
  </si>
  <si>
    <t>41Y4417</t>
  </si>
  <si>
    <t>C3D06065E-ND</t>
  </si>
  <si>
    <t>DIODE SCHOTTKY 650V 2A TO252-2</t>
  </si>
  <si>
    <t>https://octopart.com/c3d06065e-wolfspeed-66993309</t>
  </si>
  <si>
    <t>https://octopart.com/click/track?ai=8237&amp;sig=0ec703d&amp;sid=15176&amp;ppid=66992585&amp;vpid=456125215&amp;ct=offers</t>
  </si>
  <si>
    <t>C3D06065A</t>
  </si>
  <si>
    <t>https://octopart.com/click/track?ai=8237&amp;sig=038af14&amp;sid=5489&amp;ppid=66992585&amp;vpid=612588282&amp;ct=offers</t>
  </si>
  <si>
    <t>https://octopart.com/click/track?ai=8237&amp;sig=09cceaf&amp;sid=1532&amp;ppid=66992585&amp;vpid=547829189&amp;ct=offers</t>
  </si>
  <si>
    <t>https://octopart.com/click/track?ai=8237&amp;sig=0241a52&amp;sid=18460&amp;ppid=66992585&amp;vpid=240504934&amp;ct=offers</t>
  </si>
  <si>
    <t>https://octopart.com/click/track?ai=8237&amp;sig=0677a13&amp;sid=2402&amp;ppid=66992585&amp;vpid=268615239&amp;ct=offers</t>
  </si>
  <si>
    <t>https://octopart.com/click/track?ai=8237&amp;sig=0ff6f45&amp;sid=819&amp;ppid=66992585&amp;vpid=268460702&amp;ct=offers</t>
  </si>
  <si>
    <t>https://octopart.com/click/track?ai=8237&amp;sig=0f8755a&amp;sid=1106&amp;ppid=66992585&amp;vpid=612588909&amp;ct=offers</t>
  </si>
  <si>
    <t>https://octopart.com/click/track?ai=8237&amp;sig=07a8df9&amp;sid=459&amp;ppid=66992585&amp;vpid=271338687&amp;ct=offers</t>
  </si>
  <si>
    <t>27T9909</t>
  </si>
  <si>
    <t>C3D06065A-ND</t>
  </si>
  <si>
    <t>DIODE SCHOTTKY 650V 6A TO220-2</t>
  </si>
  <si>
    <t>https://octopart.com/c3d06065a-wolfspeed-66992585</t>
  </si>
  <si>
    <t>https://octopart.com/click/track?ai=8237&amp;sig=05de806&amp;sid=18460&amp;ppid=66992584&amp;vpid=240504933&amp;ct=offers</t>
  </si>
  <si>
    <t>C3D06060G-TR</t>
  </si>
  <si>
    <t>https://octopart.com/click/track?c=1&amp;ai=8237&amp;sig=0565b9a&amp;sid=459&amp;ppid=66992584&amp;vpid=271338686&amp;ct=offers</t>
  </si>
  <si>
    <t>C3D06060G-TR-ND</t>
  </si>
  <si>
    <t>DIODE SCHOTTKY 600V 6A TO263-2</t>
  </si>
  <si>
    <t>https://octopart.com/c3d06060g-tr-wolfspeed-66992584</t>
  </si>
  <si>
    <t>https://octopart.com/click/track?c=1&amp;ai=8237&amp;sig=022b3b6&amp;sid=10022&amp;ppid=66992583&amp;vpid=575927300&amp;ct=offers</t>
  </si>
  <si>
    <t>https://octopart.com/click/track?ai=8237&amp;sig=008ce51&amp;sid=5489&amp;ppid=66992583&amp;vpid=612588281&amp;ct=offers</t>
  </si>
  <si>
    <t>https://octopart.com/click/track?ai=8237&amp;sig=097afa7&amp;sid=1532&amp;ppid=66992583&amp;vpid=547829188&amp;ct=offers</t>
  </si>
  <si>
    <t>https://octopart.com/click/track?ai=8237&amp;sig=097528b&amp;sid=15176&amp;ppid=66992583&amp;vpid=456125213&amp;ct=offers</t>
  </si>
  <si>
    <t>https://octopart.com/click/track?ai=8237&amp;sig=0fdc0fb&amp;sid=18460&amp;ppid=66992583&amp;vpid=240504932&amp;ct=offers</t>
  </si>
  <si>
    <t>https://octopart.com/click/track?ai=8237&amp;sig=03ab8a7&amp;sid=2402&amp;ppid=66992583&amp;vpid=240506540&amp;ct=offers</t>
  </si>
  <si>
    <t>https://octopart.com/click/track?ai=8237&amp;sig=001c9dc&amp;sid=1106&amp;ppid=66992583&amp;vpid=612588908&amp;ct=offers</t>
  </si>
  <si>
    <t>https://octopart.com/click/track?ai=8237&amp;sig=027877f&amp;sid=459&amp;ppid=66992583&amp;vpid=271338685&amp;ct=offers</t>
  </si>
  <si>
    <t>C3D06060G</t>
  </si>
  <si>
    <t>09R4515</t>
  </si>
  <si>
    <t>C3D06060G-ND</t>
  </si>
  <si>
    <t>https://octopart.com/c3d06060g-wolfspeed-66992583</t>
  </si>
  <si>
    <t>https://octopart.com/click/track?ai=8237&amp;sig=047e39f&amp;sid=15176&amp;ppid=66992582&amp;vpid=456125212&amp;ct=offers</t>
  </si>
  <si>
    <t>C3D06060F</t>
  </si>
  <si>
    <t>https://octopart.com/click/track?ai=8237&amp;sig=0b92b54&amp;sid=5489&amp;ppid=66992582&amp;vpid=612588280&amp;ct=offers</t>
  </si>
  <si>
    <t>https://octopart.com/click/track?ai=8237&amp;sig=0b255f2&amp;sid=1532&amp;ppid=66992582&amp;vpid=547829187&amp;ct=offers</t>
  </si>
  <si>
    <t>https://octopart.com/click/track?ai=8237&amp;sig=0c45009&amp;sid=10022&amp;ppid=66992582&amp;vpid=575927297&amp;ct=offers</t>
  </si>
  <si>
    <t>https://octopart.com/click/track?ai=8237&amp;sig=05b3fc3&amp;sid=18460&amp;ppid=66992582&amp;vpid=240504931&amp;ct=offers</t>
  </si>
  <si>
    <t>https://octopart.com/click/track?ai=8237&amp;sig=07433c2&amp;sid=2402&amp;ppid=66992582&amp;vpid=509637781&amp;ct=offers</t>
  </si>
  <si>
    <t>https://octopart.com/click/track?ai=8237&amp;sig=0549e1a&amp;sid=819&amp;ppid=66992582&amp;vpid=241219008&amp;ct=offers</t>
  </si>
  <si>
    <t>https://octopart.com/click/track?ai=8237&amp;sig=0050a26&amp;sid=1106&amp;ppid=66992582&amp;vpid=612588907&amp;ct=offers</t>
  </si>
  <si>
    <t>https://octopart.com/click/track?ai=8237&amp;sig=04e6ff7&amp;sid=459&amp;ppid=66992582&amp;vpid=271338684&amp;ct=offers</t>
  </si>
  <si>
    <t>12X8370</t>
  </si>
  <si>
    <t>C3D06060F-ND</t>
  </si>
  <si>
    <t>DIODE SCHOTTKY 600V 6A TO220-F2</t>
  </si>
  <si>
    <t>https://octopart.com/c3d06060f-wolfspeed-66992582</t>
  </si>
  <si>
    <t>https://octopart.com/click/track?ai=8237&amp;sig=0a33ddf&amp;sid=1106&amp;ppid=66992581&amp;vpid=612588905&amp;ct=offers</t>
  </si>
  <si>
    <t>C3D06060A</t>
  </si>
  <si>
    <t>https://octopart.com/click/track?ai=8237&amp;sig=01f592e&amp;sid=5489&amp;ppid=66992581&amp;vpid=612588279&amp;ct=offers</t>
  </si>
  <si>
    <t>https://octopart.com/click/track?ai=8237&amp;sig=0eb6df1&amp;sid=1532&amp;ppid=66992581&amp;vpid=547829186&amp;ct=offers</t>
  </si>
  <si>
    <t>https://octopart.com/click/track?ai=8237&amp;sig=01d0911&amp;sid=15176&amp;ppid=66992581&amp;vpid=456125211&amp;ct=offers</t>
  </si>
  <si>
    <t>https://octopart.com/click/track?c=1&amp;ai=8237&amp;sig=09803c0&amp;sid=10022&amp;ppid=66992581&amp;vpid=575927291&amp;ct=offers</t>
  </si>
  <si>
    <t>https://octopart.com/click/track?ai=8237&amp;sig=0eda5b8&amp;sid=18460&amp;ppid=66992581&amp;vpid=240504930&amp;ct=offers</t>
  </si>
  <si>
    <t>https://octopart.com/click/track?ai=8237&amp;sig=03add5b&amp;sid=2402&amp;ppid=66992581&amp;vpid=240506538&amp;ct=offers</t>
  </si>
  <si>
    <t>https://octopart.com/click/track?ai=8237&amp;sig=0316003&amp;sid=459&amp;ppid=66992581&amp;vpid=271338683&amp;ct=offers</t>
  </si>
  <si>
    <t>09R4514</t>
  </si>
  <si>
    <t>C3D06060A-ND</t>
  </si>
  <si>
    <t>https://octopart.com/c3d06060a-wolfspeed-66992581</t>
  </si>
  <si>
    <t>https://octopart.com/click/track?ai=8237&amp;sig=0025006&amp;sid=18460&amp;ppid=70994091&amp;vpid=249375415&amp;ct=offers</t>
  </si>
  <si>
    <t>C3D04065E-TR</t>
  </si>
  <si>
    <t>https://octopart.com/click/track?c=1&amp;ai=8237&amp;sig=0f31ba0&amp;sid=459&amp;ppid=70994091&amp;vpid=271338682&amp;ct=offers</t>
  </si>
  <si>
    <t>C3D04065E-TR-ND</t>
  </si>
  <si>
    <t>DIODE SCHOTTKY 650V 4A TO252</t>
  </si>
  <si>
    <t>https://octopart.com/c3d04065e-tr-wolfspeed-70994091</t>
  </si>
  <si>
    <t>https://octopart.com/click/track?ai=8237&amp;sig=0767491&amp;sid=15176&amp;ppid=66992580&amp;vpid=475653619&amp;ct=offers</t>
  </si>
  <si>
    <t>C3D04065E</t>
  </si>
  <si>
    <t>https://octopart.com/click/track?ai=8237&amp;sig=090912b&amp;sid=5489&amp;ppid=66992580&amp;vpid=609708135&amp;ct=offers</t>
  </si>
  <si>
    <t>https://octopart.com/click/track?ai=8237&amp;sig=0c19faa&amp;sid=1532&amp;ppid=66992580&amp;vpid=547829185&amp;ct=offers</t>
  </si>
  <si>
    <t>https://octopart.com/click/track?ai=8237&amp;sig=0852029&amp;sid=10022&amp;ppid=66992580&amp;vpid=575927288&amp;ct=offers</t>
  </si>
  <si>
    <t>https://octopart.com/click/track?ai=8237&amp;sig=01d5db7&amp;sid=18460&amp;ppid=66992580&amp;vpid=240504929&amp;ct=offers</t>
  </si>
  <si>
    <t>https://octopart.com/click/track?c=1&amp;ai=8237&amp;sig=04094da&amp;sid=2402&amp;ppid=66992580&amp;vpid=240506537&amp;ct=offers</t>
  </si>
  <si>
    <t>https://octopart.com/click/track?ai=8237&amp;sig=05708cb&amp;sid=1106&amp;ppid=66992580&amp;vpid=612617679&amp;ct=offers</t>
  </si>
  <si>
    <t>https://octopart.com/click/track?ai=8237&amp;sig=042e4c3&amp;sid=459&amp;ppid=66992580&amp;vpid=271338681&amp;ct=offers</t>
  </si>
  <si>
    <t>55X2374</t>
  </si>
  <si>
    <t>C3D04065E-ND</t>
  </si>
  <si>
    <t>DIODE SCHOTTKY 650V 4A TO252-2</t>
  </si>
  <si>
    <t>https://octopart.com/c3d04065e-wolfspeed-66992580</t>
  </si>
  <si>
    <t>https://octopart.com/click/track?ai=8237&amp;sig=0f52dfb&amp;sid=1532&amp;ppid=66992579&amp;vpid=547829184&amp;ct=offers</t>
  </si>
  <si>
    <t>C3D04065A</t>
  </si>
  <si>
    <t>https://octopart.com/click/track?ai=8237&amp;sig=00b6d97&amp;sid=5489&amp;ppid=66992579&amp;vpid=612588276&amp;ct=offers</t>
  </si>
  <si>
    <t>https://octopart.com/click/track?ai=8237&amp;sig=0db9b27&amp;sid=15176&amp;ppid=66992579&amp;vpid=456125210&amp;ct=offers</t>
  </si>
  <si>
    <t>https://octopart.com/click/track?ai=8237&amp;sig=04717f6&amp;sid=18460&amp;ppid=66992579&amp;vpid=240504928&amp;ct=offers</t>
  </si>
  <si>
    <t>https://octopart.com/click/track?c=1&amp;ai=8237&amp;sig=01b627d&amp;sid=2402&amp;ppid=66992579&amp;vpid=240506536&amp;ct=offers</t>
  </si>
  <si>
    <t>https://octopart.com/click/track?ai=8237&amp;sig=01dc7fe&amp;sid=1106&amp;ppid=66992579&amp;vpid=612588902&amp;ct=offers</t>
  </si>
  <si>
    <t>https://octopart.com/click/track?ai=8237&amp;sig=0a15105&amp;sid=459&amp;ppid=66992579&amp;vpid=271338680&amp;ct=offers</t>
  </si>
  <si>
    <t>99R2670</t>
  </si>
  <si>
    <t>C3D04065A-ND</t>
  </si>
  <si>
    <t>https://octopart.com/c3d04065a-wolfspeed-66992579</t>
  </si>
  <si>
    <t>https://octopart.com/click/track?ai=8237&amp;sig=0d41391&amp;sid=15176&amp;ppid=66992578&amp;vpid=456125209&amp;ct=offers</t>
  </si>
  <si>
    <t>C3D04060F</t>
  </si>
  <si>
    <t>https://octopart.com/click/track?ai=8237&amp;sig=0731fd5&amp;sid=1532&amp;ppid=66992578&amp;vpid=547829183&amp;ct=offers</t>
  </si>
  <si>
    <t>https://octopart.com/click/track?c=1&amp;ai=8237&amp;sig=0ae5b3d&amp;sid=10022&amp;ppid=66992578&amp;vpid=575927280&amp;ct=offers</t>
  </si>
  <si>
    <t>https://octopart.com/click/track?ai=8237&amp;sig=0f51e24&amp;sid=18460&amp;ppid=66992578&amp;vpid=240504927&amp;ct=offers</t>
  </si>
  <si>
    <t>https://octopart.com/click/track?ai=8237&amp;sig=0734d79&amp;sid=2402&amp;ppid=66992578&amp;vpid=241753077&amp;ct=offers</t>
  </si>
  <si>
    <t>https://octopart.com/click/track?ai=8237&amp;sig=0122c09&amp;sid=819&amp;ppid=66992578&amp;vpid=241219007&amp;ct=offers</t>
  </si>
  <si>
    <t>https://octopart.com/click/track?ai=8237&amp;sig=0adedf1&amp;sid=459&amp;ppid=66992578&amp;vpid=271338679&amp;ct=offers</t>
  </si>
  <si>
    <t>12X8369</t>
  </si>
  <si>
    <t>C3D04060F-ND</t>
  </si>
  <si>
    <t>DIODE SCHOTTKY 600V 4A TO220-F2</t>
  </si>
  <si>
    <t>https://octopart.com/c3d04060f-wolfspeed-66992578</t>
  </si>
  <si>
    <t>https://octopart.com/click/track?ai=8237&amp;sig=02bc775&amp;sid=18460&amp;ppid=66992577&amp;vpid=240504926&amp;ct=offers</t>
  </si>
  <si>
    <t>C3D04060E-TR</t>
  </si>
  <si>
    <t>https://octopart.com/click/track?c=1&amp;ai=8237&amp;sig=0f233c2&amp;sid=459&amp;ppid=66992577&amp;vpid=271338678&amp;ct=offers</t>
  </si>
  <si>
    <t>C3D04060E-TR-ND</t>
  </si>
  <si>
    <t>DIODE SCHOTTKY 600V 15.5A TO252</t>
  </si>
  <si>
    <t>https://octopart.com/c3d04060e-tr-wolfspeed-66992577</t>
  </si>
  <si>
    <t>https://octopart.com/click/track?ai=8237&amp;sig=02f0b18&amp;sid=15176&amp;ppid=66992576&amp;vpid=456125208&amp;ct=offers</t>
  </si>
  <si>
    <t>C3D04060E</t>
  </si>
  <si>
    <t>https://octopart.com/click/track?ai=8237&amp;sig=0af6809&amp;sid=5489&amp;ppid=66992576&amp;vpid=612588275&amp;ct=offers</t>
  </si>
  <si>
    <t>https://octopart.com/click/track?ai=8237&amp;sig=09016f5&amp;sid=1532&amp;ppid=66992576&amp;vpid=547829182&amp;ct=offers</t>
  </si>
  <si>
    <t>https://octopart.com/click/track?ai=8237&amp;sig=0dcf5aa&amp;sid=10022&amp;ppid=66992576&amp;vpid=575927277&amp;ct=offers</t>
  </si>
  <si>
    <t>https://octopart.com/click/track?ai=8237&amp;sig=0e48692&amp;sid=18460&amp;ppid=66992576&amp;vpid=240504925&amp;ct=offers</t>
  </si>
  <si>
    <t>https://octopart.com/click/track?c=1&amp;ai=8237&amp;sig=06bb010&amp;sid=2402&amp;ppid=66992576&amp;vpid=240506534&amp;ct=offers</t>
  </si>
  <si>
    <t>https://octopart.com/click/track?ai=8237&amp;sig=06d0cc8&amp;sid=1106&amp;ppid=66992576&amp;vpid=612588901&amp;ct=offers</t>
  </si>
  <si>
    <t>https://octopart.com/click/track?ai=8237&amp;sig=0fdc9fe&amp;sid=459&amp;ppid=66992576&amp;vpid=271338677&amp;ct=offers</t>
  </si>
  <si>
    <t>09R4513</t>
  </si>
  <si>
    <t>C3D04060E-ND</t>
  </si>
  <si>
    <t>DIODE SCHOTTKY 600V 4A TO252-2</t>
  </si>
  <si>
    <t>https://octopart.com/c3d04060e-wolfspeed-66992576</t>
  </si>
  <si>
    <t>https://octopart.com/click/track?ai=8237&amp;sig=038161c&amp;sid=15176&amp;ppid=66992575&amp;vpid=456125207&amp;ct=offers</t>
  </si>
  <si>
    <t>C3D04060A</t>
  </si>
  <si>
    <t>https://octopart.com/click/track?ai=8237&amp;sig=0da3c10&amp;sid=5489&amp;ppid=66992575&amp;vpid=612588274&amp;ct=offers</t>
  </si>
  <si>
    <t>https://octopart.com/click/track?ai=8237&amp;sig=067c1af&amp;sid=1532&amp;ppid=66992575&amp;vpid=547829181&amp;ct=offers</t>
  </si>
  <si>
    <t>https://octopart.com/click/track?c=1&amp;ai=8237&amp;sig=087dc63&amp;sid=10022&amp;ppid=66992575&amp;vpid=575927259&amp;ct=offers</t>
  </si>
  <si>
    <t>https://octopart.com/click/track?ai=8237&amp;sig=06c7a4b&amp;sid=18460&amp;ppid=66992575&amp;vpid=240504924&amp;ct=offers</t>
  </si>
  <si>
    <t>https://octopart.com/click/track?ai=8237&amp;sig=07c17e3&amp;sid=2402&amp;ppid=66992575&amp;vpid=240506533&amp;ct=offers</t>
  </si>
  <si>
    <t>https://octopart.com/click/track?ai=8237&amp;sig=00ab4df&amp;sid=819&amp;ppid=66992575&amp;vpid=268460698&amp;ct=offers</t>
  </si>
  <si>
    <t>https://octopart.com/click/track?ai=8237&amp;sig=011e511&amp;sid=1106&amp;ppid=66992575&amp;vpid=612588900&amp;ct=offers</t>
  </si>
  <si>
    <t>https://octopart.com/click/track?ai=8237&amp;sig=02231a3&amp;sid=459&amp;ppid=66992575&amp;vpid=271338676&amp;ct=offers</t>
  </si>
  <si>
    <t>09R4512</t>
  </si>
  <si>
    <t>C3D04060A-ND</t>
  </si>
  <si>
    <t>https://octopart.com/c3d04060a-wolfspeed-66992575</t>
  </si>
  <si>
    <t>https://octopart.com/click/track?ai=8237&amp;sig=09b5552&amp;sid=15176&amp;ppid=66992574&amp;vpid=475653618&amp;ct=offers</t>
  </si>
  <si>
    <t>C3D03065E</t>
  </si>
  <si>
    <t>https://octopart.com/click/track?ai=8237&amp;sig=038321a&amp;sid=1532&amp;ppid=66992574&amp;vpid=547829180&amp;ct=offers</t>
  </si>
  <si>
    <t>https://octopart.com/click/track?c=1&amp;ai=8237&amp;sig=033cde0&amp;sid=10022&amp;ppid=66992574&amp;vpid=575927256&amp;ct=offers</t>
  </si>
  <si>
    <t>https://octopart.com/click/track?ai=8237&amp;sig=048582a&amp;sid=18460&amp;ppid=66992574&amp;vpid=240504923&amp;ct=offers</t>
  </si>
  <si>
    <t>https://octopart.com/click/track?ai=8237&amp;sig=0e50b36&amp;sid=1106&amp;ppid=66992574&amp;vpid=612617676&amp;ct=offers</t>
  </si>
  <si>
    <t>https://octopart.com/click/track?ai=8237&amp;sig=08a2a06&amp;sid=459&amp;ppid=66992574&amp;vpid=271338673&amp;ct=offers</t>
  </si>
  <si>
    <t>C3D03065E-ND</t>
  </si>
  <si>
    <t>DIODE SCHOTTKY 650V 3A TO252-2</t>
  </si>
  <si>
    <t>https://octopart.com/c3d03065e-wolfspeed-66992574</t>
  </si>
  <si>
    <t>https://octopart.com/click/track?ai=8237&amp;sig=06a82cb&amp;sid=15176&amp;ppid=66992573&amp;vpid=456125206&amp;ct=offers</t>
  </si>
  <si>
    <t>C3D03060F</t>
  </si>
  <si>
    <t>https://octopart.com/click/track?ai=8237&amp;sig=0903047&amp;sid=5489&amp;ppid=66992573&amp;vpid=612588273&amp;ct=offers</t>
  </si>
  <si>
    <t>https://octopart.com/click/track?ai=8237&amp;sig=0f92357&amp;sid=1532&amp;ppid=66992573&amp;vpid=547829179&amp;ct=offers</t>
  </si>
  <si>
    <t>https://octopart.com/click/track?ai=8237&amp;sig=065827a&amp;sid=10022&amp;ppid=66992573&amp;vpid=575927255&amp;ct=offers</t>
  </si>
  <si>
    <t>https://octopart.com/click/track?ai=8237&amp;sig=043b298&amp;sid=18460&amp;ppid=66992573&amp;vpid=240504922&amp;ct=offers</t>
  </si>
  <si>
    <t>https://octopart.com/click/track?ai=8237&amp;sig=0c224aa&amp;sid=2402&amp;ppid=66992573&amp;vpid=241753076&amp;ct=offers</t>
  </si>
  <si>
    <t>https://octopart.com/click/track?ai=8237&amp;sig=0b658eb&amp;sid=819&amp;ppid=66992573&amp;vpid=241219006&amp;ct=offers</t>
  </si>
  <si>
    <t>https://octopart.com/click/track?ai=8237&amp;sig=0f83a67&amp;sid=1106&amp;ppid=66992573&amp;vpid=612588898&amp;ct=offers</t>
  </si>
  <si>
    <t>https://octopart.com/click/track?ai=8237&amp;sig=053aec9&amp;sid=459&amp;ppid=66992573&amp;vpid=271338672&amp;ct=offers</t>
  </si>
  <si>
    <t>12X8368</t>
  </si>
  <si>
    <t>C3D03060F-ND</t>
  </si>
  <si>
    <t>DIODE SCHOTTKY 600V 3A TO220-F2</t>
  </si>
  <si>
    <t>https://octopart.com/c3d03060f-wolfspeed-66992573</t>
  </si>
  <si>
    <t>https://octopart.com/click/track?ai=8237&amp;sig=0cab074&amp;sid=5489&amp;ppid=66992571&amp;vpid=612588271&amp;ct=offers</t>
  </si>
  <si>
    <t>C3D03060E</t>
  </si>
  <si>
    <t>https://octopart.com/click/track?ai=8237&amp;sig=0c3b442&amp;sid=1532&amp;ppid=66992571&amp;vpid=547829178&amp;ct=offers</t>
  </si>
  <si>
    <t>https://octopart.com/click/track?ai=8237&amp;sig=0f7fccf&amp;sid=15176&amp;ppid=66992571&amp;vpid=456125205&amp;ct=offers</t>
  </si>
  <si>
    <t>https://octopart.com/click/track?c=1&amp;ai=8237&amp;sig=0d2f423&amp;sid=10022&amp;ppid=66992571&amp;vpid=575927252&amp;ct=offers</t>
  </si>
  <si>
    <t>https://octopart.com/click/track?ai=8237&amp;sig=080048a&amp;sid=18460&amp;ppid=66992571&amp;vpid=240504920&amp;ct=offers</t>
  </si>
  <si>
    <t>https://octopart.com/click/track?c=1&amp;ai=8237&amp;sig=0bdb7a0&amp;sid=2402&amp;ppid=66992571&amp;vpid=240506531&amp;ct=offers</t>
  </si>
  <si>
    <t>https://octopart.com/click/track?ai=8237&amp;sig=0115cfb&amp;sid=1106&amp;ppid=66992571&amp;vpid=612588895&amp;ct=offers</t>
  </si>
  <si>
    <t>https://octopart.com/click/track?ai=8237&amp;sig=068b236&amp;sid=459&amp;ppid=66992571&amp;vpid=271338670&amp;ct=offers</t>
  </si>
  <si>
    <t>09R4511</t>
  </si>
  <si>
    <t>C3D03060E-ND</t>
  </si>
  <si>
    <t>DIODE SCHOTTKY 600V 3A TO252-2</t>
  </si>
  <si>
    <t>https://octopart.com/c3d03060e-wolfspeed-66992571</t>
  </si>
  <si>
    <t>https://octopart.com/click/track?ai=8237&amp;sig=0709fcf&amp;sid=15176&amp;ppid=66992570&amp;vpid=456125204&amp;ct=offers</t>
  </si>
  <si>
    <t>C3D03060A</t>
  </si>
  <si>
    <t>https://octopart.com/click/track?ai=8237&amp;sig=05835bd&amp;sid=5489&amp;ppid=66992570&amp;vpid=612588268&amp;ct=offers</t>
  </si>
  <si>
    <t>https://octopart.com/click/track?ai=8237&amp;sig=034cd57&amp;sid=1532&amp;ppid=66992570&amp;vpid=547829177&amp;ct=offers</t>
  </si>
  <si>
    <t>https://octopart.com/click/track?ai=8237&amp;sig=021b0c1&amp;sid=18460&amp;ppid=66992570&amp;vpid=240504919&amp;ct=offers</t>
  </si>
  <si>
    <t>https://octopart.com/click/track?ai=8237&amp;sig=0c20eda&amp;sid=1106&amp;ppid=66992570&amp;vpid=612588894&amp;ct=offers</t>
  </si>
  <si>
    <t>https://octopart.com/click/track?ai=8237&amp;sig=0ecefad&amp;sid=459&amp;ppid=66992570&amp;vpid=271338669&amp;ct=offers</t>
  </si>
  <si>
    <t>C3D03060A-ND</t>
  </si>
  <si>
    <t>https://octopart.com/c3d03060a-wolfspeed-66992570</t>
  </si>
  <si>
    <t>https://octopart.com/click/track?ai=8237&amp;sig=028bbd5&amp;sid=1532&amp;ppid=66992569&amp;vpid=547829176&amp;ct=offers</t>
  </si>
  <si>
    <t>C3D02065E</t>
  </si>
  <si>
    <t>https://octopart.com/click/track?ai=8237&amp;sig=01027e7&amp;sid=5489&amp;ppid=66992569&amp;vpid=612588266&amp;ct=offers</t>
  </si>
  <si>
    <t>https://octopart.com/click/track?ai=8237&amp;sig=0236e12&amp;sid=15176&amp;ppid=66992569&amp;vpid=475653617&amp;ct=offers</t>
  </si>
  <si>
    <t>https://octopart.com/click/track?ai=8237&amp;sig=04b4b54&amp;sid=18460&amp;ppid=66992569&amp;vpid=240504918&amp;ct=offers</t>
  </si>
  <si>
    <t>https://octopart.com/click/track?c=1&amp;ai=8237&amp;sig=09f5a1f&amp;sid=2402&amp;ppid=66992569&amp;vpid=240506529&amp;ct=offers</t>
  </si>
  <si>
    <t>https://octopart.com/click/track?ai=8237&amp;sig=00e8330&amp;sid=1106&amp;ppid=66992569&amp;vpid=612588891&amp;ct=offers</t>
  </si>
  <si>
    <t>https://octopart.com/click/track?ai=8237&amp;sig=08a9d61&amp;sid=459&amp;ppid=66992569&amp;vpid=271338667&amp;ct=offers</t>
  </si>
  <si>
    <t>55X2372</t>
  </si>
  <si>
    <t>C3D02065E-ND</t>
  </si>
  <si>
    <t>https://octopart.com/c3d02065e-wolfspeed-66992569</t>
  </si>
  <si>
    <t>https://octopart.com/click/track?ai=8237&amp;sig=037b2da&amp;sid=15176&amp;ppid=66992568&amp;vpid=456125203&amp;ct=offers</t>
  </si>
  <si>
    <t>C3D02060F</t>
  </si>
  <si>
    <t>https://octopart.com/click/track?ai=8237&amp;sig=0d70a08&amp;sid=5489&amp;ppid=66992568&amp;vpid=612588265&amp;ct=offers</t>
  </si>
  <si>
    <t>https://octopart.com/click/track?ai=8237&amp;sig=01743a2&amp;sid=1532&amp;ppid=66992568&amp;vpid=547829175&amp;ct=offers</t>
  </si>
  <si>
    <t>https://octopart.com/click/track?ai=8237&amp;sig=0eaa81e&amp;sid=10022&amp;ppid=66992568&amp;vpid=575927248&amp;ct=offers</t>
  </si>
  <si>
    <t>https://octopart.com/click/track?ai=8237&amp;sig=0bcc229&amp;sid=18460&amp;ppid=66992568&amp;vpid=240504917&amp;ct=offers</t>
  </si>
  <si>
    <t>https://octopart.com/click/track?ai=8237&amp;sig=0a7b003&amp;sid=2402&amp;ppid=66992568&amp;vpid=241753075&amp;ct=offers</t>
  </si>
  <si>
    <t>https://octopart.com/click/track?ai=8237&amp;sig=038773b&amp;sid=819&amp;ppid=66992568&amp;vpid=241219005&amp;ct=offers</t>
  </si>
  <si>
    <t>https://octopart.com/click/track?ai=8237&amp;sig=076c481&amp;sid=1106&amp;ppid=66992568&amp;vpid=612588890&amp;ct=offers</t>
  </si>
  <si>
    <t>https://octopart.com/click/track?ai=8237&amp;sig=0f30a58&amp;sid=459&amp;ppid=66992568&amp;vpid=271338666&amp;ct=offers</t>
  </si>
  <si>
    <t>12X8367</t>
  </si>
  <si>
    <t>C3D02060F-ND</t>
  </si>
  <si>
    <t>https://octopart.com/c3d02060f-wolfspeed-66992568</t>
  </si>
  <si>
    <t>https://octopart.com/click/track?ai=8237&amp;sig=079575b&amp;sid=5489&amp;ppid=66992567&amp;vpid=612588264&amp;ct=offers</t>
  </si>
  <si>
    <t>C3D02060E-TR</t>
  </si>
  <si>
    <t>https://octopart.com/click/track?ai=8237&amp;sig=053fb3f&amp;sid=18460&amp;ppid=66992567&amp;vpid=240504916&amp;ct=offers</t>
  </si>
  <si>
    <t>https://octopart.com/click/track?ai=8237&amp;sig=0dd6cff&amp;sid=1106&amp;ppid=66992567&amp;vpid=612588888&amp;ct=offers</t>
  </si>
  <si>
    <t>https://octopart.com/click/track?c=1&amp;ai=8237&amp;sig=066d949&amp;sid=459&amp;ppid=66992567&amp;vpid=271338665&amp;ct=offers</t>
  </si>
  <si>
    <t>C3D02060E-TR-ND</t>
  </si>
  <si>
    <t>DIODE SCHOTTKY 600V 8A TO252-2</t>
  </si>
  <si>
    <t>https://octopart.com/c3d02060e-tr-wolfspeed-66992567</t>
  </si>
  <si>
    <t>https://octopart.com/click/track?ai=8237&amp;sig=0b2a719&amp;sid=1532&amp;ppid=66992566&amp;vpid=547829174&amp;ct=offers</t>
  </si>
  <si>
    <t>C3D02060E</t>
  </si>
  <si>
    <t>https://octopart.com/click/track?ai=8237&amp;sig=09f05dc&amp;sid=5489&amp;ppid=66992566&amp;vpid=612588261&amp;ct=offers</t>
  </si>
  <si>
    <t>https://octopart.com/click/track?ai=8237&amp;sig=0b81409&amp;sid=15176&amp;ppid=66992566&amp;vpid=456125202&amp;ct=offers</t>
  </si>
  <si>
    <t>https://octopart.com/click/track?c=1&amp;ai=8237&amp;sig=0f970ba&amp;sid=10022&amp;ppid=66992566&amp;vpid=575927245&amp;ct=offers</t>
  </si>
  <si>
    <t>https://octopart.com/click/track?ai=8237&amp;sig=0bb533a&amp;sid=18460&amp;ppid=66992566&amp;vpid=240504915&amp;ct=offers</t>
  </si>
  <si>
    <t>https://octopart.com/click/track?ai=8237&amp;sig=02c37a1&amp;sid=2402&amp;ppid=66992566&amp;vpid=240506527&amp;ct=offers</t>
  </si>
  <si>
    <t>https://octopart.com/click/track?ai=8237&amp;sig=0fa92ca&amp;sid=1106&amp;ppid=66992566&amp;vpid=612588887&amp;ct=offers</t>
  </si>
  <si>
    <t>https://octopart.com/click/track?ai=8237&amp;sig=0cef00c&amp;sid=459&amp;ppid=66992566&amp;vpid=271338664&amp;ct=offers</t>
  </si>
  <si>
    <t>09R4509</t>
  </si>
  <si>
    <t>C3D02060E-ND</t>
  </si>
  <si>
    <t>DIODE SCHOTTKY 600V 2A TO252-2</t>
  </si>
  <si>
    <t>https://octopart.com/c3d02060e-wolfspeed-66992566</t>
  </si>
  <si>
    <t>https://octopart.com/click/track?ai=8237&amp;sig=031db20&amp;sid=15176&amp;ppid=66992565&amp;vpid=456125201&amp;ct=offers</t>
  </si>
  <si>
    <t>C3D02060A</t>
  </si>
  <si>
    <t>https://octopart.com/click/track?ai=8237&amp;sig=07eeaf9&amp;sid=5489&amp;ppid=66992565&amp;vpid=612588260&amp;ct=offers</t>
  </si>
  <si>
    <t>https://octopart.com/click/track?ai=8237&amp;sig=0669934&amp;sid=1532&amp;ppid=66992565&amp;vpid=547829173&amp;ct=offers</t>
  </si>
  <si>
    <t>https://octopart.com/click/track?c=1&amp;ai=8237&amp;sig=0b69751&amp;sid=10022&amp;ppid=66992565&amp;vpid=575927243&amp;ct=offers</t>
  </si>
  <si>
    <t>https://octopart.com/click/track?ai=8237&amp;sig=0edceb2&amp;sid=18460&amp;ppid=66992565&amp;vpid=240504914&amp;ct=offers</t>
  </si>
  <si>
    <t>https://octopart.com/click/track?ai=8237&amp;sig=0b8ab02&amp;sid=2402&amp;ppid=66992565&amp;vpid=240506526&amp;ct=offers</t>
  </si>
  <si>
    <t>https://octopart.com/click/track?ai=8237&amp;sig=051e607&amp;sid=819&amp;ppid=66992565&amp;vpid=241219004&amp;ct=offers</t>
  </si>
  <si>
    <t>https://octopart.com/click/track?ai=8237&amp;sig=0eaeb40&amp;sid=1106&amp;ppid=66992565&amp;vpid=612588885&amp;ct=offers</t>
  </si>
  <si>
    <t>https://octopart.com/click/track?ai=8237&amp;sig=067e84b&amp;sid=459&amp;ppid=66992565&amp;vpid=271338663&amp;ct=offers</t>
  </si>
  <si>
    <t>09R4508</t>
  </si>
  <si>
    <t>C3D02060A-ND</t>
  </si>
  <si>
    <t>DIODE SCHOTTKY 600V 2A TO220-2</t>
  </si>
  <si>
    <t>https://octopart.com/c3d02060a-wolfspeed-66992565</t>
  </si>
  <si>
    <t>https://octopart.com/click/track?c=1&amp;ai=8237&amp;sig=0222a23&amp;sid=5822&amp;ppid=99111020&amp;vpid=535413909&amp;ct=offers</t>
  </si>
  <si>
    <t>AIDW40S65C5XKSA1</t>
  </si>
  <si>
    <t>https://octopart.com/click/track?ai=8237&amp;sig=06d3c9d&amp;sid=5489&amp;ppid=99111020&amp;vpid=579879865&amp;ct=offers</t>
  </si>
  <si>
    <t>https://octopart.com/click/track?ai=8237&amp;sig=05fa186&amp;sid=1532&amp;ppid=99111020&amp;vpid=549825005&amp;ct=offers</t>
  </si>
  <si>
    <t>https://octopart.com/click/track?ai=8237&amp;sig=02deaea&amp;sid=2402&amp;ppid=99111020&amp;vpid=534031283&amp;ct=offers</t>
  </si>
  <si>
    <t>https://octopart.com/click/track?ai=8237&amp;sig=0822962&amp;sid=2401&amp;ppid=99111020&amp;vpid=530145247&amp;ct=offers</t>
  </si>
  <si>
    <t>https://octopart.com/click/track?ai=8237&amp;sig=00322c7&amp;sid=819&amp;ppid=99111020&amp;vpid=532588254&amp;ct=offers</t>
  </si>
  <si>
    <t>https://octopart.com/click/track?c=1&amp;ai=8237&amp;sig=00319ef&amp;sid=15544&amp;ppid=99111020&amp;vpid=582730695&amp;ct=offers</t>
  </si>
  <si>
    <t>https://octopart.com/click/track?ai=8237&amp;sig=04dd0fa&amp;sid=1106&amp;ppid=99111020&amp;vpid=576484545&amp;ct=offers</t>
  </si>
  <si>
    <t>https://octopart.com/click/track?ai=8237&amp;sig=0e5cc8c&amp;sid=459&amp;ppid=99111020&amp;vpid=530202279&amp;ct=offers</t>
  </si>
  <si>
    <t>98AC8670</t>
  </si>
  <si>
    <t>726-AIDW40S65C5XKSA1</t>
  </si>
  <si>
    <t>SP001725204</t>
  </si>
  <si>
    <t>AIDW40S65C5XKSA1-ND</t>
  </si>
  <si>
    <t>DIODE SCHOTTKY 650V 40A TO247</t>
  </si>
  <si>
    <t>https://octopart.com/aidw40s65c5xksa1-infineon-99111020</t>
  </si>
  <si>
    <t>https://octopart.com/click/track?c=1&amp;ai=8237&amp;sig=0cb816a&amp;sid=5822&amp;ppid=99158767&amp;vpid=535413908&amp;ct=offers</t>
  </si>
  <si>
    <t>AIDW30S65C5XKSA1</t>
  </si>
  <si>
    <t>https://octopart.com/click/track?ai=8237&amp;sig=03b3187&amp;sid=5489&amp;ppid=99158767&amp;vpid=582237214&amp;ct=offers</t>
  </si>
  <si>
    <t>https://octopart.com/click/track?ai=8237&amp;sig=034edb0&amp;sid=1532&amp;ppid=99158767&amp;vpid=549825004&amp;ct=offers</t>
  </si>
  <si>
    <t>https://octopart.com/click/track?ai=8237&amp;sig=0de9df0&amp;sid=2402&amp;ppid=99158767&amp;vpid=534031282&amp;ct=offers</t>
  </si>
  <si>
    <t>https://octopart.com/click/track?ai=8237&amp;sig=0d71fb4&amp;sid=2401&amp;ppid=99158767&amp;vpid=530666014&amp;ct=offers</t>
  </si>
  <si>
    <t>https://octopart.com/click/track?ai=8237&amp;sig=0778936&amp;sid=819&amp;ppid=99158767&amp;vpid=532588253&amp;ct=offers</t>
  </si>
  <si>
    <t>https://octopart.com/click/track?c=1&amp;ai=8237&amp;sig=05f1867&amp;sid=15544&amp;ppid=99158767&amp;vpid=599617324&amp;ct=offers</t>
  </si>
  <si>
    <t>https://octopart.com/click/track?ai=8237&amp;sig=0cb4f56&amp;sid=1106&amp;ppid=99158767&amp;vpid=576484544&amp;ct=offers</t>
  </si>
  <si>
    <t>https://octopart.com/click/track?ai=8237&amp;sig=04199f4&amp;sid=459&amp;ppid=99158767&amp;vpid=530202278&amp;ct=offers</t>
  </si>
  <si>
    <t>98AC8669</t>
  </si>
  <si>
    <t>726-AIDW30S65C5XKSA1</t>
  </si>
  <si>
    <t>SP001725210</t>
  </si>
  <si>
    <t>AIDW30S65C5XKSA1-ND</t>
  </si>
  <si>
    <t>DIODE SCHOTTKY 650V 30A TO247</t>
  </si>
  <si>
    <t>https://octopart.com/aidw30s65c5xksa1-infineon-99158767</t>
  </si>
  <si>
    <t>https://octopart.com/click/track?c=1&amp;ai=8237&amp;sig=0c19c43&amp;sid=5822&amp;ppid=99158766&amp;vpid=535413907&amp;ct=offers</t>
  </si>
  <si>
    <t>AIDW20S65C5XKSA1</t>
  </si>
  <si>
    <t>https://octopart.com/click/track?ai=8237&amp;sig=051c4b6&amp;sid=5489&amp;ppid=99158766&amp;vpid=576951150&amp;ct=offers</t>
  </si>
  <si>
    <t>https://octopart.com/click/track?ai=8237&amp;sig=010248f&amp;sid=1532&amp;ppid=99158766&amp;vpid=549825003&amp;ct=offers</t>
  </si>
  <si>
    <t>https://octopart.com/click/track?ai=8237&amp;sig=0eae12d&amp;sid=2402&amp;ppid=99158766&amp;vpid=534031281&amp;ct=offers</t>
  </si>
  <si>
    <t>https://octopart.com/click/track?ai=8237&amp;sig=0e06eb7&amp;sid=2401&amp;ppid=99158766&amp;vpid=530666013&amp;ct=offers</t>
  </si>
  <si>
    <t>https://octopart.com/click/track?ai=8237&amp;sig=09c7eb3&amp;sid=819&amp;ppid=99158766&amp;vpid=532588252&amp;ct=offers</t>
  </si>
  <si>
    <t>https://octopart.com/click/track?c=1&amp;ai=8237&amp;sig=049b851&amp;sid=15544&amp;ppid=99158766&amp;vpid=599617323&amp;ct=offers</t>
  </si>
  <si>
    <t>https://octopart.com/click/track?ai=8237&amp;sig=0d4971a&amp;sid=1106&amp;ppid=99158766&amp;vpid=576702241&amp;ct=offers</t>
  </si>
  <si>
    <t>https://octopart.com/click/track?ai=8237&amp;sig=0b86325&amp;sid=459&amp;ppid=99158766&amp;vpid=530202277&amp;ct=offers</t>
  </si>
  <si>
    <t>98AC8668</t>
  </si>
  <si>
    <t>726-AIDW20S65C5XKSA1</t>
  </si>
  <si>
    <t>SP001725214</t>
  </si>
  <si>
    <t>AIDW20S65C5XKSA1-ND</t>
  </si>
  <si>
    <t>https://octopart.com/aidw20s65c5xksa1-infineon-99158766</t>
  </si>
  <si>
    <t>https://octopart.com/click/track?c=1&amp;ai=8237&amp;sig=0392911&amp;sid=5822&amp;ppid=99158765&amp;vpid=535413906&amp;ct=offers</t>
  </si>
  <si>
    <t>AIDW16S65C5XKSA1</t>
  </si>
  <si>
    <t>https://octopart.com/click/track?ai=8237&amp;sig=0de1feb&amp;sid=5489&amp;ppid=99158765&amp;vpid=577843150&amp;ct=offers</t>
  </si>
  <si>
    <t>https://octopart.com/click/track?ai=8237&amp;sig=0b10288&amp;sid=1532&amp;ppid=99158765&amp;vpid=549825002&amp;ct=offers</t>
  </si>
  <si>
    <t>https://octopart.com/click/track?ai=8237&amp;sig=05213ee&amp;sid=2402&amp;ppid=99158765&amp;vpid=534031280&amp;ct=offers</t>
  </si>
  <si>
    <t>https://octopart.com/click/track?ai=8237&amp;sig=0012c6c&amp;sid=2401&amp;ppid=99158765&amp;vpid=530666012&amp;ct=offers</t>
  </si>
  <si>
    <t>https://octopart.com/click/track?ai=8237&amp;sig=02b5930&amp;sid=819&amp;ppid=99158765&amp;vpid=532588250&amp;ct=offers</t>
  </si>
  <si>
    <t>https://octopart.com/click/track?c=1&amp;ai=8237&amp;sig=0f08e96&amp;sid=15544&amp;ppid=99158765&amp;vpid=599617322&amp;ct=offers</t>
  </si>
  <si>
    <t>https://octopart.com/click/track?ai=8237&amp;sig=0b2c49f&amp;sid=1106&amp;ppid=99158765&amp;vpid=576484543&amp;ct=offers</t>
  </si>
  <si>
    <t>https://octopart.com/click/track?ai=8237&amp;sig=0f32fc7&amp;sid=459&amp;ppid=99158765&amp;vpid=530202276&amp;ct=offers</t>
  </si>
  <si>
    <t>98AC8667</t>
  </si>
  <si>
    <t>726-AIDW16S65C5XKSA1</t>
  </si>
  <si>
    <t>SP001725218</t>
  </si>
  <si>
    <t>AIDW16S65C5XKSA1-ND</t>
  </si>
  <si>
    <t>DIODE SCHOTTKY 650V 16A TO247</t>
  </si>
  <si>
    <t>https://octopart.com/aidw16s65c5xksa1-infineon-99158765</t>
  </si>
  <si>
    <t>https://octopart.com/click/track?c=1&amp;ai=8237&amp;sig=0ec0e0a&amp;sid=5822&amp;ppid=99111019&amp;vpid=535413905&amp;ct=offers</t>
  </si>
  <si>
    <t>AIDW12S65C5XKSA1</t>
  </si>
  <si>
    <t>https://octopart.com/click/track?ai=8237&amp;sig=0c4be07&amp;sid=5489&amp;ppid=99111019&amp;vpid=577843149&amp;ct=offers</t>
  </si>
  <si>
    <t>https://octopart.com/click/track?ai=8237&amp;sig=00a1588&amp;sid=1532&amp;ppid=99111019&amp;vpid=549825001&amp;ct=offers</t>
  </si>
  <si>
    <t>https://octopart.com/click/track?ai=8237&amp;sig=002cf4f&amp;sid=2402&amp;ppid=99111019&amp;vpid=534031279&amp;ct=offers</t>
  </si>
  <si>
    <t>https://octopart.com/click/track?ai=8237&amp;sig=0b293c6&amp;sid=2401&amp;ppid=99111019&amp;vpid=530145246&amp;ct=offers</t>
  </si>
  <si>
    <t>https://octopart.com/click/track?ai=8237&amp;sig=06fef13&amp;sid=819&amp;ppid=99111019&amp;vpid=532588248&amp;ct=offers</t>
  </si>
  <si>
    <t>https://octopart.com/click/track?c=1&amp;ai=8237&amp;sig=02e42f7&amp;sid=15544&amp;ppid=99111019&amp;vpid=599617321&amp;ct=offers</t>
  </si>
  <si>
    <t>https://octopart.com/click/track?ai=8237&amp;sig=01253db&amp;sid=1106&amp;ppid=99111019&amp;vpid=576484542&amp;ct=offers</t>
  </si>
  <si>
    <t>https://octopart.com/click/track?ai=8237&amp;sig=0fa61fc&amp;sid=459&amp;ppid=99111019&amp;vpid=530202275&amp;ct=offers</t>
  </si>
  <si>
    <t>98AC8666</t>
  </si>
  <si>
    <t>726-AIDW12S65C5XKSA1</t>
  </si>
  <si>
    <t>SP001725222</t>
  </si>
  <si>
    <t>AIDW12S65C5XKSA1-ND</t>
  </si>
  <si>
    <t>DIODE SCHOTTKY 650V 12A TO247</t>
  </si>
  <si>
    <t>https://octopart.com/aidw12s65c5xksa1-infineon-99111019</t>
  </si>
  <si>
    <t>https://octopart.com/click/track?c=1&amp;ai=8237&amp;sig=00b3474&amp;sid=5822&amp;ppid=99158764&amp;vpid=535413904&amp;ct=offers</t>
  </si>
  <si>
    <t>AIDW10S65C5XKSA1</t>
  </si>
  <si>
    <t>https://octopart.com/click/track?ai=8237&amp;sig=0c8565e&amp;sid=5489&amp;ppid=99158764&amp;vpid=577843148&amp;ct=offers</t>
  </si>
  <si>
    <t>https://octopart.com/click/track?ai=8237&amp;sig=0000cb6&amp;sid=1532&amp;ppid=99158764&amp;vpid=549825000&amp;ct=offers</t>
  </si>
  <si>
    <t>https://octopart.com/click/track?ai=8237&amp;sig=0970c1b&amp;sid=2402&amp;ppid=99158764&amp;vpid=534031278&amp;ct=offers</t>
  </si>
  <si>
    <t>https://octopart.com/click/track?ai=8237&amp;sig=06b55cf&amp;sid=2401&amp;ppid=99158764&amp;vpid=530666011&amp;ct=offers</t>
  </si>
  <si>
    <t>https://octopart.com/click/track?ai=8237&amp;sig=00f6de3&amp;sid=819&amp;ppid=99158764&amp;vpid=532588247&amp;ct=offers</t>
  </si>
  <si>
    <t>https://octopart.com/click/track?c=1&amp;ai=8237&amp;sig=09dcd55&amp;sid=15544&amp;ppid=99158764&amp;vpid=599617320&amp;ct=offers</t>
  </si>
  <si>
    <t>https://octopart.com/click/track?ai=8237&amp;sig=02572d9&amp;sid=1106&amp;ppid=99158764&amp;vpid=576484541&amp;ct=offers</t>
  </si>
  <si>
    <t>https://octopart.com/click/track?ai=8237&amp;sig=0f5b0ea&amp;sid=459&amp;ppid=99158764&amp;vpid=530202274&amp;ct=offers</t>
  </si>
  <si>
    <t>98AC8665</t>
  </si>
  <si>
    <t>726-AIDW10S65C5XKSA1</t>
  </si>
  <si>
    <t>SP001725156</t>
  </si>
  <si>
    <t>AIDW10S65C5XKSA1-ND</t>
  </si>
  <si>
    <t>DIODE SCHOTTKY 650V 10A TO247</t>
  </si>
  <si>
    <t>https://octopart.com/aidw10s65c5xksa1-infineon-99158764</t>
  </si>
  <si>
    <t xml:space="preserve"> Notes</t>
  </si>
  <si>
    <t xml:space="preserve"> URL [Lowest Price (Overall)]</t>
  </si>
  <si>
    <t xml:space="preserve"> MOQ [Lowest Price (Overall)]</t>
  </si>
  <si>
    <t xml:space="preserve"> In Stock [Lowest Price (Overall)]</t>
  </si>
  <si>
    <t xml:space="preserve"> Batch Total [Lowest Price (Overall)]</t>
  </si>
  <si>
    <t xml:space="preserve"> Line Total [Lowest Price (Overall)]</t>
  </si>
  <si>
    <t xml:space="preserve"> Unit Price (@ Batch Size: 1) [Lowest Price (Overall)]</t>
  </si>
  <si>
    <t xml:space="preserve"> Packaging [Lowest Price (Overall)]</t>
  </si>
  <si>
    <t xml:space="preserve"> SKU [Lowest Price (Overall)]</t>
  </si>
  <si>
    <t xml:space="preserve"> Distributor [Lowest Price (Overall)]</t>
  </si>
  <si>
    <t>Verical URL</t>
  </si>
  <si>
    <t>TME URL</t>
  </si>
  <si>
    <t>Schukat URL</t>
  </si>
  <si>
    <t>Rutronik URL</t>
  </si>
  <si>
    <t>RS Components URL</t>
  </si>
  <si>
    <t>Richardson RFPD URL</t>
  </si>
  <si>
    <t>Newark URL</t>
  </si>
  <si>
    <t>Mouser URL</t>
  </si>
  <si>
    <t>Future Electronics URL</t>
  </si>
  <si>
    <t>Farnell URL</t>
  </si>
  <si>
    <t>Chip One Stop Japan URL</t>
  </si>
  <si>
    <t>Avnet Europe URL</t>
  </si>
  <si>
    <t>Avnet URL</t>
  </si>
  <si>
    <t>Arrow Electronics, Inc. URL</t>
  </si>
  <si>
    <t>Digi-Key URL</t>
  </si>
  <si>
    <t>Verical MOQ</t>
  </si>
  <si>
    <t>TME MOQ</t>
  </si>
  <si>
    <t>Schukat MOQ</t>
  </si>
  <si>
    <t>Rutronik MOQ</t>
  </si>
  <si>
    <t>RS Components MOQ</t>
  </si>
  <si>
    <t>Richardson RFPD MOQ</t>
  </si>
  <si>
    <t>Newark MOQ</t>
  </si>
  <si>
    <t>Mouser MOQ</t>
  </si>
  <si>
    <t>Future Electronics MOQ</t>
  </si>
  <si>
    <t>Farnell MOQ</t>
  </si>
  <si>
    <t>Chip One Stop Japan MOQ</t>
  </si>
  <si>
    <t>Avnet Europe MOQ</t>
  </si>
  <si>
    <t>Avnet MOQ</t>
  </si>
  <si>
    <t>Arrow Electronics, Inc. MOQ</t>
  </si>
  <si>
    <t>Digi-Key MOQ</t>
  </si>
  <si>
    <t>Verical In Stock</t>
  </si>
  <si>
    <t>TME In Stock</t>
  </si>
  <si>
    <t>Schukat In Stock</t>
  </si>
  <si>
    <t>Rutronik In Stock</t>
  </si>
  <si>
    <t>RS Components In Stock</t>
  </si>
  <si>
    <t>Richardson RFPD In Stock</t>
  </si>
  <si>
    <t>Newark In Stock</t>
  </si>
  <si>
    <t>Mouser In Stock</t>
  </si>
  <si>
    <t>Future Electronics In Stock</t>
  </si>
  <si>
    <t>Farnell In Stock</t>
  </si>
  <si>
    <t>Chip One Stop Japan In Stock</t>
  </si>
  <si>
    <t>Avnet Europe In Stock</t>
  </si>
  <si>
    <t>Avnet In Stock</t>
  </si>
  <si>
    <t>Arrow Electronics, Inc. In Stock</t>
  </si>
  <si>
    <t>Digi-Key In Stock</t>
  </si>
  <si>
    <t>Verical Unit Price (@ Batch Size: 1)</t>
  </si>
  <si>
    <t>TME Unit Price (@ Batch Size: 1)</t>
  </si>
  <si>
    <t>Schukat Unit Price (@ Batch Size: 1)</t>
  </si>
  <si>
    <t>Rutronik Unit Price (@ Batch Size: 1)</t>
  </si>
  <si>
    <t>RS Components Unit Price (@ Batch Size: 1)</t>
  </si>
  <si>
    <t>Richardson RFPD Unit Price (@ Batch Size: 1)</t>
  </si>
  <si>
    <t>Newark Unit Price (@ Batch Size: 1)</t>
  </si>
  <si>
    <t>Mouser Unit Price (@ Batch Size: 1)</t>
  </si>
  <si>
    <t>Future Electronics Unit Price (@ Batch Size: 1)</t>
  </si>
  <si>
    <t>Farnell Unit Price (@ Batch Size: 1)</t>
  </si>
  <si>
    <t>Chip One Stop Japan Unit Price (@ Batch Size: 1)</t>
  </si>
  <si>
    <t>Avnet Europe Unit Price (@ Batch Size: 1)</t>
  </si>
  <si>
    <t>Avnet Unit Price (@ Batch Size: 1)</t>
  </si>
  <si>
    <t>Arrow Electronics, Inc. Unit Price (@ Batch Size: 1)</t>
  </si>
  <si>
    <t>Digi-Key Unit Price (@ Batch Size: 1)</t>
  </si>
  <si>
    <t>Verical Packaging</t>
  </si>
  <si>
    <t>TME Packaging</t>
  </si>
  <si>
    <t>Schukat Packaging</t>
  </si>
  <si>
    <t>Rutronik Packaging</t>
  </si>
  <si>
    <t>RS Components Packaging</t>
  </si>
  <si>
    <t>Richardson RFPD Packaging</t>
  </si>
  <si>
    <t>Newark Packaging</t>
  </si>
  <si>
    <t>Mouser Packaging</t>
  </si>
  <si>
    <t>Future Electronics Packaging</t>
  </si>
  <si>
    <t>Farnell Packaging</t>
  </si>
  <si>
    <t>Chip One Stop Japan Packaging</t>
  </si>
  <si>
    <t>Avnet Europe Packaging</t>
  </si>
  <si>
    <t>Avnet Packaging</t>
  </si>
  <si>
    <t>Arrow Electronics, Inc. Packaging</t>
  </si>
  <si>
    <t>Digi-Key Packaging</t>
  </si>
  <si>
    <t>Verical SKU</t>
  </si>
  <si>
    <t>TME SKU</t>
  </si>
  <si>
    <t>Schukat SKU</t>
  </si>
  <si>
    <t>Rutronik SKU</t>
  </si>
  <si>
    <t>RS Components SKU</t>
  </si>
  <si>
    <t>Richardson RFPD SKU</t>
  </si>
  <si>
    <t>Newark SKU</t>
  </si>
  <si>
    <t>Mouser SKU</t>
  </si>
  <si>
    <t>Future Electronics SKU</t>
  </si>
  <si>
    <t>Farnell SKU</t>
  </si>
  <si>
    <t>Chip One Stop Japan SKU</t>
  </si>
  <si>
    <t>Avnet Europe SKU</t>
  </si>
  <si>
    <t>Avnet SKU</t>
  </si>
  <si>
    <t>Arrow Electronics, Inc. SKU</t>
  </si>
  <si>
    <t>Digi-Key SKU</t>
  </si>
  <si>
    <t xml:space="preserve"> Total Qty (@ Batch Size: 1)</t>
  </si>
  <si>
    <t xml:space="preserve"> Description</t>
  </si>
  <si>
    <t xml:space="preserve"> Internal Part Number</t>
  </si>
  <si>
    <t xml:space="preserve"> Schematic Reference</t>
  </si>
  <si>
    <t xml:space="preserve"> Octopart URL</t>
  </si>
  <si>
    <t xml:space="preserve"> MPN</t>
  </si>
  <si>
    <t xml:space="preserve"> Manufacturer</t>
  </si>
  <si>
    <t xml:space="preserve"> Line Item</t>
  </si>
  <si>
    <t xml:space="preserve"> Qty</t>
  </si>
  <si>
    <t>Voltage - DC Reverse (Vr) (Max)</t>
  </si>
  <si>
    <t>Current - Average Rectified (Io)</t>
  </si>
  <si>
    <t>Voltage - Forward (Vf) (Max) @ If</t>
  </si>
  <si>
    <t>Package / Case</t>
  </si>
  <si>
    <t>10A (DC)</t>
  </si>
  <si>
    <t>20A (DC)</t>
  </si>
  <si>
    <t>30A (DC)</t>
  </si>
  <si>
    <t>5A (DC)</t>
  </si>
  <si>
    <t>TO-220-2</t>
  </si>
  <si>
    <t>TO-252-3, DPak (2 Leads + Tab), SC-63</t>
  </si>
  <si>
    <t>4A (DC)</t>
  </si>
  <si>
    <t>TO-220-2 Full Pack, Isolated Tab</t>
  </si>
  <si>
    <t>8A (DC)</t>
  </si>
  <si>
    <t>11A (DC)</t>
  </si>
  <si>
    <t>13.5A (DC)</t>
  </si>
  <si>
    <t>6A (DC)</t>
  </si>
  <si>
    <t>19A (DC)</t>
  </si>
  <si>
    <t>7.5A (DC)</t>
  </si>
  <si>
    <t>TO-220-2 Full Pack</t>
  </si>
  <si>
    <t>TO-263-3, D²Pak (2 Leads + Tab), TO-263AB</t>
  </si>
  <si>
    <t>13A (DC)</t>
  </si>
  <si>
    <t>TO-220-2 Isolated Tab</t>
  </si>
  <si>
    <t>24A (DC)</t>
  </si>
  <si>
    <t>25.5A (DC)</t>
  </si>
  <si>
    <t>16.5A (DC)</t>
  </si>
  <si>
    <t>29A (DC)</t>
  </si>
  <si>
    <t>32A (DC)</t>
  </si>
  <si>
    <t>35A (DC)</t>
  </si>
  <si>
    <t>39A (DC)</t>
  </si>
  <si>
    <t>24.5A (DC)</t>
  </si>
  <si>
    <t>33A (DC)</t>
  </si>
  <si>
    <t>31.5A (DC)</t>
  </si>
  <si>
    <t>TO-247-2</t>
  </si>
  <si>
    <t>43.5A (DC)</t>
  </si>
  <si>
    <t>54.5A (DC)</t>
  </si>
  <si>
    <t>54A (DC)</t>
  </si>
  <si>
    <t>18A (DC)</t>
  </si>
  <si>
    <t>70A (DC)</t>
  </si>
  <si>
    <t>100A (DC)</t>
  </si>
  <si>
    <t>37A (DC)</t>
  </si>
  <si>
    <t>Die</t>
  </si>
  <si>
    <t>25A</t>
  </si>
  <si>
    <t>57A (DC)</t>
  </si>
  <si>
    <t>TO-247-3 Variant</t>
  </si>
  <si>
    <t>4-PowerTSFN</t>
  </si>
  <si>
    <t>DO-214AA, SMB</t>
  </si>
  <si>
    <t>TO-206AB, TO-46-3 Metal Can</t>
  </si>
  <si>
    <t>10-PowerSOP Module</t>
  </si>
  <si>
    <t>TO-268-3, D³Pak (2 Leads + Tab), TO-268AA</t>
  </si>
  <si>
    <t>TO-262-3 Long Leads, I²Pak, TO-262AA</t>
  </si>
  <si>
    <t>TO-220-2 Insulated, TO-220AC</t>
  </si>
  <si>
    <t>8-PowerVDFN</t>
  </si>
  <si>
    <t>DO-247-2 (Straight Leads)</t>
  </si>
  <si>
    <t>Manufacturer Part Number</t>
  </si>
  <si>
    <t>Infineon Technologies</t>
  </si>
  <si>
    <t>Cree/Wolfspeed</t>
  </si>
  <si>
    <t>Littelfuse Inc.</t>
  </si>
  <si>
    <t>Microsemi Corporation</t>
  </si>
  <si>
    <t>Rohm Semiconductor</t>
  </si>
  <si>
    <t>A</t>
  </si>
  <si>
    <t>E</t>
  </si>
  <si>
    <t>H</t>
  </si>
  <si>
    <t>I</t>
  </si>
  <si>
    <t>F</t>
  </si>
  <si>
    <t>G</t>
  </si>
  <si>
    <t>TO-252-3</t>
  </si>
  <si>
    <t>ISOLATED</t>
  </si>
  <si>
    <t>TO-263-3</t>
  </si>
  <si>
    <t>oltage - DC Reerse (r) (Max)</t>
  </si>
  <si>
    <t>Current - verge Rectified (Io)</t>
  </si>
  <si>
    <t>(blnk)</t>
  </si>
  <si>
    <t>ST.</t>
  </si>
  <si>
    <t>Rohm.</t>
  </si>
  <si>
    <t>ON.</t>
  </si>
  <si>
    <t>Microsemi.</t>
  </si>
  <si>
    <t>nk)</t>
  </si>
  <si>
    <t>Littelfuse.</t>
  </si>
  <si>
    <t>Infineon.</t>
  </si>
  <si>
    <t>P</t>
  </si>
  <si>
    <t>IMZA65R027M1H</t>
  </si>
  <si>
    <t>IMZA65R048M1H</t>
  </si>
  <si>
    <t>IMW65R048M1H</t>
  </si>
  <si>
    <t>IMZA65R107M1H</t>
  </si>
  <si>
    <t>IMW65R027M1H</t>
  </si>
  <si>
    <t>IMW65R072M1H</t>
  </si>
  <si>
    <t>IMZA65R072M1H</t>
  </si>
  <si>
    <t>C3M0015065K</t>
  </si>
  <si>
    <t>C3M0120065K</t>
  </si>
  <si>
    <t>C3M0060065K</t>
  </si>
  <si>
    <t>Silicon Carbide MOSFET Cross Reference</t>
  </si>
  <si>
    <t>Silicon Carbide Diode Cross Reference</t>
  </si>
  <si>
    <t>Description/Specs (from Digikey)</t>
  </si>
  <si>
    <t>Please make selection using drop down menus below:</t>
  </si>
  <si>
    <t>C3M0015065D</t>
  </si>
  <si>
    <t>C3M0015065J</t>
  </si>
  <si>
    <t>C3M0060065D</t>
  </si>
  <si>
    <t>C3M0060065J</t>
  </si>
  <si>
    <t>C3M0120065D</t>
  </si>
  <si>
    <t>C3M0030090D</t>
  </si>
  <si>
    <t>C3M0030090J</t>
  </si>
  <si>
    <t>C3M0016120J</t>
  </si>
  <si>
    <t>C2M0025120K</t>
  </si>
  <si>
    <t>C2M0040120K</t>
  </si>
  <si>
    <t>C2M0040120J</t>
  </si>
  <si>
    <t>C3M00751200</t>
  </si>
  <si>
    <t>C2M0160120K</t>
  </si>
  <si>
    <t>C2M0280120K</t>
  </si>
  <si>
    <t>C3M00211200</t>
  </si>
  <si>
    <t>C2M0045170K</t>
  </si>
  <si>
    <t>C2M1000170P</t>
  </si>
  <si>
    <t>C2M10001700</t>
  </si>
  <si>
    <t>CSD01060 - no package match</t>
  </si>
  <si>
    <t>C6D04065E</t>
  </si>
  <si>
    <t>C6D06065E</t>
  </si>
  <si>
    <t>C6D06065G</t>
  </si>
  <si>
    <t>C6D08065E</t>
  </si>
  <si>
    <t>C6D08065G</t>
  </si>
  <si>
    <t>C3D10060E</t>
  </si>
  <si>
    <t>C3D02065 - no package match</t>
  </si>
  <si>
    <t>C3D02065A</t>
  </si>
  <si>
    <t>C3D02065G</t>
  </si>
  <si>
    <t>C3D16065G</t>
  </si>
  <si>
    <t>C3D03065A</t>
  </si>
  <si>
    <t>C3D03065G</t>
  </si>
  <si>
    <t>C6D04065 - no package match</t>
  </si>
  <si>
    <t>C6D04065G</t>
  </si>
  <si>
    <t>C6D06065 - no package match</t>
  </si>
  <si>
    <t>C6D06065D</t>
  </si>
  <si>
    <t>C6D08065 - no package match</t>
  </si>
  <si>
    <t>C3D10065D</t>
  </si>
  <si>
    <t>C3D10065 - no package match</t>
  </si>
  <si>
    <t>C3D10065G</t>
  </si>
  <si>
    <t>C3D16065D</t>
  </si>
  <si>
    <t>C3D10065H</t>
  </si>
  <si>
    <t>C3D12065D</t>
  </si>
  <si>
    <t>C3D12065G</t>
  </si>
  <si>
    <t>C3D12065 - no package match</t>
  </si>
  <si>
    <t>CVFD20065D</t>
  </si>
  <si>
    <t>CVFD20065G</t>
  </si>
  <si>
    <t>CVFD20065H</t>
  </si>
  <si>
    <t>CVFD20065 - no package match</t>
  </si>
  <si>
    <t>C3D16065H</t>
  </si>
  <si>
    <t>C6D08065D</t>
  </si>
  <si>
    <t>C3D16065E</t>
  </si>
  <si>
    <t>C3D16065 - no package match</t>
  </si>
  <si>
    <t>CVFD20065E</t>
  </si>
  <si>
    <t>C5D50065H</t>
  </si>
  <si>
    <t>C5D50065 - no package match</t>
  </si>
  <si>
    <t>C4D02120 - no package match</t>
  </si>
  <si>
    <t>C4D10120D</t>
  </si>
  <si>
    <t>C4D10120G</t>
  </si>
  <si>
    <t>C4D10120 - no package match</t>
  </si>
  <si>
    <t>C4D02120G</t>
  </si>
  <si>
    <t>C4D20120D</t>
  </si>
  <si>
    <t>C4D15120 - no package match</t>
  </si>
  <si>
    <t>C4D05120D</t>
  </si>
  <si>
    <t>C4D05120G</t>
  </si>
  <si>
    <t>C4D20120G</t>
  </si>
  <si>
    <t>C4D20120 - no package match</t>
  </si>
  <si>
    <t>C4D08120G</t>
  </si>
  <si>
    <t>C4D08120D</t>
  </si>
  <si>
    <t>C4D15120G</t>
  </si>
  <si>
    <t>C4D15120D</t>
  </si>
  <si>
    <t>C4D05120 - no package match</t>
  </si>
  <si>
    <t>C5D10170 - no package match</t>
  </si>
  <si>
    <t>C5D25170 - no package match</t>
  </si>
  <si>
    <t>Wolfspeed Cross</t>
  </si>
  <si>
    <t>Iout</t>
  </si>
  <si>
    <t>Vbr</t>
  </si>
  <si>
    <t>C3M0280091</t>
  </si>
  <si>
    <t>C3M0280092</t>
  </si>
  <si>
    <t>C3M0280093</t>
  </si>
  <si>
    <t>C3M0280094</t>
  </si>
  <si>
    <t>C3M0280095</t>
  </si>
  <si>
    <t>C3M0280096</t>
  </si>
  <si>
    <t>C3M0280097</t>
  </si>
  <si>
    <t>C3M0280098</t>
  </si>
  <si>
    <t>C3M0280099</t>
  </si>
  <si>
    <t>C3M0280100</t>
  </si>
  <si>
    <t>C3M0280101</t>
  </si>
  <si>
    <t>C3M0280102</t>
  </si>
  <si>
    <t>C3M0280103</t>
  </si>
  <si>
    <t>C3M0280104</t>
  </si>
  <si>
    <t>C3M0280105</t>
  </si>
  <si>
    <t>C3M0280106</t>
  </si>
  <si>
    <t>C3M0280107</t>
  </si>
  <si>
    <t>C3M0280108</t>
  </si>
  <si>
    <t>C3M0280109</t>
  </si>
  <si>
    <t>C3M0280110</t>
  </si>
  <si>
    <t>C3M0280111</t>
  </si>
  <si>
    <t>C3M0280112</t>
  </si>
  <si>
    <t>C3M0280113</t>
  </si>
  <si>
    <t>C3M0280114</t>
  </si>
  <si>
    <t>C3M0280115</t>
  </si>
  <si>
    <t>C3M0280116</t>
  </si>
  <si>
    <t>C3M0280117</t>
  </si>
  <si>
    <t>C3M0280118</t>
  </si>
  <si>
    <t>C3M0280119</t>
  </si>
  <si>
    <t>C3M0280120</t>
  </si>
  <si>
    <t>C3M0280121</t>
  </si>
  <si>
    <t>C3M0280122</t>
  </si>
  <si>
    <t>C3M0280123</t>
  </si>
  <si>
    <t>C3M0280124</t>
  </si>
  <si>
    <t>C3M0280125</t>
  </si>
  <si>
    <t>C3M0280126</t>
  </si>
  <si>
    <t>C3M0280127</t>
  </si>
  <si>
    <t>C3M0280128</t>
  </si>
  <si>
    <t>C3M0280129</t>
  </si>
  <si>
    <t>C3M0280130</t>
  </si>
  <si>
    <t>C3M0280131</t>
  </si>
  <si>
    <t>C3M0280132</t>
  </si>
  <si>
    <t>C3M0280133</t>
  </si>
  <si>
    <t>C3M0120066</t>
  </si>
  <si>
    <t>TO-263-8</t>
  </si>
  <si>
    <t>C3M0120067</t>
  </si>
  <si>
    <t>TO-263-9</t>
  </si>
  <si>
    <t>C3M0120068</t>
  </si>
  <si>
    <t>TO-263-10</t>
  </si>
  <si>
    <t>C3M0120069</t>
  </si>
  <si>
    <t>TO-263-11</t>
  </si>
  <si>
    <t>C3M0120070</t>
  </si>
  <si>
    <t>TO-263-12</t>
  </si>
  <si>
    <t>C3M0120071</t>
  </si>
  <si>
    <t>TO-263-13</t>
  </si>
  <si>
    <t>C3M0120072</t>
  </si>
  <si>
    <t>TO-263-14</t>
  </si>
  <si>
    <t>C3M0120073</t>
  </si>
  <si>
    <t>TO-263-15</t>
  </si>
  <si>
    <t>C3M0120074</t>
  </si>
  <si>
    <t>TO-263-16</t>
  </si>
  <si>
    <t>C3M0120075</t>
  </si>
  <si>
    <t>TO-263-17</t>
  </si>
  <si>
    <t>C3M0120076</t>
  </si>
  <si>
    <t>TO-263-18</t>
  </si>
  <si>
    <t>C3M0120077</t>
  </si>
  <si>
    <t>TO-263-19</t>
  </si>
  <si>
    <t>C3M0120078</t>
  </si>
  <si>
    <t>TO-263-20</t>
  </si>
  <si>
    <t>C3M0120079</t>
  </si>
  <si>
    <t>TO-263-21</t>
  </si>
  <si>
    <t>C3M0120080</t>
  </si>
  <si>
    <t>TO-263-22</t>
  </si>
  <si>
    <t>C3M0120081</t>
  </si>
  <si>
    <t>TO-263-23</t>
  </si>
  <si>
    <t>C3M0120082</t>
  </si>
  <si>
    <t>TO-263-24</t>
  </si>
  <si>
    <t>C3M0120083</t>
  </si>
  <si>
    <t>TO-263-25</t>
  </si>
  <si>
    <t>C3M0120084</t>
  </si>
  <si>
    <t>TO-263-26</t>
  </si>
  <si>
    <t>C3M0120085</t>
  </si>
  <si>
    <t>TO-263-27</t>
  </si>
  <si>
    <t>C3M0120086</t>
  </si>
  <si>
    <t>TO-263-28</t>
  </si>
  <si>
    <t>C3M0120087</t>
  </si>
  <si>
    <t>TO-263-29</t>
  </si>
  <si>
    <t>C3M0120088</t>
  </si>
  <si>
    <t>TO-263-30</t>
  </si>
  <si>
    <t>C3M0120089</t>
  </si>
  <si>
    <t>TO-263-31</t>
  </si>
  <si>
    <t>TO-263-32</t>
  </si>
  <si>
    <t>C3M0120091</t>
  </si>
  <si>
    <t>TO-263-33</t>
  </si>
  <si>
    <t>C3M0120092</t>
  </si>
  <si>
    <t>TO-263-34</t>
  </si>
  <si>
    <t>C3M0120093</t>
  </si>
  <si>
    <t>TO-263-35</t>
  </si>
  <si>
    <t>C3M0120094</t>
  </si>
  <si>
    <t>TO-263-36</t>
  </si>
  <si>
    <t>C3M0120095</t>
  </si>
  <si>
    <t>TO-263-37</t>
  </si>
  <si>
    <t>C3M0120096</t>
  </si>
  <si>
    <t>TO-263-38</t>
  </si>
  <si>
    <t>C3M0120097</t>
  </si>
  <si>
    <t>TO-263-39</t>
  </si>
  <si>
    <t>C3M0120098</t>
  </si>
  <si>
    <t>TO-263-40</t>
  </si>
  <si>
    <t>C3M0120099</t>
  </si>
  <si>
    <t>TO-263-41</t>
  </si>
  <si>
    <t>TO-263-42</t>
  </si>
  <si>
    <t>C3M0120101</t>
  </si>
  <si>
    <t>TO-263-43</t>
  </si>
  <si>
    <t>C3M0120102</t>
  </si>
  <si>
    <t>TO-263-44</t>
  </si>
  <si>
    <t>C3M0120103</t>
  </si>
  <si>
    <t>TO-263-45</t>
  </si>
  <si>
    <t>C3M0120104</t>
  </si>
  <si>
    <t>TO-263-46</t>
  </si>
  <si>
    <t>C3M0120105</t>
  </si>
  <si>
    <t>TO-263-47</t>
  </si>
  <si>
    <t>C3M0120106</t>
  </si>
  <si>
    <t>TO-263-48</t>
  </si>
  <si>
    <t>C3M0120107</t>
  </si>
  <si>
    <t>TO-263-49</t>
  </si>
  <si>
    <t>C2M1000171</t>
  </si>
  <si>
    <t>C2M1000172</t>
  </si>
  <si>
    <t>C2M1000173</t>
  </si>
  <si>
    <t>C2M1000174</t>
  </si>
  <si>
    <t>C2M1000175</t>
  </si>
  <si>
    <t>C2M1000176</t>
  </si>
  <si>
    <t>C2M1000177</t>
  </si>
  <si>
    <t>C2M1000178</t>
  </si>
  <si>
    <t>C2M1000179</t>
  </si>
  <si>
    <t>C2M1000180</t>
  </si>
  <si>
    <t>C2M1000181</t>
  </si>
  <si>
    <t>C2M1000182</t>
  </si>
  <si>
    <t>C2M1000183</t>
  </si>
  <si>
    <t>C2M1000184</t>
  </si>
  <si>
    <t>C2M1000185</t>
  </si>
  <si>
    <t>C2M1000186</t>
  </si>
  <si>
    <t>C2M1000187</t>
  </si>
  <si>
    <t>C2M1000188</t>
  </si>
  <si>
    <t>C2M1000189</t>
  </si>
  <si>
    <t>C2M1000190</t>
  </si>
  <si>
    <t>C2M1000191</t>
  </si>
  <si>
    <t>C2M1000192</t>
  </si>
  <si>
    <t>C2M1000193</t>
  </si>
  <si>
    <t>C2M1000194</t>
  </si>
  <si>
    <t>C2M1000195</t>
  </si>
  <si>
    <t>C2M1000196</t>
  </si>
  <si>
    <t>C2M1000197</t>
  </si>
  <si>
    <t>C2M1000198</t>
  </si>
  <si>
    <t>C2M1000199</t>
  </si>
  <si>
    <t>C2M1000200</t>
  </si>
  <si>
    <t>C2M1000201</t>
  </si>
  <si>
    <t>C2M1000202</t>
  </si>
  <si>
    <t>C2M1000203</t>
  </si>
  <si>
    <t>C2M1000204</t>
  </si>
  <si>
    <t>C2M1000205</t>
  </si>
  <si>
    <t>C2M1000206</t>
  </si>
  <si>
    <t>C2M1000207</t>
  </si>
  <si>
    <t>C2M1000208</t>
  </si>
  <si>
    <t>C2M1000209</t>
  </si>
  <si>
    <t>C2M1000210</t>
  </si>
  <si>
    <t>C2M1000211</t>
  </si>
  <si>
    <t>C2M1000212</t>
  </si>
  <si>
    <t>C2M1000213</t>
  </si>
  <si>
    <t>TO-263-50</t>
  </si>
  <si>
    <t>C2M1000214</t>
  </si>
  <si>
    <t>TO-263-51</t>
  </si>
  <si>
    <t>C2M1000215</t>
  </si>
  <si>
    <t>TO-263-52</t>
  </si>
  <si>
    <t>C2M0280128</t>
  </si>
  <si>
    <t>TO-247-11</t>
  </si>
  <si>
    <t>C2M0280129</t>
  </si>
  <si>
    <t>TO-247-12</t>
  </si>
  <si>
    <t>C2M0280130</t>
  </si>
  <si>
    <t>TO-247-13</t>
  </si>
  <si>
    <t>C2M0280131</t>
  </si>
  <si>
    <t>TO-247-14</t>
  </si>
  <si>
    <t>C2M0280132</t>
  </si>
  <si>
    <t>TO-247-15</t>
  </si>
  <si>
    <t>C2M0280133</t>
  </si>
  <si>
    <t>TO-247-16</t>
  </si>
  <si>
    <t>C2M0280134</t>
  </si>
  <si>
    <t>TO-247-17</t>
  </si>
  <si>
    <t>C2M0280135</t>
  </si>
  <si>
    <t>TO-247-18</t>
  </si>
  <si>
    <t>C2M0280136</t>
  </si>
  <si>
    <t>TO-247-19</t>
  </si>
  <si>
    <t>C2M0280137</t>
  </si>
  <si>
    <t>TO-247-20</t>
  </si>
  <si>
    <t>C2M0280138</t>
  </si>
  <si>
    <t>TO-247-21</t>
  </si>
  <si>
    <t>C2M0280139</t>
  </si>
  <si>
    <t>TO-247-22</t>
  </si>
  <si>
    <t>C2M0280140</t>
  </si>
  <si>
    <t>TO-247-23</t>
  </si>
  <si>
    <t>C2M0280141</t>
  </si>
  <si>
    <t>TO-247-24</t>
  </si>
  <si>
    <t>C2M0280142</t>
  </si>
  <si>
    <t>TO-247-25</t>
  </si>
  <si>
    <t>C2M0280143</t>
  </si>
  <si>
    <t>TO-247-26</t>
  </si>
  <si>
    <t>C2M0280144</t>
  </si>
  <si>
    <t>TO-247-27</t>
  </si>
  <si>
    <t>C2M0280145</t>
  </si>
  <si>
    <t>TO-247-28</t>
  </si>
  <si>
    <t>C2M0280146</t>
  </si>
  <si>
    <t>TO-247-29</t>
  </si>
  <si>
    <t>C2M0280147</t>
  </si>
  <si>
    <t>TO-247-30</t>
  </si>
  <si>
    <t>C2M0280148</t>
  </si>
  <si>
    <t>TO-247-31</t>
  </si>
  <si>
    <t>C2M0280149</t>
  </si>
  <si>
    <t>TO-247-32</t>
  </si>
  <si>
    <t>C2M0280150</t>
  </si>
  <si>
    <t>TO-247-33</t>
  </si>
  <si>
    <t>C2M0280151</t>
  </si>
  <si>
    <t>TO-247-34</t>
  </si>
  <si>
    <t>C2M0280152</t>
  </si>
  <si>
    <t>TO-247-35</t>
  </si>
  <si>
    <t>C2M0280153</t>
  </si>
  <si>
    <t>TO-247-36</t>
  </si>
  <si>
    <t>C2M0280154</t>
  </si>
  <si>
    <t>TO-247-37</t>
  </si>
  <si>
    <t>C2M0280155</t>
  </si>
  <si>
    <t>TO-247-38</t>
  </si>
  <si>
    <t>C2M0280156</t>
  </si>
  <si>
    <t>TO-247-39</t>
  </si>
  <si>
    <t>C2M0280157</t>
  </si>
  <si>
    <t>TO-247-40</t>
  </si>
  <si>
    <t>C3M0120108</t>
  </si>
  <si>
    <t>C3M0120109</t>
  </si>
  <si>
    <t>C3M0120110</t>
  </si>
  <si>
    <t>C3M0120111</t>
  </si>
  <si>
    <t>C3M0120112</t>
  </si>
  <si>
    <t>C3M0120113</t>
  </si>
  <si>
    <t>C3M0120114</t>
  </si>
  <si>
    <t>C3M0120115</t>
  </si>
  <si>
    <t>C3M0120116</t>
  </si>
  <si>
    <t>C3M0120117</t>
  </si>
  <si>
    <t>C3M0120118</t>
  </si>
  <si>
    <t>C3M0120119</t>
  </si>
  <si>
    <t>C3M0120120</t>
  </si>
  <si>
    <t>C3M0120121</t>
  </si>
  <si>
    <t>C3M0120122</t>
  </si>
  <si>
    <t>C3M0120123</t>
  </si>
  <si>
    <t>C3M0120124</t>
  </si>
  <si>
    <t>C3M0120125</t>
  </si>
  <si>
    <t>C3M0120126</t>
  </si>
  <si>
    <t>C3M0120127</t>
  </si>
  <si>
    <t>C3M0120128</t>
  </si>
  <si>
    <t>C3M0120129</t>
  </si>
  <si>
    <t>C3M0120130</t>
  </si>
  <si>
    <t>C3M0120131</t>
  </si>
  <si>
    <t>C3M0120132</t>
  </si>
  <si>
    <t>C3M0120133</t>
  </si>
  <si>
    <t>C3M0120134</t>
  </si>
  <si>
    <t>C3M0120135</t>
  </si>
  <si>
    <t>C3M0120136</t>
  </si>
  <si>
    <t>C3M0120137</t>
  </si>
  <si>
    <t>C3M0120138</t>
  </si>
  <si>
    <t>C3M0120139</t>
  </si>
  <si>
    <t>C3M0120140</t>
  </si>
  <si>
    <t>C3M0120141</t>
  </si>
  <si>
    <t>C3M0120142</t>
  </si>
  <si>
    <t>C3M0120143</t>
  </si>
  <si>
    <t>C3M0120144</t>
  </si>
  <si>
    <t>C3M0120145</t>
  </si>
  <si>
    <t>C3M0120146</t>
  </si>
  <si>
    <t>N/A</t>
  </si>
  <si>
    <t>C3M0120065J</t>
  </si>
  <si>
    <r>
      <t>Lower R</t>
    </r>
    <r>
      <rPr>
        <b/>
        <vertAlign val="subscript"/>
        <sz val="10"/>
        <rFont val="Calibri"/>
        <family val="2"/>
        <scheme val="minor"/>
      </rPr>
      <t>DS(on)</t>
    </r>
    <r>
      <rPr>
        <b/>
        <sz val="10"/>
        <rFont val="Calibri"/>
        <family val="2"/>
        <scheme val="minor"/>
      </rPr>
      <t xml:space="preserve">: </t>
    </r>
  </si>
  <si>
    <r>
      <t>Higher R</t>
    </r>
    <r>
      <rPr>
        <b/>
        <vertAlign val="subscript"/>
        <sz val="10"/>
        <rFont val="Calibri"/>
        <family val="2"/>
        <scheme val="minor"/>
      </rPr>
      <t>DS(on)</t>
    </r>
    <r>
      <rPr>
        <b/>
        <sz val="10"/>
        <rFont val="Calibri"/>
        <family val="2"/>
        <scheme val="minor"/>
      </rPr>
      <t xml:space="preserve">: </t>
    </r>
  </si>
  <si>
    <t>Silicon Carbide Module Cross Reference - COMING SOON!</t>
  </si>
  <si>
    <t>C3M01200065J</t>
  </si>
  <si>
    <t>650V 27mOhm TO-247-4</t>
  </si>
  <si>
    <t>650V 27mOhm TO-247-3</t>
  </si>
  <si>
    <t>650V 72mOhm TO-247-4</t>
  </si>
  <si>
    <t>650V 72mOhm TO-247-3</t>
  </si>
  <si>
    <t>650V 48mOhm TO-247-3</t>
  </si>
  <si>
    <t>650V 48mOhm TO-247-4</t>
  </si>
  <si>
    <t>650V 107mOhm TO-247-4</t>
  </si>
  <si>
    <t>650V 15mOhm TO-247-4</t>
  </si>
  <si>
    <t>650V 15mOhm TO-247-3</t>
  </si>
  <si>
    <t>650V 60mOhm TO-247-3</t>
  </si>
  <si>
    <t>650V 60mOhm TO-247-4</t>
  </si>
  <si>
    <t>650V 60mOhm TO-263-7</t>
  </si>
  <si>
    <t>650V 120mOhm TO-247-3</t>
  </si>
  <si>
    <t>650V 120mOhm TO-247-4</t>
  </si>
  <si>
    <t>650V 120mOhm TO-263-7</t>
  </si>
  <si>
    <t>Column1</t>
  </si>
  <si>
    <t>TO-268-3</t>
  </si>
  <si>
    <t>TO-263</t>
  </si>
  <si>
    <t>STPSC10065GY</t>
  </si>
  <si>
    <t>STPSC10H065B</t>
  </si>
  <si>
    <t>STPSC10H065BY</t>
  </si>
  <si>
    <t>STPSC10H065G</t>
  </si>
  <si>
    <t>STPSC10H065GY</t>
  </si>
  <si>
    <t>STPSC12065G2Y</t>
  </si>
  <si>
    <t>STPSC12065G</t>
  </si>
  <si>
    <t>STPSC12065GY</t>
  </si>
  <si>
    <t>STPSC20065GY</t>
  </si>
  <si>
    <t>STPSC2H065B</t>
  </si>
  <si>
    <t>STPSC4H065B</t>
  </si>
  <si>
    <t>STPSC6H065B</t>
  </si>
  <si>
    <t>STPSC6H065BY</t>
  </si>
  <si>
    <t>STPSC6H065G</t>
  </si>
  <si>
    <t>STPSC8H065B</t>
  </si>
  <si>
    <t>STPSC8H065BY</t>
  </si>
  <si>
    <t>STPSC8H065G2Y</t>
  </si>
  <si>
    <t>STPSC8H065G</t>
  </si>
  <si>
    <t>STPSC406B</t>
  </si>
  <si>
    <t>STPSC806G</t>
  </si>
  <si>
    <t>STPSC10H12B1</t>
  </si>
  <si>
    <t>STPSC10H12G</t>
  </si>
  <si>
    <t>STPSC10H12GY</t>
  </si>
  <si>
    <t>STPSC20H12G2Y</t>
  </si>
  <si>
    <t>STPSC20H12G</t>
  </si>
  <si>
    <t>STPSC20H12GY</t>
  </si>
  <si>
    <t>STPSC2H12B2Y</t>
  </si>
  <si>
    <t>STPSC2H12B1</t>
  </si>
  <si>
    <t>STPSC5H12B1</t>
  </si>
  <si>
    <t>STPSC6H12B1</t>
  </si>
  <si>
    <t>lookup</t>
  </si>
  <si>
    <t>Please send feedback to Dave Skinner - dskinner@cree.com</t>
  </si>
  <si>
    <t>C3M0160120D</t>
  </si>
  <si>
    <t>C3M0160120K</t>
  </si>
  <si>
    <t>C3M0160120J</t>
  </si>
  <si>
    <t>C3M0350120D</t>
  </si>
  <si>
    <t>C3M0350120K</t>
  </si>
  <si>
    <t>C3M0350120J</t>
  </si>
  <si>
    <t>1200V 160mOhm TO-247-3</t>
  </si>
  <si>
    <t>1200V 160mOhm TO-247-4</t>
  </si>
  <si>
    <t>1200V 160mOhm TO-263-7</t>
  </si>
  <si>
    <t>1200V 350mOhm TO-247-3</t>
  </si>
  <si>
    <t>1200V 350mOhm TO-247-4</t>
  </si>
  <si>
    <t>1200V 350mOhm TO-263-7</t>
  </si>
  <si>
    <t>C3M0160120</t>
  </si>
  <si>
    <t>C3M0350120</t>
  </si>
  <si>
    <t>C2M0280158</t>
  </si>
  <si>
    <t>TO-247-41</t>
  </si>
  <si>
    <t>C2M0280159</t>
  </si>
  <si>
    <t>TO-247-42</t>
  </si>
  <si>
    <r>
      <t>Version 1.3</t>
    </r>
    <r>
      <rPr>
        <sz val="10"/>
        <color theme="1"/>
        <rFont val="Symbol"/>
        <family val="1"/>
        <charset val="2"/>
      </rPr>
      <t>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</si>
</sst>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Wingdings 3"/>
      <family val="1"/>
      <charset val="2"/>
    </font>
    <font>
      <sz val="11"/>
      <color theme="1"/>
      <name val="Wingdings 3"/>
      <family val="2"/>
      <charset val="2"/>
    </font>
    <font>
      <b/>
      <sz val="12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vertAlign val="subscript"/>
      <sz val="10"/>
      <name val="Calibri"/>
      <family val="2"/>
      <scheme val="minor"/>
    </font>
    <font>
      <b/>
      <sz val="12"/>
      <name val="Calibri"/>
      <family val="2"/>
      <scheme val="minor"/>
    </font>
    <font>
      <sz val="10"/>
      <color theme="1"/>
      <name val="Symbol"/>
      <family val="1"/>
      <charset val="2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9">
    <xf numFmtId="0" fontId="0" fillId="0" borderId="0" xfId="0"/>
    <xf numFmtId="44" fontId="0" fillId="0" borderId="0" xfId="1" applyFont="1"/>
    <xf numFmtId="44" fontId="0" fillId="0" borderId="0" xfId="1" applyNumberFormat="1" applyFont="1"/>
    <xf numFmtId="0" fontId="0" fillId="0" borderId="0" xfId="0" pivotButton="1" applyAlignment="1">
      <alignment wrapText="1"/>
    </xf>
    <xf numFmtId="44" fontId="0" fillId="0" borderId="0" xfId="0" applyNumberFormat="1"/>
    <xf numFmtId="44" fontId="0" fillId="0" borderId="0" xfId="0" applyNumberFormat="1" applyAlignment="1">
      <alignment wrapText="1"/>
    </xf>
    <xf numFmtId="0" fontId="16" fillId="0" borderId="0" xfId="0" applyFont="1"/>
    <xf numFmtId="44" fontId="16" fillId="0" borderId="0" xfId="1" applyNumberFormat="1" applyFont="1"/>
    <xf numFmtId="44" fontId="16" fillId="0" borderId="0" xfId="0" applyNumberFormat="1" applyFont="1" applyAlignment="1">
      <alignment wrapText="1"/>
    </xf>
    <xf numFmtId="44" fontId="16" fillId="0" borderId="0" xfId="0" applyNumberFormat="1" applyFont="1"/>
    <xf numFmtId="0" fontId="16" fillId="0" borderId="0" xfId="0" pivotButton="1" applyFont="1" applyAlignment="1">
      <alignment wrapText="1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18" fillId="0" borderId="0" xfId="0" applyFont="1"/>
    <xf numFmtId="0" fontId="0" fillId="0" borderId="0" xfId="0" applyAlignment="1">
      <alignment horizontal="right"/>
    </xf>
    <xf numFmtId="0" fontId="19" fillId="0" borderId="0" xfId="0" applyFont="1" applyAlignment="1">
      <alignment horizontal="right" indent="1"/>
    </xf>
    <xf numFmtId="0" fontId="0" fillId="0" borderId="0" xfId="0" applyAlignment="1">
      <alignment wrapText="1"/>
    </xf>
    <xf numFmtId="0" fontId="0" fillId="35" borderId="10" xfId="0" applyFill="1" applyBorder="1" applyAlignment="1" applyProtection="1">
      <alignment horizontal="left" vertical="center" indent="1"/>
      <protection locked="0" hidden="1"/>
    </xf>
    <xf numFmtId="0" fontId="0" fillId="33" borderId="10" xfId="0" applyFill="1" applyBorder="1" applyAlignment="1" applyProtection="1">
      <alignment horizontal="left" vertical="center" indent="1"/>
      <protection locked="0" hidden="1"/>
    </xf>
    <xf numFmtId="0" fontId="0" fillId="0" borderId="14" xfId="0" applyBorder="1" applyAlignment="1" applyProtection="1">
      <alignment vertical="center"/>
      <protection hidden="1"/>
    </xf>
    <xf numFmtId="0" fontId="21" fillId="0" borderId="14" xfId="0" applyFont="1" applyBorder="1" applyAlignment="1" applyProtection="1">
      <alignment horizontal="right" vertical="center"/>
      <protection hidden="1"/>
    </xf>
    <xf numFmtId="0" fontId="0" fillId="0" borderId="0" xfId="0" applyBorder="1" applyAlignment="1" applyProtection="1">
      <alignment vertical="center"/>
      <protection hidden="1"/>
    </xf>
    <xf numFmtId="0" fontId="0" fillId="0" borderId="15" xfId="0" applyBorder="1" applyAlignment="1" applyProtection="1">
      <alignment vertical="center"/>
      <protection hidden="1"/>
    </xf>
    <xf numFmtId="0" fontId="16" fillId="0" borderId="0" xfId="0" applyFont="1" applyBorder="1" applyAlignment="1" applyProtection="1">
      <alignment vertical="center"/>
      <protection hidden="1"/>
    </xf>
    <xf numFmtId="0" fontId="18" fillId="0" borderId="0" xfId="0" applyFont="1" applyBorder="1" applyAlignment="1" applyProtection="1">
      <alignment vertical="center"/>
      <protection hidden="1"/>
    </xf>
    <xf numFmtId="0" fontId="20" fillId="34" borderId="16" xfId="0" applyFont="1" applyFill="1" applyBorder="1" applyAlignment="1" applyProtection="1">
      <alignment horizontal="right" vertical="center"/>
      <protection hidden="1"/>
    </xf>
    <xf numFmtId="0" fontId="20" fillId="34" borderId="17" xfId="0" applyFont="1" applyFill="1" applyBorder="1" applyAlignment="1" applyProtection="1">
      <alignment vertical="center"/>
      <protection hidden="1"/>
    </xf>
    <xf numFmtId="0" fontId="20" fillId="34" borderId="18" xfId="0" applyFont="1" applyFill="1" applyBorder="1" applyAlignment="1" applyProtection="1">
      <alignment vertical="center"/>
      <protection hidden="1"/>
    </xf>
    <xf numFmtId="0" fontId="19" fillId="0" borderId="14" xfId="0" applyFont="1" applyBorder="1" applyAlignment="1" applyProtection="1">
      <alignment horizontal="right" vertical="center" indent="1"/>
      <protection hidden="1"/>
    </xf>
    <xf numFmtId="0" fontId="0" fillId="35" borderId="19" xfId="0" applyFill="1" applyBorder="1" applyAlignment="1" applyProtection="1">
      <alignment horizontal="left" vertical="center" indent="1"/>
      <protection locked="0" hidden="1"/>
    </xf>
    <xf numFmtId="0" fontId="20" fillId="34" borderId="20" xfId="0" applyFont="1" applyFill="1" applyBorder="1" applyAlignment="1" applyProtection="1">
      <alignment horizontal="right" vertical="center"/>
      <protection hidden="1"/>
    </xf>
    <xf numFmtId="0" fontId="20" fillId="34" borderId="21" xfId="0" applyFont="1" applyFill="1" applyBorder="1" applyAlignment="1" applyProtection="1">
      <alignment vertical="center"/>
      <protection hidden="1"/>
    </xf>
    <xf numFmtId="0" fontId="20" fillId="34" borderId="22" xfId="0" applyFont="1" applyFill="1" applyBorder="1" applyAlignment="1" applyProtection="1">
      <alignment vertical="center"/>
      <protection hidden="1"/>
    </xf>
    <xf numFmtId="0" fontId="20" fillId="34" borderId="21" xfId="0" applyFont="1" applyFill="1" applyBorder="1" applyAlignment="1" applyProtection="1">
      <alignment horizontal="left" vertical="center" indent="1"/>
      <protection hidden="1"/>
    </xf>
    <xf numFmtId="0" fontId="20" fillId="34" borderId="17" xfId="0" applyFont="1" applyFill="1" applyBorder="1" applyAlignment="1" applyProtection="1">
      <alignment horizontal="left" vertical="center" indent="1"/>
      <protection hidden="1"/>
    </xf>
    <xf numFmtId="0" fontId="22" fillId="36" borderId="11" xfId="0" applyFont="1" applyFill="1" applyBorder="1" applyAlignment="1" applyProtection="1">
      <alignment vertical="center"/>
      <protection hidden="1"/>
    </xf>
    <xf numFmtId="0" fontId="0" fillId="36" borderId="12" xfId="0" applyFill="1" applyBorder="1" applyAlignment="1" applyProtection="1">
      <alignment vertical="center"/>
      <protection hidden="1"/>
    </xf>
    <xf numFmtId="0" fontId="0" fillId="36" borderId="13" xfId="0" applyFill="1" applyBorder="1" applyAlignment="1" applyProtection="1">
      <alignment vertical="center"/>
      <protection hidden="1"/>
    </xf>
    <xf numFmtId="0" fontId="22" fillId="37" borderId="11" xfId="0" applyFont="1" applyFill="1" applyBorder="1" applyAlignment="1" applyProtection="1">
      <alignment vertical="center"/>
      <protection hidden="1"/>
    </xf>
    <xf numFmtId="0" fontId="0" fillId="37" borderId="12" xfId="0" applyFill="1" applyBorder="1" applyAlignment="1" applyProtection="1">
      <alignment vertical="center"/>
      <protection hidden="1"/>
    </xf>
    <xf numFmtId="0" fontId="0" fillId="37" borderId="13" xfId="0" applyFill="1" applyBorder="1" applyAlignment="1" applyProtection="1">
      <alignment vertical="center"/>
      <protection hidden="1"/>
    </xf>
    <xf numFmtId="0" fontId="0" fillId="37" borderId="14" xfId="0" applyFill="1" applyBorder="1" applyAlignment="1" applyProtection="1">
      <alignment vertical="center"/>
      <protection hidden="1"/>
    </xf>
    <xf numFmtId="0" fontId="21" fillId="37" borderId="14" xfId="0" applyFont="1" applyFill="1" applyBorder="1" applyAlignment="1" applyProtection="1">
      <alignment horizontal="right" vertical="center"/>
      <protection hidden="1"/>
    </xf>
    <xf numFmtId="0" fontId="0" fillId="37" borderId="0" xfId="0" applyFill="1" applyBorder="1" applyAlignment="1" applyProtection="1">
      <alignment vertical="center"/>
      <protection hidden="1"/>
    </xf>
    <xf numFmtId="0" fontId="0" fillId="37" borderId="15" xfId="0" applyFill="1" applyBorder="1" applyAlignment="1" applyProtection="1">
      <alignment vertical="center"/>
      <protection hidden="1"/>
    </xf>
    <xf numFmtId="0" fontId="19" fillId="37" borderId="14" xfId="0" applyFont="1" applyFill="1" applyBorder="1" applyAlignment="1" applyProtection="1">
      <alignment horizontal="right" vertical="center" indent="1"/>
      <protection hidden="1"/>
    </xf>
    <xf numFmtId="0" fontId="16" fillId="37" borderId="0" xfId="0" applyFont="1" applyFill="1" applyBorder="1" applyAlignment="1" applyProtection="1">
      <alignment vertical="center"/>
      <protection hidden="1"/>
    </xf>
    <xf numFmtId="0" fontId="18" fillId="37" borderId="0" xfId="0" applyFont="1" applyFill="1" applyBorder="1" applyAlignment="1" applyProtection="1">
      <alignment vertical="center"/>
      <protection hidden="1"/>
    </xf>
    <xf numFmtId="0" fontId="23" fillId="37" borderId="14" xfId="0" applyFont="1" applyFill="1" applyBorder="1" applyAlignment="1" applyProtection="1">
      <alignment horizontal="right" vertical="center"/>
      <protection hidden="1"/>
    </xf>
    <xf numFmtId="0" fontId="23" fillId="37" borderId="0" xfId="0" applyFont="1" applyFill="1" applyBorder="1" applyAlignment="1" applyProtection="1">
      <alignment horizontal="left" vertical="center" indent="1"/>
      <protection hidden="1"/>
    </xf>
    <xf numFmtId="0" fontId="25" fillId="37" borderId="0" xfId="0" applyFont="1" applyFill="1" applyBorder="1" applyAlignment="1" applyProtection="1">
      <alignment vertical="center"/>
      <protection hidden="1"/>
    </xf>
    <xf numFmtId="0" fontId="23" fillId="37" borderId="0" xfId="0" applyFont="1" applyFill="1" applyBorder="1" applyAlignment="1" applyProtection="1">
      <alignment vertical="center"/>
      <protection hidden="1"/>
    </xf>
    <xf numFmtId="0" fontId="23" fillId="37" borderId="15" xfId="0" applyFont="1" applyFill="1" applyBorder="1" applyAlignment="1" applyProtection="1">
      <alignment vertical="center"/>
      <protection hidden="1"/>
    </xf>
    <xf numFmtId="0" fontId="23" fillId="37" borderId="16" xfId="0" applyFont="1" applyFill="1" applyBorder="1" applyAlignment="1" applyProtection="1">
      <alignment horizontal="right" vertical="center"/>
      <protection hidden="1"/>
    </xf>
    <xf numFmtId="0" fontId="23" fillId="37" borderId="17" xfId="0" applyFont="1" applyFill="1" applyBorder="1" applyAlignment="1" applyProtection="1">
      <alignment horizontal="left" vertical="center" indent="1"/>
      <protection hidden="1"/>
    </xf>
    <xf numFmtId="0" fontId="25" fillId="37" borderId="17" xfId="0" applyFont="1" applyFill="1" applyBorder="1" applyAlignment="1" applyProtection="1">
      <alignment vertical="center"/>
      <protection hidden="1"/>
    </xf>
    <xf numFmtId="0" fontId="23" fillId="37" borderId="17" xfId="0" applyFont="1" applyFill="1" applyBorder="1" applyAlignment="1" applyProtection="1">
      <alignment vertical="center"/>
      <protection hidden="1"/>
    </xf>
    <xf numFmtId="0" fontId="23" fillId="37" borderId="18" xfId="0" applyFont="1" applyFill="1" applyBorder="1" applyAlignment="1" applyProtection="1">
      <alignment vertical="center"/>
      <protection hidden="1"/>
    </xf>
    <xf numFmtId="0" fontId="0" fillId="37" borderId="12" xfId="0" applyFill="1" applyBorder="1" applyAlignment="1" applyProtection="1">
      <alignment horizontal="left" vertical="center"/>
      <protection hidden="1"/>
    </xf>
    <xf numFmtId="0" fontId="22" fillId="37" borderId="14" xfId="0" applyFont="1" applyFill="1" applyBorder="1" applyAlignment="1" applyProtection="1">
      <alignment vertical="center"/>
      <protection hidden="1"/>
    </xf>
    <xf numFmtId="0" fontId="0" fillId="37" borderId="0" xfId="0" applyFill="1" applyAlignment="1" applyProtection="1">
      <alignment vertical="center"/>
      <protection hidden="1"/>
    </xf>
    <xf numFmtId="0" fontId="0" fillId="37" borderId="0" xfId="0" applyFill="1" applyProtection="1">
      <protection hidden="1"/>
    </xf>
    <xf numFmtId="0" fontId="0" fillId="37" borderId="0" xfId="0" applyFill="1"/>
    <xf numFmtId="0" fontId="18" fillId="37" borderId="0" xfId="0" applyFont="1" applyFill="1"/>
    <xf numFmtId="0" fontId="0" fillId="37" borderId="0" xfId="0" applyFill="1" applyAlignment="1">
      <alignment horizontal="left" indent="5"/>
    </xf>
    <xf numFmtId="0" fontId="0" fillId="37" borderId="0" xfId="0" applyFill="1" applyAlignment="1">
      <alignment horizontal="left" indent="1"/>
    </xf>
    <xf numFmtId="0" fontId="21" fillId="37" borderId="0" xfId="0" applyFont="1" applyFill="1" applyAlignment="1">
      <alignment horizontal="right" vertical="center" indent="1"/>
    </xf>
    <xf numFmtId="0" fontId="21" fillId="37" borderId="0" xfId="0" applyFont="1" applyFill="1" applyAlignment="1" applyProtection="1">
      <alignment horizontal="right" vertical="center"/>
      <protection hidden="1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38">
    <dxf>
      <numFmt numFmtId="34" formatCode="_(&quot;$&quot;* #,##0.00_);_(&quot;$&quot;* \(#,##0.00\);_(&quot;$&quot;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pivotCacheDefinition" Target="pivotCache/pivotCacheDefinition2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pivotCacheDefinition" Target="pivotCache/pivotCacheDefinition1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pivotCacheDefinition" Target="pivotCache/pivotCacheDefinition4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pivotCacheDefinition" Target="pivotCache/pivotCacheDefinition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</xdr:row>
      <xdr:rowOff>9525</xdr:rowOff>
    </xdr:from>
    <xdr:to>
      <xdr:col>7</xdr:col>
      <xdr:colOff>0</xdr:colOff>
      <xdr:row>20</xdr:row>
      <xdr:rowOff>2285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F519B2EE-703E-443F-8E67-DFA569A9B669}"/>
            </a:ext>
          </a:extLst>
        </xdr:cNvPr>
        <xdr:cNvSpPr/>
      </xdr:nvSpPr>
      <xdr:spPr>
        <a:xfrm>
          <a:off x="169930" y="3363398"/>
          <a:ext cx="12941478" cy="761915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2820494</xdr:colOff>
      <xdr:row>1</xdr:row>
      <xdr:rowOff>85725</xdr:rowOff>
    </xdr:from>
    <xdr:to>
      <xdr:col>6</xdr:col>
      <xdr:colOff>2530836</xdr:colOff>
      <xdr:row>3</xdr:row>
      <xdr:rowOff>95250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5EC5648F-394C-C142-A80C-94E960E4E27D}"/>
            </a:ext>
          </a:extLst>
        </xdr:cNvPr>
        <xdr:cNvGrpSpPr/>
      </xdr:nvGrpSpPr>
      <xdr:grpSpPr>
        <a:xfrm>
          <a:off x="9926972" y="256899"/>
          <a:ext cx="2962647" cy="467829"/>
          <a:chOff x="5638800" y="418132"/>
          <a:chExt cx="2921361" cy="484275"/>
        </a:xfrm>
      </xdr:grpSpPr>
      <xdr:pic>
        <xdr:nvPicPr>
          <xdr:cNvPr id="4" name="Picture 3">
            <a:extLst>
              <a:ext uri="{FF2B5EF4-FFF2-40B4-BE49-F238E27FC236}">
                <a16:creationId xmlns:a16="http://schemas.microsoft.com/office/drawing/2014/main" id="{9D0E3CAC-2438-AF4D-84F0-6BF73299127E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7239000" y="418132"/>
            <a:ext cx="1321161" cy="484275"/>
          </a:xfrm>
          <a:prstGeom prst="rect">
            <a:avLst/>
          </a:prstGeom>
        </xdr:spPr>
      </xdr:pic>
      <xdr:pic>
        <xdr:nvPicPr>
          <xdr:cNvPr id="5" name="Picture 4">
            <a:extLst>
              <a:ext uri="{FF2B5EF4-FFF2-40B4-BE49-F238E27FC236}">
                <a16:creationId xmlns:a16="http://schemas.microsoft.com/office/drawing/2014/main" id="{80E134C0-D581-5D41-BFCA-667C6848643F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5638800" y="418132"/>
            <a:ext cx="1371600" cy="484275"/>
          </a:xfrm>
          <a:prstGeom prst="rect">
            <a:avLst/>
          </a:prstGeom>
        </xdr:spPr>
      </xdr:pic>
    </xdr:grp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ve Skinner" refreshedDate="43914.414667476849" createdVersion="6" refreshedVersion="6" minRefreshableVersion="3" recordCount="210" xr:uid="{C7843EB1-3D2E-40DF-82B9-52A16E1DA0A5}">
  <cacheSource type="worksheet">
    <worksheetSource ref="A1:DE1048576" sheet="20200306_untitled_bom (1)"/>
  </cacheSource>
  <cacheFields count="109">
    <cacheField name="Qty" numFmtId="0">
      <sharedItems containsString="0" containsBlank="1" containsNumber="1" containsInteger="1" minValue="10000" maxValue="10000"/>
    </cacheField>
    <cacheField name="Line Item" numFmtId="0">
      <sharedItems containsBlank="1"/>
    </cacheField>
    <cacheField name="Manufacturer" numFmtId="0">
      <sharedItems containsBlank="1" count="11">
        <s v="GeneSiC Semiconductor"/>
        <s v="Infineon"/>
        <s v="IXYS"/>
        <s v="Littelfuse"/>
        <s v="Microsemi"/>
        <s v="ON Semiconductor"/>
        <s v="Rohm"/>
        <s v="STMicroelectronics"/>
        <s v="United Silicon Carbide"/>
        <s v="Wolfspeed"/>
        <m/>
      </sharedItems>
    </cacheField>
    <cacheField name="MPN" numFmtId="0">
      <sharedItems containsBlank="1" count="180">
        <s v="GA50JT06-258"/>
        <s v="GA20JT12-263"/>
        <s v="GA10SICP12-263"/>
        <s v="GA10JT12-263"/>
        <s v="GA08JT17-247"/>
        <s v="GA05JT12-263"/>
        <s v="IMW120R030M1HXKSA1"/>
        <s v="IMZ120R030M1HXKSA1"/>
        <s v="IMW120R045M1XKSA1"/>
        <s v="IMZ120R045M1XKSA1"/>
        <s v="IMW120R060M1HXKSA1"/>
        <s v="IMZ120R060M1HXKSA1"/>
        <s v="IMW120R090M1HXKSA1"/>
        <s v="IMZ120R090M1HXKSA1"/>
        <s v="IMZ120R140M1HXKSA1"/>
        <s v="IMW120R140M1HXKSA1"/>
        <s v="IMZ120R220M1HXKSA1"/>
        <s v="IMW120R220M1HXKSA1"/>
        <s v="IMZ120R350M1HXKSA1"/>
        <s v="IMW120R350M1HXKSA1"/>
        <s v="IXFN70N120SK"/>
        <s v="MCB60I1200TZ-TUB"/>
        <s v="IXFN50N120SIC"/>
        <s v="IXFN50N120SK"/>
        <s v="IXFN90N170SK"/>
        <s v="LSIC1MO120E0080"/>
        <s v="LSIC1MO120E0120"/>
        <s v="LSIC1MO120E0160"/>
        <s v="LSIC1MO170E1000"/>
        <s v="APT100MC120JCU2"/>
        <s v="MSC015SMA070B"/>
        <s v="MSC025SMA120B"/>
        <s v="MSC025SMA120J"/>
        <s v="MSC040SMA120J"/>
        <s v="MSC280SMA120B"/>
        <s v="MSC090SMA070B"/>
        <s v="MSC090SMA070S"/>
        <s v="MSC080SMA120J"/>
        <s v="MSC015SMA070S"/>
        <s v="MSC025SMA120S"/>
        <s v="NVBG020N120SC1"/>
        <s v="NTBG020N090SC1"/>
        <s v="NVBG020N090SC1"/>
        <s v="NTBG020N120SC1"/>
        <s v="NTHL020N090SC1"/>
        <s v="NVHL020N090SC1"/>
        <s v="NTHL020N120SC1"/>
        <s v="NVHL020N120SC1"/>
        <s v="NTHL060N090SC1"/>
        <s v="NTHL080N120SC1"/>
        <s v="NVHL080N120SC1"/>
        <s v="SCT3017ALHRC11"/>
        <s v="SCT3022ALGC11"/>
        <s v="SCT3022KLGC11"/>
        <s v="SCT3022ALHRC11"/>
        <s v="SCT3022KLHRC11"/>
        <s v="SCT3030ALGC11"/>
        <s v="SCT3030KLHRC11"/>
        <s v="SCT3030ARC14"/>
        <s v="SCT3030ALHRC11"/>
        <s v="SCT3030KLGC11"/>
        <s v="SCT3040KLGC11"/>
        <s v="SCT3040KRC14"/>
        <s v="SCT3040KLHRC11"/>
        <s v="SCT3060ALGC11"/>
        <s v="SCT3060ARC14"/>
        <s v="SCT3060ALHRC11"/>
        <s v="SCT3080KLGC11"/>
        <s v="SCT3080ARC14"/>
        <s v="SCT3080ALHRC11"/>
        <s v="SCT3080KRC14"/>
        <s v="SCT3080KLHRC11"/>
        <s v="SCH2080KEC"/>
        <s v="SCT2080KEHRC11"/>
        <s v="SCT2080KEC"/>
        <s v="SCT3105KRC14"/>
        <s v="SCT3105KLGC11"/>
        <s v="SCT3105KLHRC11"/>
        <s v="SCT3120ALGC11"/>
        <s v="SCT2120AFC"/>
        <s v="SCT3120ALHRC11"/>
        <s v="SCT2160KEC"/>
        <s v="SCT3160KLGC11"/>
        <s v="SCT3160KLHRC11"/>
        <s v="SCT2280KEC"/>
        <s v="SCT2450KEC"/>
        <s v="SCT2750NYTB"/>
        <s v="SCT2H12NYTB"/>
        <s v="SCT2H12NZGC11"/>
        <s v="BSM180C12P2E202"/>
        <s v="BSM300C12P3E301"/>
        <s v="BSM400C12P3G202"/>
        <s v="BSM600C12P3G201"/>
        <s v="SCTW90N65G2V"/>
        <s v="SCTH90N65G2V-7"/>
        <s v="SCTW100N65G2AG"/>
        <s v="SCTH100N65G2-7AG"/>
        <s v="SCTH35N65G2V-7"/>
        <s v="SCTW35N65G2V"/>
        <s v="SCTW35N65G2VAG"/>
        <s v="SCTWA50N120"/>
        <s v="SCT50N120"/>
        <s v="SCT30N120H"/>
        <s v="SCT30N120D2"/>
        <s v="SCT30N120"/>
        <s v="SCTH40N120G2V7AG"/>
        <s v="SCTW40N120G2VAG"/>
        <s v="SCT20N120AG"/>
        <s v="SCT20N120"/>
        <s v="SCT20N120H"/>
        <s v="SCT10N120"/>
        <s v="SCT10N120H"/>
        <s v="SCT10N120AG"/>
        <m/>
        <s v="UJ3C065030B3"/>
        <s v="UJ3C065030T3S"/>
        <s v="UJ3C065030K3S"/>
        <s v="UF3C065030K3S"/>
        <s v="UF3C065030K4S"/>
        <s v="UF3C065040B3"/>
        <s v="UF3C065040K3S"/>
        <s v="UF3C065040K4S"/>
        <s v="UJ3C065080T3S"/>
        <s v="UF3C065080K4S"/>
        <s v="UJ3C065080B3"/>
        <s v="UJ3C065080K3S"/>
        <s v="C3M0065090J-TR"/>
        <s v="C3M0016120K"/>
        <s v="C3M0016120D"/>
        <s v="C3M0021120K"/>
        <s v="C3M0021120D"/>
        <s v="C2M0025120D"/>
        <s v="C3M0030090K"/>
        <s v="C3M0032120D"/>
        <s v="C3M0032120K"/>
        <s v="C2M0040120D"/>
        <s v="C2M0045170P"/>
        <s v="C2M0045170D"/>
        <s v="C3M0065090D"/>
        <s v="C3M0065100J"/>
        <s v="C3M0065100K"/>
        <s v="C3M0065100J-TR"/>
        <s v="C3M0065090J"/>
        <s v="E3M0065090D"/>
        <s v="C3M0075120J"/>
        <s v="C3M0075120K"/>
        <s v="C3M0075120D"/>
        <s v="C3M0075120J-TR"/>
        <s v="C2M0080120D"/>
        <s v="C2M0080170P"/>
        <s v="E3M0120090D"/>
        <s v="C3M0120090J"/>
        <s v="C3M0120100K"/>
        <s v="C3M0120100J"/>
        <s v="C3M0120090J-TR"/>
        <s v="C3M0120090D"/>
        <s v="C2M0160120D"/>
        <s v="C3M0280090D"/>
        <s v="C3M0280090J"/>
        <s v="C3M0280090J-TR"/>
        <s v="E3M0280090D"/>
        <s v="C2M0280120D"/>
        <s v="C2M1000170D"/>
        <s v="C2M1000170J"/>
        <s v="C2M1000170J-TR"/>
        <s v="IMZA65R027M1H"/>
        <s v="IMZA65R048M1H"/>
        <s v="IMW65R048M1H"/>
        <s v="IMZA65R107M1H"/>
        <s v="IMW65R027M1H"/>
        <s v="IMW65R072M1H"/>
        <s v="IMZA65R072M1H"/>
        <s v="C3M0015065K"/>
        <s v="C3M0015065D"/>
        <s v="C3M0060065D"/>
        <s v="C3M0060065K"/>
        <s v="C3M0060065J"/>
        <s v="C3M0120065D"/>
        <s v="C3M0120065K"/>
        <s v="C3M01200065J"/>
      </sharedItems>
    </cacheField>
    <cacheField name="Octopart URL" numFmtId="0">
      <sharedItems containsBlank="1"/>
    </cacheField>
    <cacheField name="Schematic Reference" numFmtId="0">
      <sharedItems containsBlank="1"/>
    </cacheField>
    <cacheField name="Internal Part Number" numFmtId="0">
      <sharedItems containsBlank="1"/>
    </cacheField>
    <cacheField name="Description" numFmtId="0">
      <sharedItems containsBlank="1"/>
    </cacheField>
    <cacheField name="Total Qty (@ Batch Size: 1)" numFmtId="0">
      <sharedItems containsString="0" containsBlank="1" containsNumber="1" containsInteger="1" minValue="10000" maxValue="10000"/>
    </cacheField>
    <cacheField name="SKU" numFmtId="0">
      <sharedItems containsBlank="1"/>
    </cacheField>
    <cacheField name="SKU2" numFmtId="0">
      <sharedItems containsBlank="1"/>
    </cacheField>
    <cacheField name="SKU3" numFmtId="0">
      <sharedItems containsBlank="1"/>
    </cacheField>
    <cacheField name="SKU4" numFmtId="0">
      <sharedItems containsBlank="1"/>
    </cacheField>
    <cacheField name="SKU5" numFmtId="0">
      <sharedItems containsBlank="1"/>
    </cacheField>
    <cacheField name="SKU6" numFmtId="0">
      <sharedItems containsBlank="1"/>
    </cacheField>
    <cacheField name="SKU7" numFmtId="0">
      <sharedItems containsBlank="1"/>
    </cacheField>
    <cacheField name="SKU8" numFmtId="0">
      <sharedItems containsBlank="1"/>
    </cacheField>
    <cacheField name="SKU9" numFmtId="0">
      <sharedItems containsBlank="1"/>
    </cacheField>
    <cacheField name="SKU10" numFmtId="0">
      <sharedItems containsBlank="1" containsMixedTypes="1" containsNumber="1" containsInteger="1" minValue="1246847" maxValue="9230711"/>
    </cacheField>
    <cacheField name="SKU11" numFmtId="0">
      <sharedItems containsBlank="1"/>
    </cacheField>
    <cacheField name="SKU12" numFmtId="0">
      <sharedItems containsBlank="1"/>
    </cacheField>
    <cacheField name="SKU13" numFmtId="0">
      <sharedItems containsBlank="1"/>
    </cacheField>
    <cacheField name="SKU14" numFmtId="0">
      <sharedItems containsBlank="1"/>
    </cacheField>
    <cacheField name="Packaging" numFmtId="0">
      <sharedItems containsBlank="1"/>
    </cacheField>
    <cacheField name="Packaging15" numFmtId="0">
      <sharedItems containsBlank="1"/>
    </cacheField>
    <cacheField name="Packaging16" numFmtId="0">
      <sharedItems containsBlank="1"/>
    </cacheField>
    <cacheField name="Packaging17" numFmtId="0">
      <sharedItems containsBlank="1"/>
    </cacheField>
    <cacheField name="Packaging18" numFmtId="0">
      <sharedItems containsBlank="1"/>
    </cacheField>
    <cacheField name="Packaging19" numFmtId="0">
      <sharedItems containsBlank="1"/>
    </cacheField>
    <cacheField name="Packaging20" numFmtId="0">
      <sharedItems containsBlank="1"/>
    </cacheField>
    <cacheField name="Packaging21" numFmtId="0">
      <sharedItems containsBlank="1"/>
    </cacheField>
    <cacheField name="Packaging22" numFmtId="0">
      <sharedItems containsBlank="1"/>
    </cacheField>
    <cacheField name="Packaging23" numFmtId="0">
      <sharedItems containsBlank="1"/>
    </cacheField>
    <cacheField name="Packaging24" numFmtId="0">
      <sharedItems containsBlank="1"/>
    </cacheField>
    <cacheField name="Packaging25" numFmtId="0">
      <sharedItems containsBlank="1"/>
    </cacheField>
    <cacheField name="Packaging26" numFmtId="0">
      <sharedItems containsBlank="1"/>
    </cacheField>
    <cacheField name="Packaging27" numFmtId="0">
      <sharedItems containsBlank="1"/>
    </cacheField>
    <cacheField name="Digi-Key" numFmtId="44">
      <sharedItems containsString="0" containsBlank="1" containsNumber="1" minValue="2.786" maxValue="1120"/>
    </cacheField>
    <cacheField name="Arrow Electronics, Inc." numFmtId="44">
      <sharedItems containsString="0" containsBlank="1" containsNumber="1" minValue="3.9510000000000001" maxValue="209.31"/>
    </cacheField>
    <cacheField name="Avnet" numFmtId="44">
      <sharedItems containsString="0" containsBlank="1" containsNumber="1" minValue="2.5545599999999999" maxValue="798.08559000000002"/>
    </cacheField>
    <cacheField name="Avnet Europe" numFmtId="44">
      <sharedItems containsString="0" containsBlank="1" containsNumber="1" minValue="3.6643245962613502" maxValue="100.68153683532201"/>
    </cacheField>
    <cacheField name="Chip One Stop Japan" numFmtId="44">
      <sharedItems containsString="0" containsBlank="1" containsNumber="1" minValue="3.01" maxValue="1370"/>
    </cacheField>
    <cacheField name="Future Electronics" numFmtId="44">
      <sharedItems containsString="0" containsBlank="1" containsNumber="1" minValue="4.16" maxValue="57.46"/>
    </cacheField>
    <cacheField name="Mouser" numFmtId="44">
      <sharedItems containsString="0" containsBlank="1" containsNumber="1" minValue="2.78" maxValue="1000"/>
    </cacheField>
    <cacheField name="Newark" numFmtId="44">
      <sharedItems containsString="0" containsBlank="1" containsNumber="1" minValue="0.67500000000000004" maxValue="199.82"/>
    </cacheField>
    <cacheField name="Richardson RFPD" numFmtId="44">
      <sharedItems containsString="0" containsBlank="1" containsNumber="1" minValue="3.2" maxValue="196.76"/>
    </cacheField>
    <cacheField name="RS Components" numFmtId="44">
      <sharedItems containsString="0" containsBlank="1" containsNumber="1" minValue="3.1349999999999998" maxValue="84.87"/>
    </cacheField>
    <cacheField name="Rutronik" numFmtId="44">
      <sharedItems containsString="0" containsBlank="1" containsNumber="1" minValue="5.36" maxValue="88.01"/>
    </cacheField>
    <cacheField name="TME" numFmtId="44">
      <sharedItems containsString="0" containsBlank="1" containsNumber="1" minValue="4.0599999999999996" maxValue="83.24"/>
    </cacheField>
    <cacheField name="TTI" numFmtId="44">
      <sharedItems containsString="0" containsBlank="1" containsNumber="1" minValue="2.6019999999999999" maxValue="50.524999999999999"/>
    </cacheField>
    <cacheField name="Verical" numFmtId="44">
      <sharedItems containsString="0" containsBlank="1" containsNumber="1" minValue="3.7561" maxValue="1746.75"/>
    </cacheField>
    <cacheField name="In Stock" numFmtId="0">
      <sharedItems containsString="0" containsBlank="1" containsNumber="1" containsInteger="1" minValue="0" maxValue="11256"/>
    </cacheField>
    <cacheField name="In Stock28" numFmtId="0">
      <sharedItems containsString="0" containsBlank="1" containsNumber="1" containsInteger="1" minValue="24" maxValue="6400"/>
    </cacheField>
    <cacheField name="In Stock29" numFmtId="0">
      <sharedItems containsString="0" containsBlank="1" containsNumber="1" containsInteger="1" minValue="0" maxValue="12200"/>
    </cacheField>
    <cacheField name="In Stock30" numFmtId="0">
      <sharedItems containsString="0" containsBlank="1" containsNumber="1" containsInteger="1" minValue="0" maxValue="2130"/>
    </cacheField>
    <cacheField name="In Stock31" numFmtId="0">
      <sharedItems containsString="0" containsBlank="1" containsNumber="1" containsInteger="1" minValue="4" maxValue="715"/>
    </cacheField>
    <cacheField name="In Stock32" numFmtId="0">
      <sharedItems containsString="0" containsBlank="1" containsNumber="1" containsInteger="1" minValue="5" maxValue="3699"/>
    </cacheField>
    <cacheField name="In Stock33" numFmtId="0">
      <sharedItems containsString="0" containsBlank="1" containsNumber="1" containsInteger="1" minValue="0" maxValue="4241"/>
    </cacheField>
    <cacheField name="In Stock34" numFmtId="0">
      <sharedItems containsString="0" containsBlank="1" containsNumber="1" containsInteger="1" minValue="0" maxValue="6100"/>
    </cacheField>
    <cacheField name="In Stock35" numFmtId="0">
      <sharedItems containsString="0" containsBlank="1" containsNumber="1" containsInteger="1" minValue="0" maxValue="37516"/>
    </cacheField>
    <cacheField name="In Stock36" numFmtId="0">
      <sharedItems containsString="0" containsBlank="1" containsNumber="1" containsInteger="1" minValue="0" maxValue="959"/>
    </cacheField>
    <cacheField name="In Stock37" numFmtId="0">
      <sharedItems containsString="0" containsBlank="1" containsNumber="1" containsInteger="1" minValue="6" maxValue="6220"/>
    </cacheField>
    <cacheField name="In Stock38" numFmtId="0">
      <sharedItems containsString="0" containsBlank="1" containsNumber="1" containsInteger="1" minValue="0" maxValue="201"/>
    </cacheField>
    <cacheField name="In Stock39" numFmtId="0">
      <sharedItems containsString="0" containsBlank="1" containsNumber="1" containsInteger="1" minValue="0" maxValue="2370"/>
    </cacheField>
    <cacheField name="In Stock40" numFmtId="0">
      <sharedItems containsString="0" containsBlank="1" containsNumber="1" containsInteger="1" minValue="4" maxValue="34600"/>
    </cacheField>
    <cacheField name="MOQ" numFmtId="0">
      <sharedItems containsString="0" containsBlank="1" containsNumber="1" containsInteger="1" minValue="1" maxValue="1600"/>
    </cacheField>
    <cacheField name="MOQ41" numFmtId="0">
      <sharedItems containsString="0" containsBlank="1" containsNumber="1" containsInteger="1" minValue="1" maxValue="1600"/>
    </cacheField>
    <cacheField name="MOQ42" numFmtId="0">
      <sharedItems containsString="0" containsBlank="1" containsNumber="1" containsInteger="1" minValue="30" maxValue="2000"/>
    </cacheField>
    <cacheField name="MOQ43" numFmtId="0">
      <sharedItems containsString="0" containsBlank="1" containsNumber="1" containsInteger="1" minValue="1" maxValue="1000"/>
    </cacheField>
    <cacheField name="MOQ44" numFmtId="0">
      <sharedItems containsString="0" containsBlank="1" containsNumber="1" containsInteger="1" minValue="1" maxValue="1"/>
    </cacheField>
    <cacheField name="MOQ45" numFmtId="0">
      <sharedItems containsString="0" containsBlank="1" containsNumber="1" containsInteger="1" minValue="1" maxValue="450"/>
    </cacheField>
    <cacheField name="MOQ46" numFmtId="0">
      <sharedItems containsString="0" containsBlank="1" containsNumber="1" containsInteger="1" minValue="1" maxValue="1"/>
    </cacheField>
    <cacheField name="MOQ47" numFmtId="0">
      <sharedItems containsString="0" containsBlank="1" containsNumber="1" containsInteger="1" minValue="1" maxValue="1600"/>
    </cacheField>
    <cacheField name="MOQ48" numFmtId="0">
      <sharedItems containsString="0" containsBlank="1" containsNumber="1" containsInteger="1" minValue="1" maxValue="1600"/>
    </cacheField>
    <cacheField name="MOQ49" numFmtId="0">
      <sharedItems containsString="0" containsBlank="1" containsNumber="1" containsInteger="1" minValue="1" maxValue="50"/>
    </cacheField>
    <cacheField name="MOQ50" numFmtId="0">
      <sharedItems containsString="0" containsBlank="1" containsNumber="1" containsInteger="1" minValue="30" maxValue="800"/>
    </cacheField>
    <cacheField name="MOQ51" numFmtId="0">
      <sharedItems containsString="0" containsBlank="1" containsNumber="1" containsInteger="1" minValue="1" maxValue="1"/>
    </cacheField>
    <cacheField name="MOQ52" numFmtId="0">
      <sharedItems containsString="0" containsBlank="1" containsNumber="1" containsInteger="1" minValue="30" maxValue="800"/>
    </cacheField>
    <cacheField name="MOQ53" numFmtId="0">
      <sharedItems containsString="0" containsBlank="1" containsNumber="1" containsInteger="1" minValue="1" maxValue="1600"/>
    </cacheField>
    <cacheField name="URL" numFmtId="0">
      <sharedItems containsBlank="1"/>
    </cacheField>
    <cacheField name="URL54" numFmtId="0">
      <sharedItems containsBlank="1"/>
    </cacheField>
    <cacheField name="URL55" numFmtId="0">
      <sharedItems containsBlank="1"/>
    </cacheField>
    <cacheField name="URL56" numFmtId="0">
      <sharedItems containsBlank="1"/>
    </cacheField>
    <cacheField name="URL57" numFmtId="0">
      <sharedItems containsBlank="1"/>
    </cacheField>
    <cacheField name="URL58" numFmtId="0">
      <sharedItems containsBlank="1"/>
    </cacheField>
    <cacheField name="URL59" numFmtId="0">
      <sharedItems containsBlank="1"/>
    </cacheField>
    <cacheField name="URL60" numFmtId="0">
      <sharedItems containsBlank="1"/>
    </cacheField>
    <cacheField name="URL61" numFmtId="0">
      <sharedItems containsBlank="1"/>
    </cacheField>
    <cacheField name="URL62" numFmtId="0">
      <sharedItems containsBlank="1"/>
    </cacheField>
    <cacheField name="URL63" numFmtId="0">
      <sharedItems containsBlank="1"/>
    </cacheField>
    <cacheField name="URL64" numFmtId="0">
      <sharedItems containsBlank="1"/>
    </cacheField>
    <cacheField name="URL65" numFmtId="0">
      <sharedItems containsBlank="1"/>
    </cacheField>
    <cacheField name="URL66" numFmtId="0">
      <sharedItems containsBlank="1"/>
    </cacheField>
    <cacheField name="Distributor [Lowest Price (Overall)]" numFmtId="0">
      <sharedItems containsBlank="1"/>
    </cacheField>
    <cacheField name="SKU [Lowest Price (Overall)]" numFmtId="0">
      <sharedItems containsBlank="1" containsMixedTypes="1" containsNumber="1" containsInteger="1" minValue="3052188" maxValue="30151463"/>
    </cacheField>
    <cacheField name="Packaging [Lowest Price (Overall)]" numFmtId="0">
      <sharedItems containsBlank="1"/>
    </cacheField>
    <cacheField name="Unit Price (@ Batch Size: 1) [Lowest Price (Overall)]" numFmtId="44">
      <sharedItems containsString="0" containsBlank="1" containsNumber="1" minValue="0.67500000000000004" maxValue="1000"/>
    </cacheField>
    <cacheField name="Line Total [Lowest Price (Overall)]" numFmtId="0">
      <sharedItems containsString="0" containsBlank="1" containsNumber="1" minValue="6750" maxValue="10000000"/>
    </cacheField>
    <cacheField name="Batch Total [Lowest Price (Overall)]" numFmtId="0">
      <sharedItems containsString="0" containsBlank="1" containsNumber="1" minValue="6750" maxValue="10000000"/>
    </cacheField>
    <cacheField name="In Stock [Lowest Price (Overall)]" numFmtId="0">
      <sharedItems containsString="0" containsBlank="1" containsNumber="1" containsInteger="1" minValue="0" maxValue="12200"/>
    </cacheField>
    <cacheField name="MOQ [Lowest Price (Overall)]" numFmtId="0">
      <sharedItems containsString="0" containsBlank="1" containsNumber="1" containsInteger="1" minValue="1" maxValue="1600"/>
    </cacheField>
    <cacheField name="URL [Lowest Price (Overall)]" numFmtId="0">
      <sharedItems containsBlank="1"/>
    </cacheField>
    <cacheField name="Rdsontext" numFmtId="0">
      <sharedItems containsBlank="1"/>
    </cacheField>
    <cacheField name="Id" numFmtId="0">
      <sharedItems containsBlank="1"/>
    </cacheField>
    <cacheField name="Vgsmax" numFmtId="0">
      <sharedItems containsBlank="1"/>
    </cacheField>
    <cacheField name="Package" numFmtId="0">
      <sharedItems containsBlank="1" count="13">
        <s v="TO-258AA"/>
        <s v="DÂ²Pak"/>
        <m/>
        <s v="Leads"/>
        <s v="TO-247-3"/>
        <s v="TO-247-4"/>
        <s v="SOT-227-4,"/>
        <s v="TO-268-3,"/>
        <s v="TO-263-8,"/>
        <s v="TO-220-3"/>
        <s v="TO-3PFM,"/>
        <s v="TO-263-3,"/>
        <s v="TO-263-7"/>
      </sharedItems>
    </cacheField>
    <cacheField name="Rdson" numFmtId="0">
      <sharedItems containsBlank="1" containsMixedTypes="1" containsNumber="1" minValue="9" maxValue="1500"/>
    </cacheField>
    <cacheField name="br" numFmtId="0">
      <sharedItems containsString="0" containsBlank="1" containsNumber="1" containsInteger="1" minValue="650" maxValue="1700"/>
    </cacheField>
    <cacheField name="Suffix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ve Skinner" refreshedDate="43914.414668634257" createdVersion="6" refreshedVersion="6" minRefreshableVersion="3" recordCount="480" xr:uid="{049C1E41-46E5-499D-BC93-16351AFBBFE6}">
  <cacheSource type="worksheet">
    <worksheetSource ref="DH1:DO1048576" sheet="20200310_diodes_as_of_3_10_20"/>
  </cacheSource>
  <cacheFields count="8">
    <cacheField name="Manufacturer Part Number" numFmtId="0">
      <sharedItems containsBlank="1" count="475">
        <s v="C3D02065E"/>
        <s v="C3D03065E"/>
        <s v="C3D04065A"/>
        <s v="C3D04065E"/>
        <s v="C3D04065E-TR"/>
        <s v="C3D06065A"/>
        <s v="C3D06065E"/>
        <s v="C3D06065E-TR"/>
        <s v="C3D06065I"/>
        <s v="C3D08065A"/>
        <s v="C3D08065E"/>
        <s v="C3D08065E-TR"/>
        <s v="C3D08065I"/>
        <s v="C3D10065A"/>
        <s v="C3D10065E"/>
        <s v="C3D10065E-TR"/>
        <s v="C3D10065I"/>
        <s v="C3D12065A"/>
        <s v="C3D16065A"/>
        <s v="C3D16065D1"/>
        <s v="C5D50065D"/>
        <s v="C6D04065A"/>
        <s v="C6D06065A"/>
        <s v="C6D08065A"/>
        <s v="C6D10065A"/>
        <s v="CVFD20065A"/>
        <s v="C3D02060A"/>
        <s v="C3D02060E"/>
        <s v="C3D02060E-TR"/>
        <s v="C3D02060F"/>
        <s v="C3D03060A"/>
        <s v="C3D03060E"/>
        <s v="C3D03060F"/>
        <s v="C3D04060A"/>
        <s v="C3D04060E"/>
        <s v="C3D04060E-TR"/>
        <s v="C3D04060F"/>
        <s v="C3D06060A"/>
        <s v="C3D06060F"/>
        <s v="C3D06060G"/>
        <s v="C3D06060G-TR"/>
        <s v="C3D08060A"/>
        <s v="C3D08060G"/>
        <s v="C3D10060A"/>
        <s v="C3D10060G"/>
        <s v="CSD01060A"/>
        <s v="CSD01060E"/>
        <s v="CSD01060E-TR"/>
        <s v="C5D05170H"/>
        <s v="C5D10170H"/>
        <s v="C5D25170H"/>
        <s v="CPW3-1700-S010B-WP"/>
        <s v="CPW3-1700-S025B-WP"/>
        <s v="C4D02120A"/>
        <s v="C4D02120E"/>
        <s v="C4D02120E-TR"/>
        <s v="C4D05120A"/>
        <s v="C4D05120E"/>
        <s v="C4D05120E-TR"/>
        <s v="C4D08120A"/>
        <s v="C4D08120E"/>
        <s v="C4D08120E-TR"/>
        <s v="C4D10120A"/>
        <s v="C4D10120E"/>
        <s v="C4D10120E-TR"/>
        <s v="C4D10120H"/>
        <s v="C4D15120A"/>
        <s v="C4D15120H"/>
        <s v="C4D20120A"/>
        <s v="C4D20120H"/>
        <s v="E4D10120A"/>
        <s v="E4D20120A"/>
        <s v="STPSC10065D"/>
        <s v="STPSC10065DY"/>
        <s v="STPSC10065GY-TR"/>
        <s v="STPSC10C065RY"/>
        <s v="STPSC10H065B-TR"/>
        <s v="STPSC10H065BY-TR"/>
        <s v="STPSC10H065D"/>
        <s v="STPSC10H065DI"/>
        <s v="STPSC10H065DLF"/>
        <s v="STPSC10H065DY"/>
        <s v="STPSC10H065G-TR"/>
        <s v="STPSC10H065GY-TR"/>
        <s v="STPSC12065D"/>
        <s v="STPSC12065DY"/>
        <s v="STPSC12065G2Y-TR"/>
        <s v="STPSC12065G-TR"/>
        <s v="STPSC12065GY-TR"/>
        <s v="STPSC12C065DY"/>
        <s v="STPSC12H065D"/>
        <s v="STPSC12H065DY"/>
        <s v="STPSC16H065AW"/>
        <s v="STPSC20065D"/>
        <s v="STPSC20065DI"/>
        <s v="STPSC20065DY"/>
        <s v="STPSC20065GY-TR"/>
        <s v="STPSC20065W"/>
        <s v="STPSC20065WY"/>
        <s v="STPSC2H065B-TR"/>
        <s v="STPSC40065CWY"/>
        <s v="STPSC4H065B-TR"/>
        <s v="STPSC4H065D"/>
        <s v="STPSC4H065DI"/>
        <s v="STPSC4H065DLF"/>
        <s v="STPSC6C065DY"/>
        <s v="STPSC6H065B-TR"/>
        <s v="STPSC6H065BY-TR"/>
        <s v="STPSC6H065D"/>
        <s v="STPSC6H065DI"/>
        <s v="STPSC6H065DLF"/>
        <s v="STPSC6H065G-TR"/>
        <s v="STPSC8065D"/>
        <s v="STPSC8065DY"/>
        <s v="STPSC8H065B-TR"/>
        <s v="STPSC8H065BY-TR"/>
        <s v="STPSC8H065D"/>
        <s v="STPSC8H065DI"/>
        <s v="STPSC8H065DLF"/>
        <s v="STPSC8H065G2Y-TR"/>
        <s v="STPSC8H065G-TR"/>
        <s v="STPSC1006D"/>
        <s v="STPSC1206D"/>
        <s v="STPSC406B-TR"/>
        <s v="STPSC406D"/>
        <s v="STPSC606D"/>
        <s v="STPSC606G-TR"/>
        <s v="STPSC806D"/>
        <s v="STPSC806G-TR"/>
        <s v="STPSC10H12B-TR1"/>
        <s v="STPSC10H12D"/>
        <s v="STPSC10H12DY"/>
        <s v="STPSC10H12G-TR"/>
        <s v="STPSC10H12GY-TR"/>
        <s v="STPSC10H12WL"/>
        <s v="STPSC15H12D"/>
        <s v="STPSC15H12DY"/>
        <s v="STPSC15H12WL"/>
        <s v="STPSC20H12D"/>
        <s v="STPSC20H12DY"/>
        <s v="STPSC20H12G2Y-TR"/>
        <s v="STPSC20H12G-TR"/>
        <s v="STPSC20H12GY-TR"/>
        <s v="STPSC20H12WL"/>
        <s v="STPSC2H12B2Y-TR"/>
        <s v="STPSC2H12B-TR1"/>
        <s v="STPSC2H12D"/>
        <s v="STPSC5H12B-TR1"/>
        <s v="STPSC5H12D"/>
        <s v="STPSC6H12B-TR1"/>
        <s v="SCS206AGC"/>
        <s v="SCS206AGHRC"/>
        <s v="SCS206AJHRTLL"/>
        <s v="SCS206AJTLL"/>
        <s v="SCS206AMC"/>
        <s v="SCS208AGC"/>
        <s v="SCS208AGHRC"/>
        <s v="SCS208AJHRTLL"/>
        <s v="SCS208AMC"/>
        <s v="SCS210AGC"/>
        <s v="SCS210AGHRC"/>
        <s v="SCS210AJHRTLL"/>
        <s v="SCS210AJTLL"/>
        <s v="SCS210AMC"/>
        <s v="SCS212AGC"/>
        <s v="SCS212AGHRC"/>
        <s v="SCS212AJHRTLL"/>
        <s v="SCS212AJTLL"/>
        <s v="SCS212AMC"/>
        <s v="SCS215AEC"/>
        <s v="SCS215AGC"/>
        <s v="SCS215AGHRC"/>
        <s v="SCS215AJHRTLL"/>
        <s v="SCS215AJTLL"/>
        <s v="SCS215AMC"/>
        <s v="SCS220AEC"/>
        <s v="SCS220AGC"/>
        <s v="SCS220AGHRC"/>
        <s v="SCS220AJHRTLL"/>
        <s v="SCS220AJTLL"/>
        <s v="SCS220AMC"/>
        <s v="SCS302AHGC9"/>
        <s v="SCS302AJTLL"/>
        <s v="SCS302APC9"/>
        <s v="SCS304AHGC9"/>
        <s v="SCS304AJTLL"/>
        <s v="SCS304AMC"/>
        <s v="SCS304APC9"/>
        <s v="SCS306AHGC9"/>
        <s v="SCS306AJTLL"/>
        <s v="SCS306AMC"/>
        <s v="SCS306APC9"/>
        <s v="SCS308AHGC9"/>
        <s v="SCS308AJTLL"/>
        <s v="SCS308AMC"/>
        <s v="SCS308APC9"/>
        <s v="SCS310AHGC9"/>
        <s v="SCS310AJTLL"/>
        <s v="SCS310AMC"/>
        <s v="SCS310APC9"/>
        <s v="SCS312AHGC9"/>
        <s v="SCS312AJTLL"/>
        <s v="SCS312AMC"/>
        <s v="SCS315AHGC9"/>
        <s v="SCS315AJTLL"/>
        <s v="SCS315AMC"/>
        <s v="SCS320AHGC9"/>
        <s v="SCS320AJTLL"/>
        <s v="SCS320AMC"/>
        <s v="SCS205KGC"/>
        <s v="SCS205KGHRC"/>
        <s v="SCS210KE2C"/>
        <s v="SCS210KGC"/>
        <s v="SCS210KGHRC"/>
        <s v="SCS215KGC"/>
        <s v="SCS215KGHRC"/>
        <s v="SCS220KGC"/>
        <s v="SCS220KGHRC"/>
        <s v="FFSB0465A"/>
        <s v="FFSB0665A"/>
        <s v="FFSB0665B"/>
        <s v="FFSB0665B-F085"/>
        <s v="FFSB0865A"/>
        <s v="FFSB0865B"/>
        <s v="FFSB0865B-F085"/>
        <s v="FFSB1065B"/>
        <s v="FFSB1065B-F085"/>
        <s v="FFSB1265A"/>
        <s v="FFSB2065B"/>
        <s v="FFSB2065BDN-F085"/>
        <s v="FFSB2065B-F085"/>
        <s v="FFSB3065B"/>
        <s v="FFSB3065B-F085"/>
        <s v="FFSD0465A"/>
        <s v="FFSD0665A"/>
        <s v="FFSD0665B"/>
        <s v="FFSD0665B-F085"/>
        <s v="FFSD0865A"/>
        <s v="FFSD0865B"/>
        <s v="FFSD0865B-F085"/>
        <s v="FFSD1065A"/>
        <s v="FFSD1065B"/>
        <s v="FFSD1065B-F085"/>
        <s v="FFSH1065B-F085"/>
        <s v="FFSH1265BDN-F085"/>
        <s v="FFSH1665A"/>
        <s v="FFSH1665ADN-F155"/>
        <s v="FFSH2065A"/>
        <s v="FFSH2065ADN-F155"/>
        <s v="FFSH2065B-F085"/>
        <s v="FFSH3065A"/>
        <s v="FFSH3065ADN-F155"/>
        <s v="FFSH3065B"/>
        <s v="FFSH3065B-F085"/>
        <s v="FFSH4065A"/>
        <s v="FFSH4065BDN-F085"/>
        <s v="FFSH5065A"/>
        <s v="FFSH5065A-F155"/>
        <s v="FFSH5065B-F085"/>
        <s v="FFSM0465A"/>
        <s v="FFSM0665A"/>
        <s v="FFSM0865A"/>
        <s v="FFSM1065A"/>
        <s v="FFSM1265A"/>
        <s v="FFSP0465A"/>
        <s v="FFSP0665A"/>
        <s v="FFSP0665B"/>
        <s v="FFSP0865A"/>
        <s v="FFSP0865B"/>
        <s v="FFSP1065A"/>
        <s v="FFSP1065B"/>
        <s v="FFSP1065B-F085"/>
        <s v="FFSP1265A"/>
        <s v="FFSP1665A"/>
        <s v="FFSP2065A"/>
        <s v="FFSP2065B"/>
        <s v="FFSP2065BDN-F085"/>
        <s v="FFSP2065B-F085"/>
        <s v="FFSP3065A"/>
        <s v="FFSP3065B"/>
        <s v="FFSP3065B-F085"/>
        <s v="FFSP4065BDN-F085"/>
        <s v="FFSPF0665A"/>
        <s v="FFSPF0865A"/>
        <s v="FFSPF1065A"/>
        <s v="FFSPF2065A"/>
        <s v="FFSB10120A"/>
        <s v="FFSB10120A-F085"/>
        <s v="FFSB20120A-F085"/>
        <s v="FFSD08120A"/>
        <s v="FFSD10120A"/>
        <s v="FFSH10120A"/>
        <s v="FFSH10120A-F085"/>
        <s v="FFSH15120A"/>
        <s v="FFSH20120A"/>
        <s v="FFSH20120ADN-F085"/>
        <s v="FFSH20120A-F085"/>
        <s v="FFSH30120A"/>
        <s v="FFSH40120A"/>
        <s v="FFSH40120ADN-F085"/>
        <s v="FFSH50120A"/>
        <s v="FFSP05120A"/>
        <s v="FFSP08120A"/>
        <s v="FFSP10120A"/>
        <s v="FFSP15120A"/>
        <s v="FFSP20120A"/>
        <s v="MSC010SDA070K"/>
        <s v="MSC030SDA070K"/>
        <s v="MSC030SDA070S"/>
        <s v="MSC050SDA070B"/>
        <s v="MSC050SDA070S"/>
        <s v="MSC010SDA120B"/>
        <s v="MSC010SDA120K"/>
        <s v="MSC015SDA120B"/>
        <s v="MSC030SDA120B"/>
        <s v="MSC030SDA120K"/>
        <s v="MSC030SDA120S"/>
        <s v="MSC050SDA120S"/>
        <s v="LFUSCD04065A"/>
        <s v="LFUSCD08065A"/>
        <s v="LFUSCD10065A"/>
        <s v="LFUSCD16065B"/>
        <s v="LFUSCD20065B"/>
        <s v="LSIC2SD065A06A"/>
        <s v="LSIC2SD065A08A"/>
        <s v="LSIC2SD065A10A"/>
        <s v="LSIC2SD065A16A"/>
        <s v="LSIC2SD065A20A"/>
        <s v="LSIC2SD065C06A"/>
        <s v="LSIC2SD065C08A"/>
        <s v="LSIC2SD065C10A"/>
        <s v="LSIC2SD065C16A"/>
        <s v="LSIC2SD065C20A"/>
        <s v="LSIC2SD065D06A"/>
        <s v="LSIC2SD065D10A"/>
        <s v="LSIC2SD065D16A"/>
        <s v="LSIC2SD065E12CCA"/>
        <s v="LSIC2SD065E16CCA"/>
        <s v="LSIC2SD065E20CCA"/>
        <s v="LSIC2SD065E40CCA"/>
        <s v="LFUSCD05120A"/>
        <s v="LFUSCD10120A"/>
        <s v="LFUSCD15120A"/>
        <s v="LSIC2SD120A05"/>
        <s v="LSIC2SD120A08"/>
        <s v="LSIC2SD120A10"/>
        <s v="LSIC2SD120A15"/>
        <s v="LSIC2SD120A20"/>
        <s v="LSIC2SD120C05"/>
        <s v="LSIC2SD120C08"/>
        <s v="LSIC2SD120C10"/>
        <s v="LSIC2SD120D10"/>
        <s v="LSIC2SD120D15"/>
        <s v="LSIC2SD120D20"/>
        <s v="LSIC2SD120E10CC"/>
        <s v="LSIC2SD120E15CC"/>
        <s v="LSIC2SD120E20CC"/>
        <s v="LSIC2SD120E30CC"/>
        <s v="LSIC2SD120E40CC"/>
        <s v="AIDW10S65C5XKSA1"/>
        <s v="AIDW12S65C5XKSA1"/>
        <s v="AIDW16S65C5XKSA1"/>
        <s v="AIDW20S65C5XKSA1"/>
        <s v="AIDW30S65C5XKSA1"/>
        <s v="AIDW40S65C5XKSA1"/>
        <s v="IDDD04G65C6XTMA1"/>
        <s v="IDDD06G65C6XTMA1"/>
        <s v="IDDD08G65C6XTMA1"/>
        <s v="IDDD10G65C6XTMA1"/>
        <s v="IDDD12G65C6XTMA1"/>
        <s v="IDDD16G65C6XTMA1"/>
        <s v="IDDD20G65C6XTMA1"/>
        <s v="IDH02G65C5XKSA2"/>
        <s v="IDH03G65C5XKSA2"/>
        <s v="IDH04G65C5XKSA2"/>
        <s v="IDH04G65C6XKSA1"/>
        <s v="IDH05G65C5XKSA2"/>
        <s v="IDH06G65C5XKSA2"/>
        <s v="IDH06G65C6XKSA1"/>
        <s v="IDH08G65C5XKSA2"/>
        <s v="IDH08G65C6XKSA1"/>
        <s v="IDH09G65C5XKSA2"/>
        <s v="IDH10G65C5XKSA2"/>
        <s v="IDH10G65C6XKSA1"/>
        <s v="IDH12G65C5XKSA2"/>
        <s v="IDH12G65C6XKSA1"/>
        <s v="IDH16G65C5XKSA2"/>
        <s v="IDH16G65C6XKSA1"/>
        <s v="IDH20G65C5XKSA2"/>
        <s v="IDH20G65C6XKSA1"/>
        <s v="IDK02G65C5XTMA2"/>
        <s v="IDK03G65C5XTMA2"/>
        <s v="IDK04G65C5XTMA2"/>
        <s v="IDK05G65C5XTMA2"/>
        <s v="IDK06G65C5XTMA2"/>
        <s v="IDK08G65C5XTMA2"/>
        <s v="IDK09G65C5XTMA2"/>
        <s v="IDK10G65C5XTMA2"/>
        <s v="IDK12G65C5XTMA2"/>
        <s v="IDL02G65C5XUMA2"/>
        <s v="IDL04G65C5XUMA2"/>
        <s v="IDL06G65C5XUMA2"/>
        <s v="IDL08G65C5XUMA2"/>
        <s v="IDL10G65C5XUMA2"/>
        <s v="IDL12G65C5XUMA2"/>
        <s v="IDW10G65C5XKSA1"/>
        <s v="IDW12G65C5XKSA1"/>
        <s v="IDW16G65C5XKSA1"/>
        <s v="IDW20G65C5BXKSA2"/>
        <s v="IDW20G65C5XKSA1"/>
        <s v="IDW24G65C5BXKSA2"/>
        <s v="IDW30G65C5XKSA1"/>
        <s v="IDW32G65C5BXKSA2"/>
        <s v="IDW40G65C5BXKSA2"/>
        <s v="IDW40G65C5XKSA1"/>
        <s v="IDD03SG60CXTMA2"/>
        <s v="IDD04SG60CXTMA2"/>
        <s v="IDD05SG60CXTMA2"/>
        <s v="IDD06SG60CXTMA2"/>
        <s v="IDD08SG60CXTMA2"/>
        <s v="IDD09SG60CXTMA2"/>
        <s v="IDD10SG60CXTMA2"/>
        <s v="IDH03SG60CXKSA2"/>
        <s v="IDH04SG60CXKSA2"/>
        <s v="IDH05SG60CXKSA2"/>
        <s v="IDH06SG60CXKSA2"/>
        <s v="IDH08SG60CXKSA2"/>
        <s v="IDH09SG60CXKSA2"/>
        <s v="IDH10SG60CXKSA2"/>
        <s v="IDH12SG60CXKSA2"/>
        <s v="IDH02G120C5XKSA1"/>
        <s v="IDH05G120C5XKSA1"/>
        <s v="IDH08G120C5XKSA1"/>
        <s v="IDH10G120C5XKSA1"/>
        <s v="IDH16G120C5XKSA1"/>
        <s v="IDH20G120C5XKSA1"/>
        <s v="IDK02G120C5XTMA1"/>
        <s v="IDK05G120C5XTMA1"/>
        <s v="IDK08G120C5XTMA1"/>
        <s v="IDK10G120C5XTMA1"/>
        <s v="IDK16G120C5XTMA1"/>
        <s v="IDK20G120C5XTMA1"/>
        <s v="IDM02G120C5XTMA1"/>
        <s v="IDM05G120C5XTMA1"/>
        <s v="IDM08G120C5XTMA1"/>
        <s v="IDM10G120C5XTMA1"/>
        <s v="IDWD10G120C5XKSA1"/>
        <s v="IDWD15G120C5XKSA1"/>
        <s v="IDWD20G120C5XKSA1"/>
        <s v="IDWD30G120C5XKSA1"/>
        <s v="IDWD40G120C5XKSA1"/>
        <s v="GB01SLT06-214"/>
        <s v="GC50MPS06-247"/>
        <s v="GB02SHT06-46"/>
        <s v="GB05MPS17-247"/>
        <s v="GB10MPS17-247"/>
        <s v="GB25MPS17-247"/>
        <s v="GB50MPS17-247"/>
        <s v="GB01SLT12-214"/>
        <s v="GB01SLT12-252"/>
        <s v="GB02SLT12-214"/>
        <s v="GB02SLT12-252"/>
        <s v="GC02MPS12-220"/>
        <s v="GC05MPS12-252"/>
        <s v="GC08MPS12-220"/>
        <s v="GC08MPS12-252"/>
        <s v="GC10MPS12-220"/>
        <s v="GC10MPS12-252"/>
        <s v="GC15MPS12-220"/>
        <s v="GC15MPS12-247"/>
        <s v="GC20MPS12-220"/>
        <s v="GC20MPS12-247"/>
        <s v="GC50MPS12-247"/>
        <s v="(blank)"/>
        <m/>
      </sharedItems>
    </cacheField>
    <cacheField name="Qty" numFmtId="0">
      <sharedItems containsString="0" containsBlank="1" containsNumber="1" containsInteger="1" minValue="10000" maxValue="10000"/>
    </cacheField>
    <cacheField name="Manufacturer" numFmtId="0">
      <sharedItems containsBlank="1" count="10">
        <s v="Cree/Wolfspeed"/>
        <s v="STMicroelectronics"/>
        <s v="Rohm Semiconductor"/>
        <s v="ON Semiconductor"/>
        <s v="Microsemi Corporation"/>
        <s v="Littelfuse Inc."/>
        <s v="Infineon Technologies"/>
        <s v="GeneSiC Semiconductor"/>
        <s v="(blank)"/>
        <m/>
      </sharedItems>
    </cacheField>
    <cacheField name="oltage - DC Reerse (r) (Max)" numFmtId="0">
      <sharedItems containsBlank="1" containsMixedTypes="1" containsNumber="1" containsInteger="1" minValue="600" maxValue="1700" count="6">
        <n v="650"/>
        <n v="600"/>
        <n v="1700"/>
        <n v="1200"/>
        <s v="(blank)"/>
        <m/>
      </sharedItems>
    </cacheField>
    <cacheField name="Current - verge Rectified (Io)" numFmtId="0">
      <sharedItems containsBlank="1" containsMixedTypes="1" containsNumber="1" minValue="1" maxValue="216" count="98">
        <n v="8"/>
        <n v="11"/>
        <n v="13.5"/>
        <n v="19"/>
        <n v="20"/>
        <n v="13"/>
        <n v="24"/>
        <n v="25.5"/>
        <n v="16.5"/>
        <n v="30"/>
        <n v="32"/>
        <n v="35"/>
        <n v="39"/>
        <n v="100"/>
        <n v="4"/>
        <n v="37"/>
        <n v="57"/>
        <n v="5"/>
        <n v="6"/>
        <n v="7.5"/>
        <n v="29"/>
        <n v="18"/>
        <n v="33"/>
        <n v="70"/>
        <n v="10"/>
        <n v="25"/>
        <n v="24.5"/>
        <n v="31.5"/>
        <n v="43.5"/>
        <n v="54.5"/>
        <n v="54"/>
        <n v="12"/>
        <s v="-"/>
        <n v="2"/>
        <n v="15"/>
        <n v="2.15"/>
        <n v="7.7"/>
        <n v="9"/>
        <n v="15.4"/>
        <n v="10.1"/>
        <n v="27"/>
        <n v="14"/>
        <n v="22.8"/>
        <n v="23.6"/>
        <n v="73"/>
        <n v="7.6"/>
        <n v="9.1"/>
        <n v="11.6"/>
        <n v="11.5"/>
        <n v="7.2"/>
        <n v="23"/>
        <n v="26"/>
        <n v="48"/>
        <n v="60"/>
        <n v="50"/>
        <n v="9.6"/>
        <n v="12.5"/>
        <n v="8.6"/>
        <n v="8.8000000000000007"/>
        <n v="16"/>
        <n v="22.5"/>
        <n v="21"/>
        <n v="17"/>
        <n v="46"/>
        <n v="61"/>
        <n v="77"/>
        <n v="88"/>
        <n v="18.5"/>
        <n v="38"/>
        <n v="45"/>
        <n v="17.5"/>
        <n v="28"/>
        <n v="44"/>
        <n v="18.100000000000001"/>
        <n v="40"/>
        <n v="34"/>
        <n v="43"/>
        <n v="51"/>
        <n v="3"/>
        <n v="41"/>
        <n v="56"/>
        <n v="11.8"/>
        <n v="19.100000000000001"/>
        <n v="31.9"/>
        <n v="49"/>
        <n v="62"/>
        <n v="87"/>
        <n v="110"/>
        <n v="1"/>
        <n v="216"/>
        <n v="2.5"/>
        <n v="82"/>
        <n v="75"/>
        <n v="94"/>
        <n v="90"/>
        <n v="212"/>
        <s v="(blnk)"/>
        <m/>
      </sharedItems>
    </cacheField>
    <cacheField name="Voltage - Forward (Vf) (Max) @ If" numFmtId="0">
      <sharedItems containsBlank="1" count="108">
        <s v="1.8V @ 2A"/>
        <s v="1.8V @ 3A"/>
        <s v="1.8V @ 4A"/>
        <s v="1.8V @ 6A"/>
        <s v="1.7V @ 6A"/>
        <s v="1.8V @ 8A"/>
        <s v="1.8V @ 10A"/>
        <s v="1.8V @ 12A"/>
        <s v="1.8V @ 16A"/>
        <s v="1.8V @ 50A"/>
        <s v="1.27V @ 4A"/>
        <s v="1.5V @ 6A"/>
        <s v="1.5V @ 8A"/>
        <s v="1.5V @ 10A"/>
        <s v="1.45V @ 20A"/>
        <s v="1.7V @ 2A"/>
        <s v="1.7V @ 3A"/>
        <s v="1.7V @ 4A"/>
        <s v="1.8V @ 1A"/>
        <s v="1.8V @ 5A"/>
        <s v="1.8V @ 25A"/>
        <s v="2V @ 10A"/>
        <s v="2V @ 25A"/>
        <s v="1.8V @ 7.5A"/>
        <s v="3V @ 2A"/>
        <s v="1.8V @ 15A"/>
        <s v="1.8V @ 20A"/>
        <s v="1.45V @ 10A"/>
        <s v="-"/>
        <s v="1.75V @ 10A"/>
        <s v="1.55V @ 10A"/>
        <s v="1.45V @ 12A"/>
        <s v="1.75V @ 12A"/>
        <s v="1.75V @ 16A"/>
        <s v="1.55V @ 2A"/>
        <s v="1.75V @ 4A"/>
        <s v="1.55V @ 4A"/>
        <s v="1.75V @ 6A"/>
        <s v="1.55V @ 6A"/>
        <s v="1.45V @ 8A"/>
        <s v="1.75V @ 8A"/>
        <s v="1.55V @ 8A"/>
        <s v="1.65V @ 8A"/>
        <s v="1.7V @ 12A"/>
        <s v="1.9V @ 4A"/>
        <s v="1.7V @ 8A"/>
        <s v="1.5V @ 15A"/>
        <s v="1.5V @ 20A"/>
        <s v="1.5V @ 2A"/>
        <s v="1.5V @ 5A"/>
        <s v="1.9V @ 6A"/>
        <s v="1.55V @ 12A"/>
        <s v="1.55V @ 15A"/>
        <s v="1.55V @ 20A"/>
        <s v="1.5V @ 2.15A"/>
        <s v="1.5V @ 4A"/>
        <s v="1.5V @ 12A"/>
        <s v="1.6V @ 5A"/>
        <s v="1.6V @ 10A"/>
        <s v="1.6V @ 15A"/>
        <s v="1.6V @ 20A"/>
        <s v="1.7V @ 10A"/>
        <s v="1.7V @ 20A"/>
        <s v="1.7V @ 30A"/>
        <s v="1.75V @ 50A"/>
        <s v="1.7V @ 50A"/>
        <s v="1.75V @ 20A"/>
        <s v="1.75V @ 30A"/>
        <s v="1.75V @ 15A"/>
        <s v="1.75V @ 5A"/>
        <s v="1.5V @ 30A"/>
        <s v="1.8V @ 30A"/>
        <s v="1.5V @ 50A"/>
        <s v="1.8V @ 5V"/>
        <s v="1.7V @ 16A"/>
        <s v="1.7V @ 5A"/>
        <s v="1.7V @ 15A"/>
        <s v="1.7V @ 40A"/>
        <s v="1.35V @ 4A"/>
        <s v="1.35V @ 6A"/>
        <s v="1.35V @ 8A"/>
        <s v="1.7V @ 9A"/>
        <s v="1.35V @ 10A"/>
        <s v="1.35V @ 12A"/>
        <s v="1.35V @ 16A"/>
        <s v="1.35V @ 20A"/>
        <s v="1.8V @ 9A"/>
        <s v="2.3V @ 3A"/>
        <s v="2.3V @ 4A"/>
        <s v="2.3V @ 5A"/>
        <s v="2.3V @ 6A"/>
        <s v="2.1V @ 8A"/>
        <s v="2.1V @ 9A"/>
        <s v="2.1V @ 10A"/>
        <s v="2.1V @ 12A"/>
        <s v="1.65V @ 2A"/>
        <s v="1.95V @ 8A"/>
        <s v="1.95V @ 16A"/>
        <s v="1.95V @ 8V"/>
        <s v="1.65V @ 10A"/>
        <s v="1.65V @ 15A"/>
        <s v="1.65V @ 20A"/>
        <s v="1.65V @ 30A"/>
        <s v="1.65V @ 40A"/>
        <s v="2V @ 1A"/>
        <s v="1.6V @ 1A"/>
        <s v="(blank)"/>
        <m/>
      </sharedItems>
    </cacheField>
    <cacheField name="Description" numFmtId="0">
      <sharedItems containsBlank="1" count="326">
        <s v="DIODE SCHOTTKY 650V 2A TO252-2"/>
        <s v="DIODE SCHOTTKY 650V 3A TO252-2"/>
        <s v="DIODE SCHOTTKY 650V 4A TO220-2"/>
        <s v="DIODE SCHOTTKY 650V 4A TO252-2"/>
        <s v="DIODE SCHOTTKY 650V 4A TO252"/>
        <s v="DIODE SCHOTTKY 650V 6A TO220-2"/>
        <s v="ZRECTM 6A, 650V SIC SCHOTTKY DIO"/>
        <s v="DIODE SCHOTTKY 650V 13A TO220-2"/>
        <s v="DIODE SCHOTTKY 650V 8A TO220-2"/>
        <s v="DIODE SCHOTTKY 650V 25.5A TO252"/>
        <s v="ZRECTM 8A, 650V SIC SCHOTTKY DIO"/>
        <s v="DIODE SCHOTTKY 650V 10A TO220-2"/>
        <s v="DIODE SCHOTTKY 650V 32A TO252-2"/>
        <s v="ZRECTM 10A, 650V SIC SCHOTTKY DI"/>
        <s v="DIODE SCHOTTKY 650V 35A TO220-2"/>
        <s v="DIODE SCHOTTKY 650V 39A TO220-2"/>
        <s v="DIODE SCHOTTKY 650V 16A TO247-3"/>
        <s v="DIODE SCHOTTKY 650V 100A TO247-3"/>
        <s v="DIODE SCHOTTKY 650V 4A TO-220-2"/>
        <s v="6A 650V G6 ZREC SIC SCHOTTKY DIO"/>
        <s v="8A 650V G6 ZREC SIC SCHOTTKY DIO"/>
        <s v="10A 650V G6 ZREC SIC SCHOTTKY DI"/>
        <s v="DIODE SCHKY SIC 650V 20A TO-220"/>
        <s v="DIODE SCHOTTKY 600V 2A TO220-2"/>
        <s v="DIODE SCHOTTKY 600V 2A TO252-2"/>
        <s v="DIODE SCHOTTKY 600V 8A TO252-2"/>
        <s v="DIODE SCHOTTKY 600V 4A TO220-F2"/>
        <s v="DIODE SCHOTTKY 600V 3A TO220-2"/>
        <s v="DIODE SCHOTTKY 600V 3A TO252-2"/>
        <s v="DIODE SCHOTTKY 600V 3A TO220-F2"/>
        <s v="DIODE SCHOTTKY 600V 4A TO220-2"/>
        <s v="DIODE SCHOTTKY 600V 4A TO252-2"/>
        <s v="DIODE SCHOTTKY 600V 15.5A TO252"/>
        <s v="DIODE SCHOTTKY 600V 6A TO220-2"/>
        <s v="DIODE SCHOTTKY 600V 6A TO220-F2"/>
        <s v="DIODE SCHOTTKY 600V 6A TO263-2"/>
        <s v="DIODE SCHOTTKY 600V 8A TO220-2"/>
        <s v="DIODE SCHOTTKY 600V 8A TO263-2"/>
        <s v="DIODE SCHOTTKY 600V 10A TO220-2"/>
        <s v="DIODE SCHOTTKY 600V 10A TO263-2"/>
        <s v="DIODE SCHOTTKY 600V 2.2A TO220-2"/>
        <s v="DIODE SCHOTTKY 600V 1A TO252-2"/>
        <s v="5A, 1700V, G5 ZREC SIC SCHOTTKY"/>
        <s v="10A, 1700V, G5 ZREC SIC SCHOTTKY"/>
        <s v="25A, 1700V, G5 ZREC SIC SCHOTTKY"/>
        <s v="DIODE SILICON 1.7KV 10A CHIP"/>
        <s v="DIODE SILICON 1.7KV 25A CHIP"/>
        <s v="DIODE SCHOTTKY 1.2KV 2A TO220-2"/>
        <s v="DIODE SCHOTTKY 1.2KV 2A TO252-2"/>
        <s v="DIODE SCHOTTKY 1.2KV 9A TO252-2"/>
        <s v="DIODE SCHOTTKY 1.2KV 8.2A TO220"/>
        <s v="DIODE SCHOTTKY 1.2KV 5A TO252-2"/>
        <s v="DIODE SCHOTTKY 1.2KV 19A TO252-2"/>
        <s v="DIODE SCHOTTKY 1.2KV 8A TO220-2"/>
        <s v="DIODE SCHOTTKY 1.2KV 8A TO252-2"/>
        <s v="DIODE SCHOTTKY 1.2KV 24.5A TO252"/>
        <s v="DIODE SCHOTTKY 1.2KV 10A TO220-2"/>
        <s v="DIODE SCHOTTKY 1.2KV 10A TO252-2"/>
        <s v="DIODE SCHOTTKY 1.2KV 33A TO252-2"/>
        <s v="ZRECTM 10A 1200V SIC SCHOTTKY DI"/>
        <s v="ZRECTM 15A 1200V SIC SCHOTTKY DI"/>
        <s v="DIODE SCHOTTKY 1.2KV 20A TO220-2"/>
        <s v="ZRECTM 20A 1200V SIC SCHOTTKY DI"/>
        <s v="E SERIES, 10 AMP, 1200V G4 SCHOT"/>
        <s v="E SERIES, 20 AMP, 1200V G4 SCHOT"/>
        <s v="DIODE SCHOTTKY 650V 10A TO220AC"/>
        <s v="DIODES AND RECTIFIERS"/>
        <s v="AUTOMOTIVE 650 V POWER SCHOTTKY"/>
        <s v="DIODE SCHOTTKY 650V 10A DPAK"/>
        <s v="DIODE SILICON 650V 10A D2PAK"/>
        <s v="DIODE SCHTY SIC 650V 10A D2PAK"/>
        <s v="DIODE SCHOTTKY 650V 12A TO220AC"/>
        <s v="DIODE SCHTKY 650V 12A TO220AC"/>
        <s v="AUTOMOTIVE-GRADE SILICON CARBIDE"/>
        <s v="SILICON CARBIDE DIODES"/>
        <s v="DIODE SCHOTTKY 650V 20A TO220AC"/>
        <s v="DIODE SCHTKY 650V 20A TO220AC"/>
        <s v="DIODE SCHOTTKY 650V 20A DO247"/>
        <s v="650 V, 2 A HIGH SURGE SILICON CA"/>
        <s v="DIODE SCHOTTKY 650V 20A TO247"/>
        <s v="DIODE SCHOTTKY 650V 4A DPAK"/>
        <s v="DIODE SCHOTTKY 650V 4A TO220AC"/>
        <s v="DIODE SCHOTTKY 650V 6A TO220AC"/>
        <s v="DIODE SCHOTTKY 650V 6A DPAK"/>
        <s v="DIODE SCHOTTKY 650V 6A D2PAK"/>
        <s v="DIODE SCHOTTKY 650V 8A TO220AC"/>
        <s v="DIODE SCHOTTKY 650V 8A DPAK"/>
        <s v="DIODE SCHOTTKY 650V 8A D2PAK"/>
        <s v="DIODE SCHOTTKY 600V 10A TO220AC"/>
        <s v="DIODE SCHOTTKY 600V 12A TO220AC"/>
        <s v="DIODE SCHOTTKY 600V 4A DPAK"/>
        <s v="DIODE SCHOTTKY 600V 4A TO220AC"/>
        <s v="DIODE SCHOTTKY 600V 6A TO220AC"/>
        <s v="DIODE SCHOTTKY 600V 6A D2PAK"/>
        <s v="DIODE SCHOTTKY 600V 8A TO220AC"/>
        <s v="DIODE SCHOTTKY 600V 8A D2PAK"/>
        <s v="DIODE SCHOTTKY 1.2KV 10A DPAK"/>
        <s v="DIODE SCHOTTKY 1.2KV 10A TO220AC"/>
        <s v="DIODE SCHOTTKY 1.2KV 10A D2PAK"/>
        <s v="DIODE SCHOTTKY 1.2KV 10A DO247"/>
        <s v="DIODE SCHOTTKY 1.2KV 15A TO220AC"/>
        <s v="DIODE SCHOTTKY 1.2KV 15A DO247"/>
        <s v="DIODE SCHOTTKY 1.2KV 20A TO220AC"/>
        <s v="H2PAK HC 2-3 LEADS"/>
        <s v="DIODE SCHOTTKY 1.2KV 20A D2PAK"/>
        <s v="DIODE SCHOTTKY 1.2KV 20A DO247"/>
        <s v="AUTOMOTIVE 1200 V, 2 A HIGH SURG"/>
        <s v="DIODE SCHOTTKY 1.2KV 5A DPAK"/>
        <s v="DIODE SCHOTTKY 1.2KV 2A TO220AC"/>
        <s v="DIODE SCHOTTKY 1.2KV 5A TO220AC"/>
        <s v="DIODE SCHOTTKY 1.2KV 6A DPAK"/>
        <s v="DIODE SCHOTTKY 650V 6A TO-220-2"/>
        <s v="DIODE SCHOTTKY 650V 6A TO263AB"/>
        <s v="DIODE SCHOTTKY 650V 6A TO220FM"/>
        <s v="DIODE SCHOTTKY 650V 8A TO-220-2"/>
        <s v="DIODE SCHOTTKY 650V 8A TO263AB"/>
        <s v="DIODE SCHOTTKY 650V 8A TO220FM"/>
        <s v="DIODE SCHOTTKY 650V 10A TO-220-2"/>
        <s v="DIODE SCHOTTKY 650V 10A TO263AB"/>
        <s v="DIODE SCHOTTKY 650V 10A TO220FM"/>
        <s v="DIODE SCHOTTKY 650V 12A TO-220-2"/>
        <s v="DIODE SCHOTTKY 650V 12A TO263AB"/>
        <s v="DIODE SCHOTTKY 650V 12A TO220FM"/>
        <s v="DIODE SILICON 650V 15A TO247"/>
        <s v="DIODE SCHOTTKY 650V 15A TO220AC"/>
        <s v="DIODE SCHOTTKY 650V 15A TO-220-2"/>
        <s v="DIODE SCHOTTKY 650V 15A TO263AB"/>
        <s v="DIODE SILICON 650V 20A TO247"/>
        <s v="DIODE SCHOTTKY 650V 20A TO-220-2"/>
        <s v="DIODE SCHOTTKY 650V 20A TO263AB"/>
        <s v="DIODE SCHOTTKY 650V 20A TO220FM"/>
        <s v="SHORTER RECOVERY TIME, ENABLING"/>
        <s v="DIODES SILICON CARBIDE"/>
        <s v="DIODE SCHOTTKY 650V 2A TO220-2"/>
        <s v="DIODE SC SCHKY 650V 6A TO220ACP"/>
        <s v="DIODE SC SCHKY 650V 8A TO220ACP"/>
        <s v="DIODE SC SCHKY 650V 10A TO220ACP"/>
        <s v="DIODE SCHOTTKY 1200V 5A TO-220-2"/>
        <s v="DIODE SCHOTTKY 1200V 10A TO247"/>
        <s v="DIODE SCHOTTKY 1200V 10A TO220-2"/>
        <s v="DIODE SCHOTTKY 1200V 15A TO220-2"/>
        <s v="DIODE SCHOTTKY 1200V 20A TO220-2"/>
        <s v="650V 4A SIC SBD"/>
        <s v="DIODE SBD 6A 650V D2PAK-3"/>
        <s v="650V 6A SIC SBD GEN1.5"/>
        <s v="DIODE SBD 8A 650V D2PAK-3"/>
        <s v="650V 8A SIC SBD GEN1.5"/>
        <s v="650V 10A SIC SBD GEN1.5"/>
        <s v="DIODE SBD 12A 650V D2PAK-3"/>
        <s v="650V 20A SIC SBD GEN1.5"/>
        <s v="SIC DIODE 650V"/>
        <s v="650V 30A SIC SBD GEN1.5"/>
        <s v="650V 6A SIC SBD"/>
        <s v="650V 8A SIC SBD"/>
        <s v="650V 10A SIC SBD"/>
        <s v="650V 12A SIC SBD GEN1.5"/>
        <s v="650V 16A SIC SBD"/>
        <s v="650V 20A SIC SBD"/>
        <s v="650V 30A SIC SBD"/>
        <s v="SIC DIODE TO247 650V"/>
        <s v="650V 40A SIC SBD"/>
        <s v="650V 50A SIC SBD"/>
        <s v="SIC DIODE 650V 4A"/>
        <s v="DIODE SBD 650V 8A 4PQFN"/>
        <s v="DIODE SBD 650V 4PQFN"/>
        <s v="650V 12A SIC SBD"/>
        <s v="DIODE SCHOTTKY 650V TO220-2"/>
        <s v="SIC DIODE TO220 650V"/>
        <s v="DIODE SCHOTTKY 650V 15A TO220-2"/>
        <s v="DIODE SCHOTTKY 650V 16A TO220-2"/>
        <s v="DIODE SCHOTTKY 650V 25A TO220-2"/>
        <s v="SIC DIODE 650V 20A"/>
        <s v="DIODE SCHOTTKY 650V 30A TO220-2"/>
        <s v="SIC DIODE 650V 40A"/>
        <s v="DIODE SBD 10A 120V D2PAK-3"/>
        <s v="1200V 10A AUTO SIC SBD"/>
        <s v="1200V 20A AUTO SIC SBD"/>
        <s v="1200V 8A SIC SBD"/>
        <s v="DIODE SCHOTTKY 1.2KV TO252"/>
        <s v="1200V 10A SIC SBD"/>
        <s v="1200V 15A SIC SBD"/>
        <s v="DIODE SCHOTTKY 1.2KV 30A TO247-2"/>
        <s v="1200V 30A SIC SBD"/>
        <s v="1200V 40A SIC SBD"/>
        <s v="1200V 40A AUTO SIC SBD"/>
        <s v="1200V 50A SIC SBD"/>
        <s v="DIODE SCHOTTKY 1.2KV TO220-2"/>
        <s v="DIODE SCHOTTKY 1.2KV 15A TO220-2"/>
        <s v="DIODE SCHOTTKY 700V 10A TO220-3"/>
        <s v="DIODE SCHOTTKY 700V 30A TO220-3"/>
        <s v="GEN2 SIC SBD 700V 30A D3PAK"/>
        <s v="DIODE SCHOTTKY 700V 50A TO247"/>
        <s v="GEN2 SIC SBD 700V 50A D3PAK"/>
        <s v="DIODE SCHOTTKY 1.2KV 10A TO247"/>
        <s v="DIODE SCHOTTKY 1.2KV 15A TO247"/>
        <s v="DIODE SCHOTTKY 1.2KV 30A TO247"/>
        <s v="UNRLS, FG, GEN2, SIC SBD, TO-220"/>
        <s v="UNRLS, FG, GEN2, SIC SBD, TO-268"/>
        <s v="DIODE SIC SCHOTTKY 650V 4A TO220"/>
        <s v="DIODE SIC SCHOTTKY 650V 8A TO220"/>
        <s v="DIODE SIC SCHOTKY 650V 10A TO220"/>
        <s v="DIODE SIC SCHOTKY 650V 16A TO247"/>
        <s v="DIODE SIC SCHOTKY 650V 20A TO247"/>
        <s v="SIC SCHOTTKY DIODE 650V 6A TO220"/>
        <s v="SIC SCHOTTKY DIODE 650V 8A TO220"/>
        <s v="SIC SCHOTTKY DIOD 650V 10A TO220"/>
        <s v="SIC SCHOTTKY DIOD 650V 16A TO220"/>
        <s v="SIC SCHOTTKY DIOD 650V 20A TO220"/>
        <s v="SIC SCHOTTKY DIODE 650V 6A TO252"/>
        <s v="SIC SCHOTTKY DIODE 650V 8A TO252"/>
        <s v="SIC SCHOTTKY DIOD 650V 10A TO252"/>
        <s v="SIC SCHOTTKY DIOD 650V 16A TO252"/>
        <s v="SIC SCHOTTKY DIOD 650V 20A TO252"/>
        <s v="DIODE SCHOTTKY SIC 650V 6A"/>
        <s v="DIODE SCHOTTKY SIC 650V 10A"/>
        <s v="DIODE SCHOTTKY SIC 650V 16A"/>
        <s v="DIODE SCHOTTKY SIC 650V 6A DUAL"/>
        <s v="DIODE SCHOTTKY SIC 650V 8A DUAL"/>
        <s v="DIODE SCHOTTKY SIC 650V 10A DUAL"/>
        <s v="DIODE SCHOTTKY SIC 650V 20A DUAL"/>
        <s v="DIODE SC SCHOTTKY 1200V 5A TO220"/>
        <s v="DIODE SC SCHOTKY 1200V 10A TO220"/>
        <s v="DIODE SC SCHOTKY 1200V 15A TO220"/>
        <s v="DIODE SCHOTTKY 1.2KV 17.5A TO220"/>
        <s v="DIODE SIC SCHOTTKY 1200V 8A"/>
        <s v="DIODE SCHOTTKY 1.2KV 28A TO220-2"/>
        <s v="DIODE SIC SCHOTTKY 1200V 15A"/>
        <s v="DIODE SIC SCHOTTKY 1200V 20A"/>
        <s v="DIODE SCHOTTKY 1.2KV 18.1A TO252"/>
        <s v="DIODE SCHOTTKY 1.2KV 33A TO252"/>
        <s v="SCHOTTKY DIODE SIC 1200V 10A"/>
        <s v="SCHOTTKY DIODE SIC 1200V 15A"/>
        <s v="SCHOTTKY DIODE SIC 1200V 20A"/>
        <s v="SCHOTTKY DIODE SIC 1200V 30A"/>
        <s v="SCHOTTKY DIODE SIC 1200V 40A"/>
        <s v="DIODE SCHOTTKY 650V 10A TO247"/>
        <s v="DIODE SCHOTTKY 650V 12A TO247"/>
        <s v="DIODE SCHOTTKY 650V 16A TO247"/>
        <s v="DIODE SCHOTTKY 650V 30A TO247"/>
        <s v="DIODE SCHOTTKY 650V 40A TO247"/>
        <s v="SIC DIODES"/>
        <s v="DIODE SCHOTTKY 650V 3A TO220-2-1"/>
        <s v="DIODE SCHOTTKY 650V 4A TO220-2-1"/>
        <s v="DIODE SCHOTTKY 650V 12A TO220-2"/>
        <s v="DIODE SCHOTTKY 650V 5A TO220-2"/>
        <s v="DIODE SCHOTTKY 650V 6A TO220-2-1"/>
        <s v="DIODE SCHOTTKY 650V 8A TO220-2-1"/>
        <s v="DIODE SCHOTTKY 650V 20A TO220-2"/>
        <s v="DIODE SCHOTTKY 650V 9A TO220-2-1"/>
        <s v="DIODE SCHOTKY 650V 10A TO220-2-1"/>
        <s v="DIODE SCHOTTKY 650V 24A TO220-2"/>
        <s v="DIODE SCHOTKY 650V 12A TO220-2-1"/>
        <s v="DIODE SCHOTTKY 650V 27A TO220-2"/>
        <s v="DIODE SCHOTKY 650V 16A TO220-2-1"/>
        <s v="DIODE SCHOTTKY 650V 34A TO220-2"/>
        <s v="DIODE SCHOTKY 650V 20A TO220-2-1"/>
        <s v="DIODE SCHOTTKY 650V 41A TO220-2"/>
        <s v="DIODE SCHOTTKY 650V 2A TO263-2"/>
        <s v="DIODE SCHOTTKY 650V 3A TO263-2"/>
        <s v="DIODE SCHOTTKY 650V 4A TO263-2"/>
        <s v="DIODE SCHOTTKY 650V 5A TO263-2"/>
        <s v="DIODE SCHOTTKY 650V 6A TO263-2"/>
        <s v="DIODE SCHOTTKY 650V 8A TO263-2"/>
        <s v="DIODE SCHOTTKY 650V 9A TO263-2"/>
        <s v="DIODE SCHOTTKY 650V 10A TO263-2"/>
        <s v="DIODE SCHOTTKY 650V 12A TO263-2"/>
        <s v="DIODE SCHOTTKY 650V 2A VSON-4"/>
        <s v="DIODE SCHOTTKY 650V 4A VSON-4"/>
        <s v="DIODE SCHOTTKY 650V 6A VSON-4"/>
        <s v="DIODE SCHOTTKY 650V 8A VSON-4"/>
        <s v="DIODE SCHOTTKY 650V 10A VSON-4"/>
        <s v="DIODE SCHOTTKY 650V 12A VSON-4"/>
        <s v="DIODE SCHOTTKY 650V 10A TO247-3"/>
        <s v="DIODE SCHOTTKY 650V 12A TO247-3"/>
        <s v="DIODE SCHOTTKY 650V 20A TO247-3"/>
        <s v="DIODE SCHOTTKY 650V 30A TO247-3"/>
        <s v="DIODE SCHOTTKY 650V 40A TO247-3"/>
        <s v="DIODE SCHOTTKY 600V 3A TO252-3"/>
        <s v="DIODE SCHOTTKY 600V 4A TO252-3"/>
        <s v="DIODE SCHOTTKY 600V 5A TO252-3"/>
        <s v="DIODE SCHOTTKY 600V 6A TO252-3"/>
        <s v="DIODE SCHOTTKY 600V 8A TO252-3"/>
        <s v="DIODE SCHOTTKY 600V 9A TO252-3"/>
        <s v="DIODE SCHOTTKY 600V 10A TO252-3"/>
        <s v="DIODE SCHOTTKY 600V 5A TO220-2"/>
        <s v="DIODE SCHOTTKY 600V 9A TO220-2"/>
        <s v="DIODE SCHOTTKY 600V 12A TO220-2"/>
        <s v="DIODE SCHOTTKY 1200V 2A TO220-2"/>
        <s v="DIODE SCHOTTKY 1.2KV 5A TO220-2"/>
        <s v="DIODE SCHOTTKY 1200V 8A TO220-2"/>
        <s v="DIODE SCHOTTKY 1200V 16A TO220-2"/>
        <s v="DIODE SCHOTTKY 1.2KV 56A TO220-2"/>
        <s v="SIC DISCRETE"/>
        <s v="DIODE SCHOTTKY 1200V 2A TO252-2"/>
        <s v="DIODE SCHOTTKY 1200V 5A TO252-2"/>
        <s v="DIODE SCHOTTKY 1200V 8A TO252-2"/>
        <s v="DIODE SCHTKY 1200V 38A PGTO252-2"/>
        <s v="SIC SCHOTTKY 1200V 10A TO247-2"/>
        <s v="SIC SCHOTTKY 1200V 15A TO247-2"/>
        <s v="SIC SCHOTTKY 1200V 20A TO247-2"/>
        <s v="SIC SCHOTTKY 1200V 30A TO247-2"/>
        <s v="SIC SCHOTTKY 1200V 40A TO247-2"/>
        <s v="DIODE SCHOTTKY 650V 1A DO214AA"/>
        <s v="SIC DIODE 650V 50A TO-247-2"/>
        <s v="DIODE SCHOTTKY 600V 4A"/>
        <s v="SIC DIODE 1700V 5A TO-247-2"/>
        <s v="SIC DIODE 1700V 10A TO-247-2"/>
        <s v="SIC DIODE 1700V 25A TO-247-2"/>
        <s v="SIC DIODE 1700V 50A TO-247-2"/>
        <s v="DIODE SCHOTTKY 1.2KV 2.5A SMB"/>
        <s v="DIODE SILICON 1.2KV 1A TO252"/>
        <s v="DIODE SCHOTTKY 1.2KV 2A DO214AA"/>
        <s v="DIODE SIC SCHKY 1.2KV 2A TO252"/>
        <s v="SIC DIODE 1200V 2A TO-220-2"/>
        <s v="SIC DIODE 1200V 5A TO-252-2"/>
        <s v="SIC DIODE 1200V 8A TO-220-2"/>
        <s v="SIC DIODE 1200V 8A TO-252-2"/>
        <s v="SIC DIODE 1200V 10A TO-220-2"/>
        <s v="SIC DIODE 1200V 10A TO-252-2"/>
        <s v="SIC DIODE 1200V 15A TO-220-2"/>
        <s v="SIC DIODE 1200V 15A TO-247-2"/>
        <s v="SIC DIODE 1200V 20A TO-220-2"/>
        <s v="SIC DIODE 1200V 20A TO-247-2"/>
        <s v="SIC DIODE 1200V 50A TO-247-2"/>
        <s v="(blank)"/>
        <m/>
      </sharedItems>
    </cacheField>
    <cacheField name="Package / Case" numFmtId="0">
      <sharedItems containsBlank="1" count="22">
        <s v="TO-252-3, DPak (2 Leads + Tab), SC-63"/>
        <s v="TO-220-2"/>
        <s v="TO-220-2 Isolated Tab"/>
        <s v="TO-247-3"/>
        <s v="TO-220-2 Full Pack, Isolated Tab"/>
        <s v="TO-220-2 Full Pack"/>
        <s v="TO-263-3, D²Pak (2 Leads + Tab), TO-263AB"/>
        <s v="TO-247-2"/>
        <s v="Die"/>
        <s v="TO-262-3 Long Leads, I²Pak, TO-262AA"/>
        <s v="TO-220-2 Insulated, TO-220AC"/>
        <s v="8-PowerVDFN"/>
        <s v="DO-247-2 (Straight Leads)"/>
        <s v="TO-247-3 Variant"/>
        <s v="4-PowerTSFN"/>
        <s v="TO-220-3"/>
        <s v="TO-268-3, D³Pak (2 Leads + Tab), TO-268AA"/>
        <s v="10-PowerSOP Module"/>
        <s v="DO-214AA, SMB"/>
        <s v="TO-206AB, TO-46-3 Metal Can"/>
        <s v="(blank)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ve Skinner" refreshedDate="43914.414670370374" createdVersion="6" refreshedVersion="6" minRefreshableVersion="3" recordCount="194" xr:uid="{86A749A6-D3B7-4BDC-B57A-EACD7A17AE22}">
  <cacheSource type="worksheet">
    <worksheetSource name="Table6"/>
  </cacheSource>
  <cacheFields count="109">
    <cacheField name="Qty" numFmtId="0">
      <sharedItems containsSemiMixedTypes="0" containsString="0" containsNumber="1" containsInteger="1" minValue="10000" maxValue="10000"/>
    </cacheField>
    <cacheField name="Line Item" numFmtId="0">
      <sharedItems/>
    </cacheField>
    <cacheField name="Manufacturer" numFmtId="0">
      <sharedItems count="10">
        <s v="GeneSiC Semiconductor"/>
        <s v="Infineon"/>
        <s v="IXYS"/>
        <s v="Littelfuse"/>
        <s v="Microsemi"/>
        <s v="ON Semiconductor"/>
        <s v="Rohm"/>
        <s v="STMicroelectronics"/>
        <s v="United Silicon Carbide"/>
        <s v="Wolfspeed"/>
      </sharedItems>
    </cacheField>
    <cacheField name="MPN" numFmtId="0">
      <sharedItems containsBlank="1"/>
    </cacheField>
    <cacheField name="Octopart URL" numFmtId="0">
      <sharedItems containsBlank="1"/>
    </cacheField>
    <cacheField name="Schematic Reference" numFmtId="0">
      <sharedItems/>
    </cacheField>
    <cacheField name="Internal Part Number" numFmtId="0">
      <sharedItems/>
    </cacheField>
    <cacheField name="Description" numFmtId="0">
      <sharedItems/>
    </cacheField>
    <cacheField name="Total Qty (@ Batch Size: 1)" numFmtId="0">
      <sharedItems containsSemiMixedTypes="0" containsString="0" containsNumber="1" containsInteger="1" minValue="10000" maxValue="10000"/>
    </cacheField>
    <cacheField name="SKU" numFmtId="0">
      <sharedItems containsBlank="1"/>
    </cacheField>
    <cacheField name="SKU2" numFmtId="0">
      <sharedItems containsBlank="1"/>
    </cacheField>
    <cacheField name="SKU3" numFmtId="0">
      <sharedItems containsBlank="1"/>
    </cacheField>
    <cacheField name="SKU4" numFmtId="0">
      <sharedItems containsBlank="1"/>
    </cacheField>
    <cacheField name="SKU5" numFmtId="0">
      <sharedItems containsBlank="1"/>
    </cacheField>
    <cacheField name="SKU6" numFmtId="0">
      <sharedItems containsBlank="1"/>
    </cacheField>
    <cacheField name="SKU7" numFmtId="0">
      <sharedItems containsBlank="1"/>
    </cacheField>
    <cacheField name="SKU8" numFmtId="0">
      <sharedItems containsBlank="1"/>
    </cacheField>
    <cacheField name="SKU9" numFmtId="0">
      <sharedItems containsBlank="1"/>
    </cacheField>
    <cacheField name="SKU10" numFmtId="0">
      <sharedItems containsString="0" containsBlank="1" containsNumber="1" containsInteger="1" minValue="1246847" maxValue="9230711"/>
    </cacheField>
    <cacheField name="SKU11" numFmtId="0">
      <sharedItems containsBlank="1"/>
    </cacheField>
    <cacheField name="SKU12" numFmtId="0">
      <sharedItems containsBlank="1"/>
    </cacheField>
    <cacheField name="SKU13" numFmtId="0">
      <sharedItems containsBlank="1"/>
    </cacheField>
    <cacheField name="SKU14" numFmtId="0">
      <sharedItems containsBlank="1"/>
    </cacheField>
    <cacheField name="Packaging" numFmtId="0">
      <sharedItems containsBlank="1"/>
    </cacheField>
    <cacheField name="Packaging15" numFmtId="0">
      <sharedItems containsNonDate="0" containsString="0" containsBlank="1"/>
    </cacheField>
    <cacheField name="Packaging16" numFmtId="0">
      <sharedItems containsNonDate="0" containsString="0" containsBlank="1"/>
    </cacheField>
    <cacheField name="Packaging17" numFmtId="0">
      <sharedItems containsNonDate="0" containsString="0" containsBlank="1"/>
    </cacheField>
    <cacheField name="Packaging18" numFmtId="0">
      <sharedItems containsBlank="1"/>
    </cacheField>
    <cacheField name="Packaging19" numFmtId="0">
      <sharedItems containsBlank="1"/>
    </cacheField>
    <cacheField name="Packaging20" numFmtId="0">
      <sharedItems containsBlank="1"/>
    </cacheField>
    <cacheField name="Packaging21" numFmtId="0">
      <sharedItems containsBlank="1"/>
    </cacheField>
    <cacheField name="Packaging22" numFmtId="0">
      <sharedItems containsNonDate="0" containsString="0" containsBlank="1"/>
    </cacheField>
    <cacheField name="Packaging23" numFmtId="0">
      <sharedItems containsNonDate="0" containsString="0" containsBlank="1"/>
    </cacheField>
    <cacheField name="Packaging24" numFmtId="0">
      <sharedItems containsNonDate="0" containsString="0" containsBlank="1"/>
    </cacheField>
    <cacheField name="Packaging25" numFmtId="0">
      <sharedItems containsNonDate="0" containsString="0" containsBlank="1"/>
    </cacheField>
    <cacheField name="Packaging26" numFmtId="0">
      <sharedItems containsNonDate="0" containsString="0" containsBlank="1"/>
    </cacheField>
    <cacheField name="Packaging27" numFmtId="0">
      <sharedItems containsNonDate="0" containsString="0" containsBlank="1"/>
    </cacheField>
    <cacheField name="Digi-Key" numFmtId="44">
      <sharedItems containsString="0" containsBlank="1" containsNumber="1" minValue="2.786" maxValue="1120"/>
    </cacheField>
    <cacheField name="Arrow Electronics, Inc." numFmtId="44">
      <sharedItems containsString="0" containsBlank="1" containsNumber="1" minValue="3.9510000000000001" maxValue="209.31"/>
    </cacheField>
    <cacheField name="Avnet" numFmtId="44">
      <sharedItems containsString="0" containsBlank="1" containsNumber="1" minValue="2.5545599999999999" maxValue="798.08559000000002"/>
    </cacheField>
    <cacheField name="Avnet Europe" numFmtId="44">
      <sharedItems containsString="0" containsBlank="1" containsNumber="1" minValue="3.6643245962613502" maxValue="100.68153683532201"/>
    </cacheField>
    <cacheField name="Chip One Stop Japan" numFmtId="44">
      <sharedItems containsString="0" containsBlank="1" containsNumber="1" minValue="3.01" maxValue="1370"/>
    </cacheField>
    <cacheField name="Future Electronics" numFmtId="44">
      <sharedItems containsString="0" containsBlank="1" containsNumber="1" minValue="4.16" maxValue="57.46"/>
    </cacheField>
    <cacheField name="Mouser" numFmtId="44">
      <sharedItems containsString="0" containsBlank="1" containsNumber="1" minValue="2.78" maxValue="1000"/>
    </cacheField>
    <cacheField name="Newark" numFmtId="44">
      <sharedItems containsString="0" containsBlank="1" containsNumber="1" minValue="0.67500000000000004" maxValue="199.82"/>
    </cacheField>
    <cacheField name="Richardson RFPD" numFmtId="44">
      <sharedItems containsString="0" containsBlank="1" containsNumber="1" minValue="3.2" maxValue="196.76"/>
    </cacheField>
    <cacheField name="RS Components" numFmtId="44">
      <sharedItems containsString="0" containsBlank="1" containsNumber="1" minValue="3.1349999999999998" maxValue="84.87"/>
    </cacheField>
    <cacheField name="Rutronik" numFmtId="44">
      <sharedItems containsString="0" containsBlank="1" containsNumber="1" minValue="5.36" maxValue="88.01"/>
    </cacheField>
    <cacheField name="TME" numFmtId="44">
      <sharedItems containsString="0" containsBlank="1" containsNumber="1" minValue="4.0599999999999996" maxValue="83.24"/>
    </cacheField>
    <cacheField name="TTI" numFmtId="44">
      <sharedItems containsString="0" containsBlank="1" containsNumber="1" minValue="2.6019999999999999" maxValue="50.524999999999999"/>
    </cacheField>
    <cacheField name="Verical" numFmtId="44">
      <sharedItems containsString="0" containsBlank="1" containsNumber="1" minValue="3.7561" maxValue="1746.75"/>
    </cacheField>
    <cacheField name="In Stock" numFmtId="0">
      <sharedItems containsString="0" containsBlank="1" containsNumber="1" containsInteger="1" minValue="0" maxValue="11256"/>
    </cacheField>
    <cacheField name="In Stock28" numFmtId="0">
      <sharedItems containsString="0" containsBlank="1" containsNumber="1" containsInteger="1" minValue="24" maxValue="6400"/>
    </cacheField>
    <cacheField name="In Stock29" numFmtId="0">
      <sharedItems containsString="0" containsBlank="1" containsNumber="1" containsInteger="1" minValue="0" maxValue="12200"/>
    </cacheField>
    <cacheField name="In Stock30" numFmtId="0">
      <sharedItems containsString="0" containsBlank="1" containsNumber="1" containsInteger="1" minValue="0" maxValue="2130"/>
    </cacheField>
    <cacheField name="In Stock31" numFmtId="0">
      <sharedItems containsString="0" containsBlank="1" containsNumber="1" containsInteger="1" minValue="4" maxValue="715"/>
    </cacheField>
    <cacheField name="In Stock32" numFmtId="0">
      <sharedItems containsString="0" containsBlank="1" containsNumber="1" containsInteger="1" minValue="5" maxValue="3699"/>
    </cacheField>
    <cacheField name="In Stock33" numFmtId="0">
      <sharedItems containsString="0" containsBlank="1" containsNumber="1" containsInteger="1" minValue="0" maxValue="4241"/>
    </cacheField>
    <cacheField name="In Stock34" numFmtId="0">
      <sharedItems containsString="0" containsBlank="1" containsNumber="1" containsInteger="1" minValue="0" maxValue="6100"/>
    </cacheField>
    <cacheField name="In Stock35" numFmtId="0">
      <sharedItems containsString="0" containsBlank="1" containsNumber="1" containsInteger="1" minValue="0" maxValue="37516"/>
    </cacheField>
    <cacheField name="In Stock36" numFmtId="0">
      <sharedItems containsString="0" containsBlank="1" containsNumber="1" containsInteger="1" minValue="0" maxValue="959"/>
    </cacheField>
    <cacheField name="In Stock37" numFmtId="0">
      <sharedItems containsString="0" containsBlank="1" containsNumber="1" containsInteger="1" minValue="6" maxValue="6220"/>
    </cacheField>
    <cacheField name="In Stock38" numFmtId="0">
      <sharedItems containsString="0" containsBlank="1" containsNumber="1" containsInteger="1" minValue="0" maxValue="201"/>
    </cacheField>
    <cacheField name="In Stock39" numFmtId="0">
      <sharedItems containsString="0" containsBlank="1" containsNumber="1" containsInteger="1" minValue="0" maxValue="2370"/>
    </cacheField>
    <cacheField name="In Stock40" numFmtId="0">
      <sharedItems containsString="0" containsBlank="1" containsNumber="1" containsInteger="1" minValue="4" maxValue="34600"/>
    </cacheField>
    <cacheField name="MOQ" numFmtId="0">
      <sharedItems containsString="0" containsBlank="1" containsNumber="1" containsInteger="1" minValue="1" maxValue="1600"/>
    </cacheField>
    <cacheField name="MOQ41" numFmtId="0">
      <sharedItems containsString="0" containsBlank="1" containsNumber="1" containsInteger="1" minValue="1" maxValue="1600"/>
    </cacheField>
    <cacheField name="MOQ42" numFmtId="0">
      <sharedItems containsString="0" containsBlank="1" containsNumber="1" containsInteger="1" minValue="30" maxValue="2000"/>
    </cacheField>
    <cacheField name="MOQ43" numFmtId="0">
      <sharedItems containsString="0" containsBlank="1" containsNumber="1" containsInteger="1" minValue="1" maxValue="1000"/>
    </cacheField>
    <cacheField name="MOQ44" numFmtId="0">
      <sharedItems containsString="0" containsBlank="1" containsNumber="1" containsInteger="1" minValue="1" maxValue="1"/>
    </cacheField>
    <cacheField name="MOQ45" numFmtId="0">
      <sharedItems containsString="0" containsBlank="1" containsNumber="1" containsInteger="1" minValue="1" maxValue="450"/>
    </cacheField>
    <cacheField name="MOQ46" numFmtId="0">
      <sharedItems containsString="0" containsBlank="1" containsNumber="1" containsInteger="1" minValue="1" maxValue="1"/>
    </cacheField>
    <cacheField name="MOQ47" numFmtId="0">
      <sharedItems containsString="0" containsBlank="1" containsNumber="1" containsInteger="1" minValue="1" maxValue="1600"/>
    </cacheField>
    <cacheField name="MOQ48" numFmtId="0">
      <sharedItems containsString="0" containsBlank="1" containsNumber="1" containsInteger="1" minValue="1" maxValue="1600"/>
    </cacheField>
    <cacheField name="MOQ49" numFmtId="0">
      <sharedItems containsString="0" containsBlank="1" containsNumber="1" containsInteger="1" minValue="1" maxValue="50"/>
    </cacheField>
    <cacheField name="MOQ50" numFmtId="0">
      <sharedItems containsString="0" containsBlank="1" containsNumber="1" containsInteger="1" minValue="30" maxValue="800"/>
    </cacheField>
    <cacheField name="MOQ51" numFmtId="0">
      <sharedItems containsString="0" containsBlank="1" containsNumber="1" containsInteger="1" minValue="1" maxValue="1"/>
    </cacheField>
    <cacheField name="MOQ52" numFmtId="0">
      <sharedItems containsString="0" containsBlank="1" containsNumber="1" containsInteger="1" minValue="30" maxValue="800"/>
    </cacheField>
    <cacheField name="MOQ53" numFmtId="0">
      <sharedItems containsString="0" containsBlank="1" containsNumber="1" containsInteger="1" minValue="1" maxValue="1600"/>
    </cacheField>
    <cacheField name="URL" numFmtId="0">
      <sharedItems containsBlank="1"/>
    </cacheField>
    <cacheField name="URL54" numFmtId="0">
      <sharedItems containsBlank="1"/>
    </cacheField>
    <cacheField name="URL55" numFmtId="0">
      <sharedItems containsBlank="1"/>
    </cacheField>
    <cacheField name="URL56" numFmtId="0">
      <sharedItems containsBlank="1"/>
    </cacheField>
    <cacheField name="URL57" numFmtId="0">
      <sharedItems containsBlank="1"/>
    </cacheField>
    <cacheField name="URL58" numFmtId="0">
      <sharedItems containsBlank="1"/>
    </cacheField>
    <cacheField name="URL59" numFmtId="0">
      <sharedItems containsBlank="1"/>
    </cacheField>
    <cacheField name="URL60" numFmtId="0">
      <sharedItems containsBlank="1"/>
    </cacheField>
    <cacheField name="URL61" numFmtId="0">
      <sharedItems containsBlank="1"/>
    </cacheField>
    <cacheField name="URL62" numFmtId="0">
      <sharedItems containsBlank="1"/>
    </cacheField>
    <cacheField name="URL63" numFmtId="0">
      <sharedItems containsBlank="1"/>
    </cacheField>
    <cacheField name="URL64" numFmtId="0">
      <sharedItems containsBlank="1"/>
    </cacheField>
    <cacheField name="URL65" numFmtId="0">
      <sharedItems containsBlank="1"/>
    </cacheField>
    <cacheField name="URL66" numFmtId="0">
      <sharedItems containsBlank="1"/>
    </cacheField>
    <cacheField name="Distributor [Lowest Price (Overall)]" numFmtId="0">
      <sharedItems/>
    </cacheField>
    <cacheField name="SKU [Lowest Price (Overall)]" numFmtId="0">
      <sharedItems containsBlank="1" containsMixedTypes="1" containsNumber="1" containsInteger="1" minValue="3052188" maxValue="30151463"/>
    </cacheField>
    <cacheField name="Packaging [Lowest Price (Overall)]" numFmtId="0">
      <sharedItems containsBlank="1"/>
    </cacheField>
    <cacheField name="Unit Price (@ Batch Size: 1) [Lowest Price (Overall)]" numFmtId="44">
      <sharedItems containsSemiMixedTypes="0" containsString="0" containsNumber="1" minValue="0.67500000000000004" maxValue="1000"/>
    </cacheField>
    <cacheField name="Line Total [Lowest Price (Overall)]" numFmtId="0">
      <sharedItems containsString="0" containsBlank="1" containsNumber="1" minValue="6750" maxValue="10000000"/>
    </cacheField>
    <cacheField name="Batch Total [Lowest Price (Overall)]" numFmtId="0">
      <sharedItems containsString="0" containsBlank="1" containsNumber="1" minValue="6750" maxValue="10000000"/>
    </cacheField>
    <cacheField name="In Stock [Lowest Price (Overall)]" numFmtId="0">
      <sharedItems containsString="0" containsBlank="1" containsNumber="1" containsInteger="1" minValue="0" maxValue="12200"/>
    </cacheField>
    <cacheField name="MOQ [Lowest Price (Overall)]" numFmtId="0">
      <sharedItems containsString="0" containsBlank="1" containsNumber="1" containsInteger="1" minValue="1" maxValue="1600"/>
    </cacheField>
    <cacheField name="URL [Lowest Price (Overall)]" numFmtId="0">
      <sharedItems containsBlank="1"/>
    </cacheField>
    <cacheField name="Rdsontext" numFmtId="0">
      <sharedItems/>
    </cacheField>
    <cacheField name="Id" numFmtId="0">
      <sharedItems containsBlank="1"/>
    </cacheField>
    <cacheField name="Vgsmax" numFmtId="0">
      <sharedItems containsBlank="1"/>
    </cacheField>
    <cacheField name="Package" numFmtId="0">
      <sharedItems containsBlank="1"/>
    </cacheField>
    <cacheField name="Rdson" numFmtId="0">
      <sharedItems containsMixedTypes="1" containsNumber="1" minValue="9" maxValue="1500"/>
    </cacheField>
    <cacheField name="br" numFmtId="0">
      <sharedItems containsSemiMixedTypes="0" containsString="0" containsNumber="1" containsInteger="1" minValue="650" maxValue="1700"/>
    </cacheField>
    <cacheField name="Suffix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ve Skinner" refreshedDate="43914.774126041666" createdVersion="6" refreshedVersion="6" minRefreshableVersion="3" recordCount="210" xr:uid="{E0FB2E21-AA59-4D5F-9D7C-136EAC3B6E05}">
  <cacheSource type="worksheet">
    <worksheetSource ref="A1:DD1048576" sheet="20200306_untitled_bom (1)"/>
  </cacheSource>
  <cacheFields count="108">
    <cacheField name="Qty" numFmtId="0">
      <sharedItems containsString="0" containsBlank="1" containsNumber="1" containsInteger="1" minValue="10000" maxValue="10000"/>
    </cacheField>
    <cacheField name="Line Item" numFmtId="0">
      <sharedItems containsBlank="1" count="186">
        <s v="GA50JT06-258"/>
        <s v="GA20JT12-263"/>
        <s v="GA10SICP12-263"/>
        <s v="GA10JT12-263"/>
        <s v="GA08JT17-247"/>
        <s v="GA05JT12-263"/>
        <s v="IMW120R030M1HXKSA1"/>
        <s v="IMZ120R030M1HXKSA1"/>
        <s v="IMW120R045M1XKSA1"/>
        <s v="IMZ120R045M1XKSA1"/>
        <s v="IMW120R060M1HXKSA1"/>
        <s v="IMZ120R060M1HXKSA1"/>
        <s v="IMW120R090M1HXKSA1"/>
        <s v="IMZ120R090M1HXKSA1"/>
        <s v="IMZ120R140M1HXKSA1"/>
        <s v="IMW120R140M1HXKSA1"/>
        <s v="IMZ120R220M1HXKSA1"/>
        <s v="IMW120R220M1HXKSA1"/>
        <s v="IMZ120R350M1HXKSA1"/>
        <s v="IMW120R350M1HXKSA1"/>
        <s v="IXFN70N120SK"/>
        <s v="MCB60I1200TZ-TUB"/>
        <s v="IXFN50N120SIC"/>
        <s v="IXFN50N120SK"/>
        <s v="IXFN90N170SK"/>
        <s v="LSIC1MO120E0080"/>
        <s v="LSIC1MO120E0120"/>
        <s v="LSIC1MO120E0160"/>
        <s v="LSIC1MO170E1000"/>
        <s v="APT100MC120JCU2"/>
        <s v="MSC015SMA070B"/>
        <s v="MSC025SMA120B"/>
        <s v="MSC025SMA120J"/>
        <s v="MSC040SMA120J"/>
        <s v="MSC280SMA120B"/>
        <s v="MSC090SMA070B"/>
        <s v="MSC090SMA070S"/>
        <s v="MSC080SMA120J"/>
        <s v="MSC015SMA070S"/>
        <s v="MSC025SMA120S"/>
        <s v="NVBG020N120SC1"/>
        <s v="NTBG020N090SC1"/>
        <s v="NVBG020N090SC1"/>
        <s v="NTBG020N120SC1"/>
        <s v="NTHL020N090SC1"/>
        <s v="NVHL020N090SC1"/>
        <s v="NTHL020N120SC1"/>
        <s v="NVHL020N120SC1"/>
        <s v="NTHL060N090SC1"/>
        <s v="NTHL080N120SC1"/>
        <s v="NVHL080N120SC1"/>
        <s v="SCT3017ALHRC11"/>
        <s v="SCT3022ALGC11"/>
        <s v="SCT3022KLGC11"/>
        <s v="SCT3022ALHRC11"/>
        <s v="SCT3022KLHRC11"/>
        <s v="SCT3030ALGC11"/>
        <s v="SCT3030KLHRC11"/>
        <s v="SCT3030ARC14"/>
        <s v="SCT3030ALHRC11"/>
        <s v="SCT3030KLGC11"/>
        <s v="SCT3040KLGC11"/>
        <s v="SCT3040KRC14"/>
        <s v="SCT3040KLHRC11"/>
        <s v="SCT3060ALGC11"/>
        <s v="SCT3060ARC14"/>
        <s v="SCT3060ALHRC11"/>
        <s v="SCT3080KLGC11"/>
        <s v="SCT3080ARC14"/>
        <s v="SCT3080ALHRC11"/>
        <s v="SCT3080KRC14"/>
        <s v="SCT3080KLHRC11"/>
        <s v="SCH2080KEC"/>
        <s v="SCT2080KEHRC11"/>
        <s v="SCT2080KEC"/>
        <s v="SCT3105KRC14"/>
        <s v="SCT3105KLGC11"/>
        <s v="SCT3105KLHRC11"/>
        <s v="SCT3120ALGC11"/>
        <s v="SCT2120AFC"/>
        <s v="SCT3120ALHRC11"/>
        <s v="SCT2160KEC"/>
        <s v="SCT3160KLGC11"/>
        <s v="SCT3160KLHRC11"/>
        <s v="SCT2280KEC"/>
        <s v="SCT2450KEC"/>
        <s v="SCT2750NYTB"/>
        <s v="SCT2H12NYTB"/>
        <s v="SCT2H12NZGC11"/>
        <s v="BSM180C12P2E202"/>
        <s v="BSM300C12P3E301"/>
        <s v="BSM400C12P3G202"/>
        <s v="BSM600C12P3G201"/>
        <s v="SCTW90N65G2V"/>
        <s v="SCTH90N65G2V-7"/>
        <s v="SCTW100N65G2AG"/>
        <s v="SCTH100N65G2-7AG"/>
        <s v="SCTH35N65G2V-7"/>
        <s v="SCTW35N65G2V"/>
        <s v="SCTW35N65G2VAG"/>
        <s v="SCTWA50N120"/>
        <s v="SCT50N120"/>
        <s v="SCT30N120H"/>
        <s v="SCT30N120D2"/>
        <s v="SCT30N120"/>
        <s v="SCTH40N120G2V7AG"/>
        <s v="SCTW40N120G2VAG"/>
        <s v="SCT20N120AG"/>
        <s v="SCT20N120"/>
        <s v="SCT20N120H"/>
        <s v="SCT10N120"/>
        <s v="SCT10N120H"/>
        <s v="SCT10N120AG"/>
        <s v="UF3SC065007K4S"/>
        <s v="UJ3C065030B3"/>
        <s v="UJ3C065030T3S"/>
        <s v="UJ3C065030K3S"/>
        <s v="UF3C065030K3S"/>
        <s v="UF3C065030K4S"/>
        <s v="UF3C065030B3"/>
        <s v="UF3C065030T3S"/>
        <s v="UF3C065040B3"/>
        <s v="UF3C065040K3S"/>
        <s v="UF3C065040K4S"/>
        <s v="UF3C065040T3S"/>
        <s v="UJ3C065080T3S"/>
        <s v="UF3C065080K4S"/>
        <s v="UF3C065080T3S"/>
        <s v="UF3C065080K3S"/>
        <s v="UJ3C065080B3"/>
        <s v="UJ3C065080K3S"/>
        <s v="C3M0065090J"/>
        <s v="C3M0016120K"/>
        <s v="C3M0016120D"/>
        <s v="C3M0021120K"/>
        <s v="C3M0021120D"/>
        <s v="C2M0025120D"/>
        <s v="C3M0030090K"/>
        <s v="C3M0032120D"/>
        <s v="C3M0032120K"/>
        <s v="C2M0040120D"/>
        <s v="C2M0045170P"/>
        <s v="C2M0045170D"/>
        <s v="C3M0065090D"/>
        <s v="C3M0065100J"/>
        <s v="C3M0065100K"/>
        <s v="E3M0065090D"/>
        <s v="C3M0075120J"/>
        <s v="C3M0075120K"/>
        <s v="C3M0075120D"/>
        <s v="C2M0080120D"/>
        <s v="C2M0080170P"/>
        <s v="E3M0120090D"/>
        <s v="C3M0120090J"/>
        <s v="C3M0120100K"/>
        <s v="C3M0120100J"/>
        <s v="C3M0120090D"/>
        <s v="C2M0160120D"/>
        <s v="C3M0280090D"/>
        <s v="C3M0280090J"/>
        <s v="E3M0280090D"/>
        <s v="C2M0280120D"/>
        <s v="C2M1000170D"/>
        <s v="C2M1000170J"/>
        <s v="IMZA65R027M1H"/>
        <s v="IMZA65R048M1H"/>
        <s v="IMW65R048M1H"/>
        <s v="IMZA65R107M1H"/>
        <s v="IMW65R027M1H"/>
        <s v="IMW65R072M1H"/>
        <s v="IMZA65R072M1H"/>
        <s v="C3M0015065K"/>
        <s v="C3M0015065D"/>
        <s v="C3M0060065D"/>
        <s v="C3M0060065K"/>
        <s v="C3M0060065J"/>
        <s v="C3M0120065D"/>
        <s v="C3M0120065K"/>
        <s v="C3M01200065J"/>
        <m/>
        <s v="C3M0065090J-TR" u="1"/>
        <s v="C3M0075120J-TR" u="1"/>
        <s v="C3M0280090J-TR" u="1"/>
        <s v="C2M1000170J-TR" u="1"/>
        <s v="C3M0065100J-TR" u="1"/>
        <s v="C3M0120090J-TR" u="1"/>
      </sharedItems>
    </cacheField>
    <cacheField name="Manufacturer" numFmtId="0">
      <sharedItems containsBlank="1" count="11">
        <s v="GeneSiC Semiconductor"/>
        <s v="Infineon"/>
        <s v="IXYS"/>
        <s v="Littelfuse"/>
        <s v="Microsemi"/>
        <s v="ON Semiconductor"/>
        <s v="Rohm"/>
        <s v="STMicroelectronics"/>
        <s v="United Silicon Carbide"/>
        <s v="Wolfspeed"/>
        <m/>
      </sharedItems>
    </cacheField>
    <cacheField name="MPN" numFmtId="0">
      <sharedItems containsBlank="1"/>
    </cacheField>
    <cacheField name="Octopart URL" numFmtId="0">
      <sharedItems containsBlank="1"/>
    </cacheField>
    <cacheField name="Schematic Reference" numFmtId="0">
      <sharedItems containsBlank="1" count="146">
        <s v="600V 25mOhm @ 50A TO-258-3, TO-258AA"/>
        <s v="1200V 60mOhm @ 20A TO-263-8, DÂ²Pak (7 Leads + Tab), TO-263CA"/>
        <s v="1200V 100mOhm @ 10A TO-263-8, DÂ²Pak (7 Leads + Tab), TO-263CA"/>
        <s v="1200V 120mOhm @ 10A -"/>
        <s v="1700V 250mOhm @ 8A TO-247-3"/>
        <s v="1200V - TO-263-8, DÂ²Pak (7 Leads + Tab), TO-263CA"/>
        <s v="1.2kV 40mOhm @ 25A, 18V TO-247-3"/>
        <s v="1.2kV 40mOhm @ 25A, 18V TO-247-4"/>
        <s v="1.2kV 59mOhm @ 20A, 15V TO-247-3"/>
        <s v="1200V 59mOhm @ 20A, 15V TO-247-4"/>
        <s v="1.2kV 78mOhm @ 13A, 18V TO-247-3"/>
        <s v="1.2kV 78mOhm @ 13A, 18V TO-247-4"/>
        <s v="1.2kV 117mOhm @ 8.5A, 18V TO-247-3"/>
        <s v="1.2kV 117mOhm @ 8.5A, 18V TO-247-4"/>
        <s v="1.2kV 182mOhm @ 6A, 18V TO-247-4"/>
        <s v="1.2kV 182mOhm @ 6A, 18V TO-247-3"/>
        <s v="1.2kV 220mOhm @ 4A, 18V TO-247-4"/>
        <s v="1.2kV 286mOhm @ 4A, 18V TO-247-3"/>
        <s v="1.2kV 350mOhm @ 2A, 18V TO-247-4"/>
        <s v="1.2kV 455mOhm @ 2A, 18V TO-247-3"/>
        <s v="1200V 34mOhm @ 50A, 20V SOT-227-4, miniBLOC"/>
        <s v="1.2kV 34mOhm @ 50A, 20V TO-268-3, DÂ³Pak (2 Leads + Tab), TO-268AA"/>
        <s v="1200V 50mOhm @ 40A, 20V SOT-227-4, miniBLOC"/>
        <s v="1200V 52mOhm @ 40A, 20V SOT-227-4, miniBLOC"/>
        <s v="1700V 35mOhm @ 100A, 20V SOT-227-4, miniBLOC"/>
        <s v="1200V 100mOhm @ 20A, 20V TO-247-3"/>
        <s v="1200V 150mOhm @ 14A, 20V TO-247-3"/>
        <s v="1200V 200mOhm @ 10A, 20V TO-247-3"/>
        <s v="1700V 1Ohm @ 2A, 20V TO-247-3"/>
        <s v="1200V 17mOhm @ 100A, 20V SOT-227-4, miniBLOC"/>
        <s v="700V 19mOhm @ 40A, 20V TO-247-3"/>
        <s v="1.2kV 31mOhm @ 40A, 20V TO-247-3"/>
        <s v="1.2kV 31mOhm @ 40A, 20V SOT-227-4, miniBLOC"/>
        <s v="1.2kV 50mOhm @ 40A, 20V SOT-227-4, miniBLOC"/>
        <s v="1.2kV 350mOhm @ 5A, 20V TO-247-3"/>
        <s v="700V - TO-247-3"/>
        <s v="700V - TO-268-3, DÂ³Pak (2 Leads + Tab), TO-268AA"/>
        <s v="1.2kV - SOT-227-4, miniBLOC"/>
        <s v="1.2kV - TO-268-3, DÂ³Pak (2 Leads + Tab), TO-268AA"/>
        <s v="1200V 28mOhm @ 60A, 20V TO-263-8, DÂ²Pak (7 Leads + Tab), TO-263CA"/>
        <s v="900V 28mOhm @ 60A, 15V TO-263-8, DÂ²Pak (7 Leads + Tab), TO-263CA"/>
        <s v="900V 28mOhm @ 60A, 15V TO-247-3 Variant"/>
        <s v="1200V 28mOhm @ 60A, 20V TO-247-3 Variant"/>
        <s v="900V 84mOhm @ 20A, 15V TO-247-3 Variant"/>
        <s v="1200V 110mOhm @ 20A, 20V TO-247-3"/>
        <s v="650V 22.1mOhm @ 47A, 18V TO-247-3"/>
        <s v="650V 28.6mOhm @ 36A, 18V TO-247-3"/>
        <s v="1200V 28.6mOhm @ 36A, 18V TO-247-3"/>
        <s v="650V 39mOhm @ 27A, 18V TO-247-3"/>
        <s v="1200V 39mOhm @ 27A, 18V TO-247-3"/>
        <s v="650V 39mOhm @ 27A, 18V TO-247-4"/>
        <s v="1200V 52mOhm @ 20A, 18V TO-247-3"/>
        <s v="1200V 52mOhm @ 20A, 18V TO-247-4"/>
        <s v="650V 78mOhm @ 13A, 18V TO-247-3"/>
        <s v="650V 78mOhm @ 13A, 18V TO-247-4"/>
        <s v="1200V 104mOhm @ 10A, 18V TO-247-3"/>
        <s v="650V 104mOhm @ 10A, 18V TO-247-4"/>
        <s v="650V 104mOhm @ 10A, 18V TO-247-3"/>
        <s v="1200V 104mOhm @ 10A, 18V TO-247-4"/>
        <s v="1200V 117mOhm @ 10A, 18V TO-247-3"/>
        <s v="1200V 137mOhm @ 7.6A, 18V TO-247-4"/>
        <s v="1200V 137mOhm @ 7.6A, 18V TO-247-3"/>
        <s v="650V 156mOhm @ 6.7A, 18V TO-247-3"/>
        <s v="650V 156mOhm @ 10A, 18V TO-220-3"/>
        <s v="1200V 208mOhm @ 7A, 18V TO-247-3"/>
        <s v="1200V 208mOhm @ 5A, 18V TO-247-3"/>
        <s v="1200V 364mOhm @ 4A, 18V TO-247-3"/>
        <s v="1200V 585mOhm @ 3A, 18V TO-247-3"/>
        <s v="1700V 975mOhm @ 1.7A, 18V TO-268-3, DÂ³Pak (2 Leads + Tab), TO-268AA"/>
        <s v="1700V 1.5Ohm @ 1.1A, 18V TO-268-3, DÂ³Pak (2 Leads + Tab), TO-268AA"/>
        <s v="1700V 1.5Ohm @ 1.1A, 18V TO-3PFM, SC-93-3"/>
        <s v="1200V - Module"/>
        <s v="650V 25mOhm @ 50A, 18V TO-247-3"/>
        <s v="650V 26mOhm @ 50A, 18V TO-263-8, DÂ²Pak (7 Leads + Tab), TO-263CA"/>
        <s v="650V 26mOhm @ 50A, 18V TO-247-3"/>
        <s v="650V 67mOhm @ 20A, 20V TO-263-8, DÂ²Pak (7 Leads + Tab), TO-263CA"/>
        <s v="650V 67mOhm @ 20A, 20V TO-247-3"/>
        <s v="1200V 69mOhm @ 40A, 20V TO-247-3"/>
        <s v="1200V 105mOhm @ 20A, 18V TO-263-8, DÂ²Pak (7 Leads + Tab), TO-263CA"/>
        <s v="1200V 105mOhm @ 20A, 18V TO-247-3"/>
        <s v="1200V 239mOhm @ 10A, 20V TO-247-3"/>
        <s v="1200V 290mOhm @ 10A, 20V TO-247-3"/>
        <s v="1200V 690mOhm @ 6A, 20V TO-247-3"/>
        <s v="650V 9mOhm @ 50A, 12V TO-247-4"/>
        <s v="650V 35mOhm @ 50A, 12V TO-263-3, DÂ²Pak (2 Leads + Tab), TO-263AB"/>
        <s v="650V 35mOhm @ 50A, 12V TO-220-3"/>
        <s v="650V 35mOhm @ 50A, 12V TO-247-3"/>
        <s v="650V 35mOhm @ 50A, 12V TO-247-4"/>
        <s v="650V 35mOhm @ 40A, 12V TO-263-3, DÂ²Pak (2 Leads + Tab), TO-263AB"/>
        <s v="650V 52mOhm @ 30A, 12V TO-263-3, DÂ²Pak (2 Leads + Tab), TO-263AB"/>
        <s v="650V 52mOhm @ 40A, 12V TO-247-3"/>
        <s v="650V 52mOhm @ 40A, 12V TO-247-4"/>
        <s v="650V 52mOhm @ 40A, 12V TO-220-3"/>
        <s v="650V 100mOhm @ 20A, 12V TO-220-3"/>
        <s v="650V 100mOhm @ 20A, 12V TO-247-4"/>
        <s v="650V 100mOhm @ 20A, 12V TO-247-3"/>
        <s v="650V 111mOhm @ 20A, 12V TO-263-3, DÂ²Pak (2 Leads + Tab), TO-263AB"/>
        <s v="650V 111mOhm @ 20A, 12V TO-247-3"/>
        <s v="900V 78mOhm @ 20A, 15V TO-263-8, DÂ²Pak (7 Leads + Tab), TO-263CA"/>
        <s v="1.2kV 22.3mOhm @ 75A, 15V TO-247-4"/>
        <s v="1200V 22.3mOhm @ 75A, 15V TO-247-3"/>
        <s v="1200V 28.8mOhm @ 50A, 15V TO-247-4"/>
        <s v="1200V 28.8mOhm @ 50A, 15V TO-247-3"/>
        <s v="1200V 34mOhm @ 50A, 20V TO-247-3"/>
        <s v="900V 39mOhm @ 35A, 15V TO-247-4"/>
        <s v="1200V 43mOhm @ 40A, 15V TO-247-3"/>
        <s v="1200V 43mOhm @ 40A, 15V TO-247-4"/>
        <s v="1200V 52mOhm @ 40A, 20V TO-247-3"/>
        <s v="1700V 59mOhm @ 50A, 20V TO-247-4"/>
        <s v="1700V 70mOhm @ 50A, 20V TO-247-3"/>
        <s v="900V 78mOhm @ 20A, 15V TO-247-3"/>
        <s v="1000V 78mOhm @ 20A, 15V TO-263-8, DÂ²Pak (7 Leads + Tab), TO-263CA"/>
        <s v="1000V 78mOhm @ 20A, 15V TO-247-4"/>
        <s v="900V 84.5mOhm @ 20A, 15V TO-247-3"/>
        <s v="1200V 90mOhm @ 20A, 15V TO-263-8, DÂ²Pak (7 Leads + Tab), TO-263CA"/>
        <s v="1200V 90mOhm @ 20A, 15V TO-247-4"/>
        <s v="1200V 90mOhm @ 20A, 15V TO-247-3"/>
        <s v="1200V 98mOhm @ 20A, 20V TO-247-3"/>
        <s v="1700V 125mOhm @ 28A, 20V TO-247-4"/>
        <s v="900V 155mOhm @ 15A, 15V TO-247-3"/>
        <s v="900V 155mOhm @ 15A, 15V TO-263-8, DÂ²Pak (7 Leads + Tab), TO-263CA"/>
        <s v="1000V 155mOhm @ 15A, 15V TO-247-4"/>
        <s v="1000V 155mOhm @ 15A, 15V TO-263-8, DÂ²Pak (7 Leads + Tab), TO-263CA"/>
        <s v="1200V 196mOhm @ 10A, 20V TO-247-3"/>
        <s v="900V 360mOhm @ 7.5A, 15V TO-247-3"/>
        <s v="900V 360mOhm @ 7.5A, 15V TO-263-8, DÂ²Pak (7 Leads + Tab), TO-263CA"/>
        <s v="1200V 370mOhm @ 6A, 20V TO-247-3"/>
        <s v="1700V 1.1Ohm @ 2A, 20V TO-247-3"/>
        <s v="1700V 1.4Ohm @ 2A, 20V TO-263-7 (Straight Leads)"/>
        <s v="1700V 1.4Ohm @ 2A, 20V TO-263-8, DÂ²Pak (7 Leads + Tab), TO-263CA"/>
        <s v="650V 27mOhm TO-247-4"/>
        <s v="650V 48mOhm TO-247-3"/>
        <s v="650V 48mOhm TO-247-4"/>
        <s v="650V 107mOhm TO-247-4"/>
        <s v="650V 27mOhm TO-247-3"/>
        <s v="650V 72mOhm TO-247-3"/>
        <s v="650V 72mOhm TO-247-4"/>
        <s v="650V 15mOhm TO-247-4"/>
        <s v="650V 15mOhm TO-247-3"/>
        <s v="650V 60mOhm TO-247-3"/>
        <s v="650V 60mOhm TO-247-4"/>
        <s v="650V 60mOhm TO-263-7"/>
        <s v="650V 120mOhm TO-247-3"/>
        <s v="650V 120mOhm TO-247-4"/>
        <s v="650V 120mOhm TO-263-7"/>
        <m/>
      </sharedItems>
    </cacheField>
    <cacheField name="Internal Part Number" numFmtId="0">
      <sharedItems containsBlank="1"/>
    </cacheField>
    <cacheField name="Description" numFmtId="0">
      <sharedItems containsBlank="1"/>
    </cacheField>
    <cacheField name="Total Qty (@ Batch Size: 1)" numFmtId="0">
      <sharedItems containsString="0" containsBlank="1" containsNumber="1" containsInteger="1" minValue="10000" maxValue="10000"/>
    </cacheField>
    <cacheField name="SKU" numFmtId="0">
      <sharedItems containsBlank="1"/>
    </cacheField>
    <cacheField name="SKU2" numFmtId="0">
      <sharedItems containsBlank="1"/>
    </cacheField>
    <cacheField name="SKU3" numFmtId="0">
      <sharedItems containsBlank="1"/>
    </cacheField>
    <cacheField name="SKU4" numFmtId="0">
      <sharedItems containsBlank="1"/>
    </cacheField>
    <cacheField name="SKU5" numFmtId="0">
      <sharedItems containsBlank="1"/>
    </cacheField>
    <cacheField name="SKU6" numFmtId="0">
      <sharedItems containsBlank="1"/>
    </cacheField>
    <cacheField name="SKU7" numFmtId="0">
      <sharedItems containsBlank="1"/>
    </cacheField>
    <cacheField name="SKU8" numFmtId="0">
      <sharedItems containsBlank="1"/>
    </cacheField>
    <cacheField name="SKU9" numFmtId="0">
      <sharedItems containsBlank="1"/>
    </cacheField>
    <cacheField name="SKU10" numFmtId="0">
      <sharedItems containsBlank="1" containsMixedTypes="1" containsNumber="1" containsInteger="1" minValue="1246847" maxValue="9230711"/>
    </cacheField>
    <cacheField name="SKU11" numFmtId="0">
      <sharedItems containsBlank="1"/>
    </cacheField>
    <cacheField name="SKU12" numFmtId="0">
      <sharedItems containsBlank="1"/>
    </cacheField>
    <cacheField name="SKU13" numFmtId="0">
      <sharedItems containsBlank="1"/>
    </cacheField>
    <cacheField name="SKU14" numFmtId="0">
      <sharedItems containsBlank="1"/>
    </cacheField>
    <cacheField name="Packaging" numFmtId="0">
      <sharedItems containsBlank="1"/>
    </cacheField>
    <cacheField name="Packaging15" numFmtId="0">
      <sharedItems containsBlank="1"/>
    </cacheField>
    <cacheField name="Packaging16" numFmtId="0">
      <sharedItems containsBlank="1"/>
    </cacheField>
    <cacheField name="Packaging17" numFmtId="0">
      <sharedItems containsBlank="1"/>
    </cacheField>
    <cacheField name="Packaging18" numFmtId="0">
      <sharedItems containsBlank="1"/>
    </cacheField>
    <cacheField name="Packaging19" numFmtId="0">
      <sharedItems containsBlank="1"/>
    </cacheField>
    <cacheField name="Packaging20" numFmtId="0">
      <sharedItems containsBlank="1"/>
    </cacheField>
    <cacheField name="Packaging21" numFmtId="0">
      <sharedItems containsBlank="1"/>
    </cacheField>
    <cacheField name="Packaging22" numFmtId="0">
      <sharedItems containsBlank="1"/>
    </cacheField>
    <cacheField name="Packaging23" numFmtId="0">
      <sharedItems containsBlank="1"/>
    </cacheField>
    <cacheField name="Packaging24" numFmtId="0">
      <sharedItems containsBlank="1"/>
    </cacheField>
    <cacheField name="Packaging25" numFmtId="0">
      <sharedItems containsBlank="1"/>
    </cacheField>
    <cacheField name="Packaging26" numFmtId="0">
      <sharedItems containsBlank="1"/>
    </cacheField>
    <cacheField name="Packaging27" numFmtId="0">
      <sharedItems containsBlank="1"/>
    </cacheField>
    <cacheField name="Digi-Key" numFmtId="44">
      <sharedItems containsString="0" containsBlank="1" containsNumber="1" minValue="2.786" maxValue="1120"/>
    </cacheField>
    <cacheField name="Arrow Electronics, Inc." numFmtId="44">
      <sharedItems containsString="0" containsBlank="1" containsNumber="1" minValue="3.9510000000000001" maxValue="209.31"/>
    </cacheField>
    <cacheField name="Avnet" numFmtId="44">
      <sharedItems containsString="0" containsBlank="1" containsNumber="1" minValue="2.5545599999999999" maxValue="798.08559000000002"/>
    </cacheField>
    <cacheField name="Avnet Europe" numFmtId="44">
      <sharedItems containsString="0" containsBlank="1" containsNumber="1" minValue="3.6643245962613502" maxValue="100.68153683532201"/>
    </cacheField>
    <cacheField name="Chip One Stop Japan" numFmtId="44">
      <sharedItems containsString="0" containsBlank="1" containsNumber="1" minValue="3.01" maxValue="1370"/>
    </cacheField>
    <cacheField name="Future Electronics" numFmtId="44">
      <sharedItems containsString="0" containsBlank="1" containsNumber="1" minValue="4.16" maxValue="57.46"/>
    </cacheField>
    <cacheField name="Mouser" numFmtId="44">
      <sharedItems containsString="0" containsBlank="1" containsNumber="1" minValue="2.78" maxValue="1000"/>
    </cacheField>
    <cacheField name="Newark" numFmtId="44">
      <sharedItems containsString="0" containsBlank="1" containsNumber="1" minValue="0.67500000000000004" maxValue="199.82"/>
    </cacheField>
    <cacheField name="Richardson RFPD" numFmtId="44">
      <sharedItems containsString="0" containsBlank="1" containsNumber="1" minValue="3.2" maxValue="196.76"/>
    </cacheField>
    <cacheField name="RS Components" numFmtId="44">
      <sharedItems containsString="0" containsBlank="1" containsNumber="1" minValue="3.1349999999999998" maxValue="84.87"/>
    </cacheField>
    <cacheField name="Rutronik" numFmtId="44">
      <sharedItems containsString="0" containsBlank="1" containsNumber="1" minValue="5.36" maxValue="88.01"/>
    </cacheField>
    <cacheField name="TME" numFmtId="44">
      <sharedItems containsString="0" containsBlank="1" containsNumber="1" minValue="4.0599999999999996" maxValue="83.24"/>
    </cacheField>
    <cacheField name="TTI" numFmtId="44">
      <sharedItems containsString="0" containsBlank="1" containsNumber="1" minValue="2.6019999999999999" maxValue="50.524999999999999"/>
    </cacheField>
    <cacheField name="Verical" numFmtId="44">
      <sharedItems containsString="0" containsBlank="1" containsNumber="1" minValue="3.7561" maxValue="1746.75"/>
    </cacheField>
    <cacheField name="In Stock" numFmtId="0">
      <sharedItems containsString="0" containsBlank="1" containsNumber="1" containsInteger="1" minValue="0" maxValue="11256"/>
    </cacheField>
    <cacheField name="In Stock28" numFmtId="0">
      <sharedItems containsString="0" containsBlank="1" containsNumber="1" containsInteger="1" minValue="24" maxValue="6400"/>
    </cacheField>
    <cacheField name="In Stock29" numFmtId="0">
      <sharedItems containsString="0" containsBlank="1" containsNumber="1" containsInteger="1" minValue="0" maxValue="12200"/>
    </cacheField>
    <cacheField name="In Stock30" numFmtId="0">
      <sharedItems containsString="0" containsBlank="1" containsNumber="1" containsInteger="1" minValue="0" maxValue="2130"/>
    </cacheField>
    <cacheField name="In Stock31" numFmtId="0">
      <sharedItems containsString="0" containsBlank="1" containsNumber="1" containsInteger="1" minValue="4" maxValue="715"/>
    </cacheField>
    <cacheField name="In Stock32" numFmtId="0">
      <sharedItems containsString="0" containsBlank="1" containsNumber="1" containsInteger="1" minValue="5" maxValue="3699"/>
    </cacheField>
    <cacheField name="In Stock33" numFmtId="0">
      <sharedItems containsString="0" containsBlank="1" containsNumber="1" containsInteger="1" minValue="0" maxValue="4241"/>
    </cacheField>
    <cacheField name="In Stock34" numFmtId="0">
      <sharedItems containsString="0" containsBlank="1" containsNumber="1" containsInteger="1" minValue="0" maxValue="6100"/>
    </cacheField>
    <cacheField name="In Stock35" numFmtId="0">
      <sharedItems containsString="0" containsBlank="1" containsNumber="1" containsInteger="1" minValue="0" maxValue="37516"/>
    </cacheField>
    <cacheField name="In Stock36" numFmtId="0">
      <sharedItems containsString="0" containsBlank="1" containsNumber="1" containsInteger="1" minValue="0" maxValue="959"/>
    </cacheField>
    <cacheField name="In Stock37" numFmtId="0">
      <sharedItems containsString="0" containsBlank="1" containsNumber="1" containsInteger="1" minValue="6" maxValue="6220"/>
    </cacheField>
    <cacheField name="In Stock38" numFmtId="0">
      <sharedItems containsString="0" containsBlank="1" containsNumber="1" containsInteger="1" minValue="0" maxValue="201"/>
    </cacheField>
    <cacheField name="In Stock39" numFmtId="0">
      <sharedItems containsString="0" containsBlank="1" containsNumber="1" containsInteger="1" minValue="0" maxValue="2370"/>
    </cacheField>
    <cacheField name="In Stock40" numFmtId="0">
      <sharedItems containsString="0" containsBlank="1" containsNumber="1" containsInteger="1" minValue="4" maxValue="34600"/>
    </cacheField>
    <cacheField name="MOQ" numFmtId="0">
      <sharedItems containsString="0" containsBlank="1" containsNumber="1" containsInteger="1" minValue="1" maxValue="1600"/>
    </cacheField>
    <cacheField name="MOQ41" numFmtId="0">
      <sharedItems containsString="0" containsBlank="1" containsNumber="1" containsInteger="1" minValue="1" maxValue="1600"/>
    </cacheField>
    <cacheField name="MOQ42" numFmtId="0">
      <sharedItems containsString="0" containsBlank="1" containsNumber="1" containsInteger="1" minValue="30" maxValue="2000"/>
    </cacheField>
    <cacheField name="MOQ43" numFmtId="0">
      <sharedItems containsString="0" containsBlank="1" containsNumber="1" containsInteger="1" minValue="1" maxValue="1000"/>
    </cacheField>
    <cacheField name="MOQ44" numFmtId="0">
      <sharedItems containsString="0" containsBlank="1" containsNumber="1" containsInteger="1" minValue="1" maxValue="1"/>
    </cacheField>
    <cacheField name="MOQ45" numFmtId="0">
      <sharedItems containsString="0" containsBlank="1" containsNumber="1" containsInteger="1" minValue="1" maxValue="450"/>
    </cacheField>
    <cacheField name="MOQ46" numFmtId="0">
      <sharedItems containsString="0" containsBlank="1" containsNumber="1" containsInteger="1" minValue="1" maxValue="1"/>
    </cacheField>
    <cacheField name="MOQ47" numFmtId="0">
      <sharedItems containsString="0" containsBlank="1" containsNumber="1" containsInteger="1" minValue="1" maxValue="1600"/>
    </cacheField>
    <cacheField name="MOQ48" numFmtId="0">
      <sharedItems containsString="0" containsBlank="1" containsNumber="1" containsInteger="1" minValue="1" maxValue="1600"/>
    </cacheField>
    <cacheField name="MOQ49" numFmtId="0">
      <sharedItems containsString="0" containsBlank="1" containsNumber="1" containsInteger="1" minValue="1" maxValue="50"/>
    </cacheField>
    <cacheField name="MOQ50" numFmtId="0">
      <sharedItems containsString="0" containsBlank="1" containsNumber="1" containsInteger="1" minValue="30" maxValue="800"/>
    </cacheField>
    <cacheField name="MOQ51" numFmtId="0">
      <sharedItems containsString="0" containsBlank="1" containsNumber="1" containsInteger="1" minValue="1" maxValue="1"/>
    </cacheField>
    <cacheField name="MOQ52" numFmtId="0">
      <sharedItems containsString="0" containsBlank="1" containsNumber="1" containsInteger="1" minValue="30" maxValue="800"/>
    </cacheField>
    <cacheField name="MOQ53" numFmtId="0">
      <sharedItems containsString="0" containsBlank="1" containsNumber="1" containsInteger="1" minValue="1" maxValue="1600"/>
    </cacheField>
    <cacheField name="URL" numFmtId="0">
      <sharedItems containsBlank="1"/>
    </cacheField>
    <cacheField name="URL54" numFmtId="0">
      <sharedItems containsBlank="1"/>
    </cacheField>
    <cacheField name="URL55" numFmtId="0">
      <sharedItems containsBlank="1"/>
    </cacheField>
    <cacheField name="URL56" numFmtId="0">
      <sharedItems containsBlank="1"/>
    </cacheField>
    <cacheField name="URL57" numFmtId="0">
      <sharedItems containsBlank="1"/>
    </cacheField>
    <cacheField name="URL58" numFmtId="0">
      <sharedItems containsBlank="1"/>
    </cacheField>
    <cacheField name="URL59" numFmtId="0">
      <sharedItems containsBlank="1"/>
    </cacheField>
    <cacheField name="URL60" numFmtId="0">
      <sharedItems containsBlank="1"/>
    </cacheField>
    <cacheField name="URL61" numFmtId="0">
      <sharedItems containsBlank="1"/>
    </cacheField>
    <cacheField name="URL62" numFmtId="0">
      <sharedItems containsBlank="1"/>
    </cacheField>
    <cacheField name="URL63" numFmtId="0">
      <sharedItems containsBlank="1"/>
    </cacheField>
    <cacheField name="URL64" numFmtId="0">
      <sharedItems containsBlank="1"/>
    </cacheField>
    <cacheField name="URL65" numFmtId="0">
      <sharedItems containsBlank="1"/>
    </cacheField>
    <cacheField name="URL66" numFmtId="0">
      <sharedItems containsBlank="1"/>
    </cacheField>
    <cacheField name="Distributor [Lowest Price (Overall)]" numFmtId="0">
      <sharedItems containsBlank="1" count="17">
        <s v="Digi-Key"/>
        <s v="Master Electronics"/>
        <s v="Newark"/>
        <s v="Avnet"/>
        <s v="Farnell"/>
        <s v="Verical"/>
        <s v="TME"/>
        <s v="Richardson RFPD"/>
        <s v="Avnet Europe"/>
        <s v="Chip One Stop Japan"/>
        <s v="LCSC"/>
        <s v="Mouser"/>
        <s v="Distrelec"/>
        <s v="Mouser 500"/>
        <s v="Mouser 1000"/>
        <s v="RS Components"/>
        <m/>
      </sharedItems>
    </cacheField>
    <cacheField name="SKU [Lowest Price (Overall)]" numFmtId="0">
      <sharedItems containsBlank="1" containsMixedTypes="1" containsNumber="1" containsInteger="1" minValue="3052188" maxValue="30151463"/>
    </cacheField>
    <cacheField name="Packaging [Lowest Price (Overall)]" numFmtId="0">
      <sharedItems containsBlank="1"/>
    </cacheField>
    <cacheField name="Unit Price (@ Batch Size: 1) [Lowest Price (Overall)]" numFmtId="44">
      <sharedItems containsString="0" containsBlank="1" containsNumber="1" minValue="0.67500000000000004" maxValue="1000"/>
    </cacheField>
    <cacheField name="Line Total [Lowest Price (Overall)]" numFmtId="0">
      <sharedItems containsString="0" containsBlank="1" containsNumber="1" minValue="6750" maxValue="10000000"/>
    </cacheField>
    <cacheField name="Batch Total [Lowest Price (Overall)]" numFmtId="0">
      <sharedItems containsString="0" containsBlank="1" containsNumber="1" minValue="6750" maxValue="10000000"/>
    </cacheField>
    <cacheField name="In Stock [Lowest Price (Overall)]" numFmtId="0">
      <sharedItems containsString="0" containsBlank="1" containsNumber="1" containsInteger="1" minValue="0" maxValue="12200"/>
    </cacheField>
    <cacheField name="MOQ [Lowest Price (Overall)]" numFmtId="0">
      <sharedItems containsString="0" containsBlank="1" containsNumber="1" containsInteger="1" minValue="1" maxValue="1600"/>
    </cacheField>
    <cacheField name="URL [Lowest Price (Overall)]" numFmtId="0">
      <sharedItems containsBlank="1"/>
    </cacheField>
    <cacheField name="Rdsontext" numFmtId="0">
      <sharedItems containsBlank="1"/>
    </cacheField>
    <cacheField name="Id" numFmtId="0">
      <sharedItems containsBlank="1"/>
    </cacheField>
    <cacheField name="Vgsmax" numFmtId="0">
      <sharedItems containsBlank="1"/>
    </cacheField>
    <cacheField name="Package" numFmtId="0">
      <sharedItems containsBlank="1" count="15">
        <s v="TO-258AA"/>
        <s v="TO-263"/>
        <s v="TO-247-3"/>
        <s v="TO-247-4"/>
        <s v="SOT-227-4,"/>
        <s v="TO-268-3,"/>
        <s v="TO-268-3"/>
        <s v="TO-263-8,"/>
        <s v="TO-220-3"/>
        <s v="TO-3PFM,"/>
        <m/>
        <s v="TO-263-3,"/>
        <s v="TO-263-7"/>
        <s v="DÂ²Pak" u="1"/>
        <s v="Leads" u="1"/>
      </sharedItems>
    </cacheField>
    <cacheField name="Rdson" numFmtId="0">
      <sharedItems containsBlank="1" containsMixedTypes="1" containsNumber="1" minValue="9" maxValue="1500" count="64">
        <n v="25"/>
        <n v="60"/>
        <n v="100"/>
        <n v="120"/>
        <n v="250"/>
        <n v="1000"/>
        <n v="40"/>
        <n v="59"/>
        <n v="78"/>
        <n v="117"/>
        <n v="182"/>
        <n v="220"/>
        <n v="286"/>
        <n v="350"/>
        <n v="455"/>
        <n v="34"/>
        <n v="50"/>
        <n v="52"/>
        <n v="35"/>
        <n v="150"/>
        <n v="200"/>
        <n v="17"/>
        <n v="19"/>
        <n v="31"/>
        <n v="90"/>
        <n v="80"/>
        <n v="28"/>
        <n v="84"/>
        <n v="110"/>
        <n v="22.1"/>
        <n v="28.6"/>
        <n v="39"/>
        <n v="104"/>
        <n v="137"/>
        <n v="156"/>
        <n v="208"/>
        <n v="364"/>
        <n v="585"/>
        <n v="975"/>
        <n v="1500"/>
        <s v="-"/>
        <n v="26"/>
        <n v="67"/>
        <n v="69"/>
        <n v="105"/>
        <n v="239"/>
        <n v="290"/>
        <n v="690"/>
        <n v="9"/>
        <n v="111"/>
        <n v="22.3"/>
        <n v="28.8"/>
        <n v="43"/>
        <n v="70"/>
        <n v="84.5"/>
        <n v="98"/>
        <n v="125"/>
        <n v="155"/>
        <n v="196"/>
        <n v="360"/>
        <n v="370"/>
        <n v="1100"/>
        <n v="1400"/>
        <m/>
      </sharedItems>
    </cacheField>
    <cacheField name="br" numFmtId="0">
      <sharedItems containsString="0" containsBlank="1" containsNumber="1" containsInteger="1" minValue="650" maxValue="1700" count="6">
        <n v="650"/>
        <n v="1200"/>
        <n v="1700"/>
        <n v="900"/>
        <n v="1000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10">
  <r>
    <n v="10000"/>
    <s v="GA50JT06-258"/>
    <x v="0"/>
    <x v="0"/>
    <s v="https://octopart.com/ga50jt06-258-genesic+semiconductor-50255812"/>
    <s v="600V 25mOhm @ 50A TO-258-3, TO-258AA"/>
    <s v="Id=100A (Tc) Vgsmax=- Vth=-"/>
    <s v="Qg=- Ciss=-"/>
    <n v="10000"/>
    <s v="1242-1253-ND"/>
    <m/>
    <m/>
    <m/>
    <m/>
    <m/>
    <m/>
    <m/>
    <m/>
    <m/>
    <m/>
    <m/>
    <m/>
    <m/>
    <s v="Bulk"/>
    <m/>
    <m/>
    <m/>
    <m/>
    <m/>
    <m/>
    <m/>
    <m/>
    <m/>
    <m/>
    <m/>
    <m/>
    <m/>
    <n v="601.94000000000005"/>
    <m/>
    <m/>
    <m/>
    <m/>
    <m/>
    <m/>
    <m/>
    <m/>
    <m/>
    <m/>
    <m/>
    <m/>
    <m/>
    <n v="0"/>
    <m/>
    <m/>
    <m/>
    <m/>
    <m/>
    <m/>
    <m/>
    <m/>
    <m/>
    <m/>
    <m/>
    <m/>
    <m/>
    <n v="10"/>
    <m/>
    <m/>
    <m/>
    <m/>
    <m/>
    <m/>
    <m/>
    <m/>
    <m/>
    <m/>
    <m/>
    <m/>
    <m/>
    <s v="https://octopart.com/click/track?c=1&amp;ai=8237&amp;sig=0b5afa5&amp;sid=459&amp;ppid=50255812&amp;vpid=161862115&amp;ct=offers"/>
    <m/>
    <m/>
    <m/>
    <m/>
    <m/>
    <m/>
    <m/>
    <m/>
    <m/>
    <m/>
    <m/>
    <m/>
    <m/>
    <s v="Digi-Key"/>
    <s v="1242-1253-ND"/>
    <s v="Bulk"/>
    <n v="601.94000000000005"/>
    <n v="6019400"/>
    <n v="6019400"/>
    <n v="0"/>
    <n v="10"/>
    <s v="https://octopart.com/click/track?c=1&amp;ai=8237&amp;sig=0b5afa5&amp;sid=459&amp;ppid=50255812&amp;vpid=161862115&amp;ct=offers"/>
    <s v="25mOhm"/>
    <s v="50A"/>
    <s v="TO-258-3,"/>
    <x v="0"/>
    <n v="25"/>
    <n v="650"/>
    <s v="K"/>
  </r>
  <r>
    <n v="10000"/>
    <s v="GA20JT12-263"/>
    <x v="0"/>
    <x v="1"/>
    <s v="https://octopart.com/ga20jt12-263-genesic+semiconductor-30949953"/>
    <s v="1200V 60mOhm @ 20A TO-263-8, DÂ²Pak (7 Leads + Tab), TO-263CA"/>
    <s v="Id=45A (Tc) Vgsmax=- Vth=-"/>
    <s v="Qg=- Ciss=3091pF @ 800V"/>
    <n v="10000"/>
    <s v="1242-1189-ND"/>
    <m/>
    <m/>
    <m/>
    <m/>
    <m/>
    <s v="905-GA20JT12-263"/>
    <m/>
    <m/>
    <m/>
    <m/>
    <m/>
    <m/>
    <m/>
    <s v="Tube"/>
    <m/>
    <m/>
    <m/>
    <m/>
    <m/>
    <s v="Tape &amp; Reel"/>
    <m/>
    <m/>
    <m/>
    <m/>
    <m/>
    <m/>
    <m/>
    <n v="25.395440000000001"/>
    <m/>
    <m/>
    <m/>
    <m/>
    <m/>
    <n v="31.21"/>
    <m/>
    <m/>
    <m/>
    <m/>
    <m/>
    <m/>
    <m/>
    <n v="155"/>
    <m/>
    <m/>
    <m/>
    <m/>
    <m/>
    <n v="15"/>
    <m/>
    <m/>
    <m/>
    <m/>
    <m/>
    <m/>
    <m/>
    <n v="1"/>
    <m/>
    <m/>
    <m/>
    <m/>
    <m/>
    <n v="1"/>
    <m/>
    <m/>
    <m/>
    <m/>
    <m/>
    <m/>
    <m/>
    <s v="https://octopart.com/click/track?ai=8237&amp;sig=024d2d6&amp;sid=459&amp;ppid=30949953&amp;vpid=91295666&amp;ct=offers"/>
    <m/>
    <m/>
    <m/>
    <m/>
    <m/>
    <s v="https://octopart.com/click/track?ai=8237&amp;sig=0e9393e&amp;sid=2401&amp;ppid=30949953&amp;vpid=241918531&amp;ct=offers"/>
    <m/>
    <m/>
    <m/>
    <m/>
    <m/>
    <m/>
    <m/>
    <s v="Master Electronics"/>
    <s v="GA20JT12-263"/>
    <m/>
    <n v="25.03"/>
    <n v="250300"/>
    <n v="250300"/>
    <n v="0"/>
    <n v="313"/>
    <s v="https://octopart.com/click/track?c=1&amp;ai=8237&amp;sig=09690c3&amp;sid=2595&amp;ppid=30949953&amp;vpid=544351735&amp;ct=offers"/>
    <s v="60mOhm"/>
    <s v="20A"/>
    <s v="TO-263-8,"/>
    <x v="1"/>
    <n v="60"/>
    <n v="1200"/>
    <s v="K"/>
  </r>
  <r>
    <n v="10000"/>
    <s v="GA10SICP12-263"/>
    <x v="0"/>
    <x v="2"/>
    <s v="https://octopart.com/ga10sicp12-263-genesic+semiconductor-61580712"/>
    <s v="1200V 100mOhm @ 10A TO-263-8, DÂ²Pak (7 Leads + Tab), TO-263CA"/>
    <s v="Id=25A (Tc) Vgsmax=- Vth=-"/>
    <s v="Qg=- Ciss=1403pF @ 800V"/>
    <n v="10000"/>
    <s v="1242-1318-ND"/>
    <m/>
    <m/>
    <m/>
    <m/>
    <m/>
    <s v="905-GA10SICP12-263"/>
    <m/>
    <m/>
    <m/>
    <m/>
    <m/>
    <m/>
    <m/>
    <s v="Tube"/>
    <m/>
    <m/>
    <m/>
    <m/>
    <m/>
    <s v="Tape &amp; Reel"/>
    <m/>
    <m/>
    <m/>
    <m/>
    <m/>
    <m/>
    <m/>
    <n v="25.274239999999999"/>
    <m/>
    <m/>
    <m/>
    <m/>
    <m/>
    <n v="30.89"/>
    <m/>
    <m/>
    <m/>
    <m/>
    <m/>
    <m/>
    <m/>
    <n v="0"/>
    <m/>
    <m/>
    <m/>
    <m/>
    <m/>
    <n v="57"/>
    <m/>
    <m/>
    <m/>
    <m/>
    <m/>
    <m/>
    <m/>
    <n v="500"/>
    <m/>
    <m/>
    <m/>
    <m/>
    <m/>
    <n v="1"/>
    <m/>
    <m/>
    <m/>
    <m/>
    <m/>
    <m/>
    <m/>
    <s v="https://octopart.com/click/track?c=1&amp;ai=8237&amp;sig=02f854f&amp;sid=459&amp;ppid=61580712&amp;vpid=232640500&amp;ct=offers"/>
    <m/>
    <m/>
    <m/>
    <m/>
    <m/>
    <s v="https://octopart.com/click/track?ai=8237&amp;sig=0d02ad8&amp;sid=2401&amp;ppid=61580712&amp;vpid=239357292&amp;ct=offers"/>
    <m/>
    <m/>
    <m/>
    <m/>
    <m/>
    <m/>
    <m/>
    <s v="Digi-Key"/>
    <s v="1242-1318-ND"/>
    <s v="Tube"/>
    <n v="25.274239999999999"/>
    <n v="252742.39999999999"/>
    <n v="252742.39999999999"/>
    <n v="0"/>
    <n v="500"/>
    <s v="https://octopart.com/click/track?c=1&amp;ai=8237&amp;sig=02f854f&amp;sid=459&amp;ppid=61580712&amp;vpid=232640500&amp;ct=offers"/>
    <s v="100mOhm"/>
    <s v="10A"/>
    <s v="TO-263-8,"/>
    <x v="1"/>
    <n v="100"/>
    <n v="1200"/>
    <s v="K"/>
  </r>
  <r>
    <n v="10000"/>
    <s v="GA10JT12-263"/>
    <x v="0"/>
    <x v="3"/>
    <s v="https://octopart.com/ga10jt12-263-genesic+semiconductor-30949952"/>
    <s v="1200V 120mOhm @ 10A -"/>
    <s v="Id=25A (Tc) Vgsmax=- Vth=-"/>
    <s v="Qg=- Ciss=1403pF @ 800V"/>
    <n v="10000"/>
    <s v="1242-1186-ND"/>
    <m/>
    <m/>
    <m/>
    <m/>
    <m/>
    <s v="905-GA10JT12-263"/>
    <s v="08X5868"/>
    <m/>
    <m/>
    <m/>
    <m/>
    <m/>
    <m/>
    <s v="Tube"/>
    <m/>
    <m/>
    <m/>
    <m/>
    <m/>
    <s v="Tape &amp; Reel"/>
    <m/>
    <m/>
    <m/>
    <m/>
    <m/>
    <m/>
    <m/>
    <n v="13.15122"/>
    <m/>
    <m/>
    <m/>
    <m/>
    <m/>
    <n v="15.31"/>
    <n v="18.28"/>
    <m/>
    <m/>
    <m/>
    <m/>
    <m/>
    <m/>
    <n v="691"/>
    <m/>
    <m/>
    <m/>
    <m/>
    <m/>
    <n v="17"/>
    <n v="0"/>
    <m/>
    <m/>
    <m/>
    <m/>
    <m/>
    <m/>
    <n v="1"/>
    <m/>
    <m/>
    <m/>
    <m/>
    <m/>
    <n v="1"/>
    <n v="1250"/>
    <m/>
    <m/>
    <m/>
    <m/>
    <m/>
    <m/>
    <s v="https://octopart.com/click/track?ai=8237&amp;sig=02be008&amp;sid=459&amp;ppid=30949952&amp;vpid=91295665&amp;ct=offers"/>
    <m/>
    <m/>
    <m/>
    <m/>
    <m/>
    <s v="https://octopart.com/click/track?ai=8237&amp;sig=009e2d8&amp;sid=2401&amp;ppid=30949952&amp;vpid=241918530&amp;ct=offers"/>
    <s v="https://octopart.com/click/track?c=1&amp;ai=8237&amp;sig=04cc738&amp;sid=2402&amp;ppid=30949952&amp;vpid=89569525&amp;ct=offers"/>
    <m/>
    <m/>
    <m/>
    <m/>
    <m/>
    <m/>
    <s v="Master Electronics"/>
    <s v="GA10JT12-263"/>
    <m/>
    <n v="12.51"/>
    <n v="125100"/>
    <n v="125100"/>
    <n v="0"/>
    <n v="313"/>
    <s v="https://octopart.com/click/track?c=1&amp;ai=8237&amp;sig=07d7ff1&amp;sid=2595&amp;ppid=30949952&amp;vpid=544351733&amp;ct=offers"/>
    <s v="120mOhm"/>
    <s v="10A"/>
    <s v="-"/>
    <x v="2"/>
    <n v="120"/>
    <n v="1200"/>
    <s v="K"/>
  </r>
  <r>
    <n v="10000"/>
    <s v="GA08JT17-247"/>
    <x v="0"/>
    <x v="4"/>
    <s v="https://octopart.com/ga08jt17-247-genesic+semiconductor-24874688"/>
    <s v="1700V 250mOhm @ 8A TO-247-3"/>
    <s v="Id=8A (Tc) (90Â°C) Vgsmax=- Vth=-"/>
    <s v="Qg=- Ciss=-"/>
    <n v="10000"/>
    <s v="1242-1135-ND"/>
    <m/>
    <m/>
    <m/>
    <m/>
    <m/>
    <m/>
    <s v="46W2773"/>
    <m/>
    <m/>
    <m/>
    <m/>
    <m/>
    <m/>
    <s v="Tube"/>
    <m/>
    <m/>
    <m/>
    <m/>
    <m/>
    <m/>
    <m/>
    <m/>
    <m/>
    <m/>
    <m/>
    <m/>
    <m/>
    <n v="43.086599999999997"/>
    <m/>
    <m/>
    <m/>
    <m/>
    <m/>
    <m/>
    <n v="49.71"/>
    <m/>
    <m/>
    <m/>
    <m/>
    <m/>
    <m/>
    <n v="631"/>
    <m/>
    <m/>
    <m/>
    <m/>
    <m/>
    <m/>
    <n v="0"/>
    <m/>
    <m/>
    <m/>
    <m/>
    <m/>
    <m/>
    <n v="1"/>
    <m/>
    <m/>
    <m/>
    <m/>
    <m/>
    <m/>
    <n v="450"/>
    <m/>
    <m/>
    <m/>
    <m/>
    <m/>
    <m/>
    <s v="https://octopart.com/click/track?ai=8237&amp;sig=0b98534&amp;sid=459&amp;ppid=24874688&amp;vpid=67450421&amp;ct=offers"/>
    <m/>
    <m/>
    <m/>
    <m/>
    <m/>
    <m/>
    <s v="https://octopart.com/click/track?c=1&amp;ai=8237&amp;sig=00e42b5&amp;sid=2402&amp;ppid=24874688&amp;vpid=57576977&amp;ct=offers"/>
    <m/>
    <m/>
    <m/>
    <m/>
    <m/>
    <m/>
    <s v="Digi-Key"/>
    <s v="1242-1135-ND"/>
    <s v="Tube"/>
    <n v="43.086599999999997"/>
    <n v="430866"/>
    <n v="430866"/>
    <n v="631"/>
    <n v="1"/>
    <s v="https://octopart.com/click/track?ai=8237&amp;sig=0b98534&amp;sid=459&amp;ppid=24874688&amp;vpid=67450421&amp;ct=offers"/>
    <s v="250mOhm"/>
    <s v="8A"/>
    <s v="TO-247-3"/>
    <x v="2"/>
    <n v="250"/>
    <n v="1700"/>
    <s v="K"/>
  </r>
  <r>
    <n v="10000"/>
    <s v="GA05JT12-263"/>
    <x v="0"/>
    <x v="5"/>
    <s v="https://octopart.com/ga05jt12-263-genesic+semiconductor-30949951"/>
    <s v="1200V - TO-263-8, DÂ²Pak (7 Leads + Tab), TO-263CA"/>
    <s v="Id=15A (Tc) Vgsmax=- Vth=-"/>
    <s v="Qg=- Ciss=-"/>
    <n v="10000"/>
    <s v="1242-1184-ND"/>
    <m/>
    <m/>
    <m/>
    <m/>
    <m/>
    <m/>
    <s v="08X5866"/>
    <m/>
    <m/>
    <m/>
    <m/>
    <m/>
    <m/>
    <s v="Tube"/>
    <m/>
    <m/>
    <m/>
    <m/>
    <m/>
    <m/>
    <m/>
    <m/>
    <m/>
    <m/>
    <m/>
    <m/>
    <m/>
    <n v="6.1357499999999998"/>
    <m/>
    <m/>
    <m/>
    <m/>
    <m/>
    <m/>
    <n v="0.67500000000000004"/>
    <m/>
    <m/>
    <m/>
    <m/>
    <m/>
    <m/>
    <n v="945"/>
    <m/>
    <m/>
    <m/>
    <m/>
    <m/>
    <m/>
    <n v="26"/>
    <m/>
    <m/>
    <m/>
    <m/>
    <m/>
    <m/>
    <n v="1"/>
    <m/>
    <m/>
    <m/>
    <m/>
    <m/>
    <m/>
    <n v="1"/>
    <m/>
    <m/>
    <m/>
    <m/>
    <m/>
    <m/>
    <s v="https://octopart.com/click/track?ai=8237&amp;sig=045742c&amp;sid=459&amp;ppid=30949951&amp;vpid=91295664&amp;ct=offers"/>
    <m/>
    <m/>
    <m/>
    <m/>
    <m/>
    <m/>
    <s v="https://octopart.com/click/track?ai=8237&amp;sig=081dda7&amp;sid=2402&amp;ppid=30949951&amp;vpid=89569480&amp;ct=offers"/>
    <m/>
    <m/>
    <m/>
    <m/>
    <m/>
    <m/>
    <s v="Newark"/>
    <s v="08X5866"/>
    <m/>
    <n v="0.67500000000000004"/>
    <n v="6750"/>
    <n v="6750"/>
    <n v="26"/>
    <n v="1"/>
    <s v="https://octopart.com/click/track?ai=8237&amp;sig=081dda7&amp;sid=2402&amp;ppid=30949951&amp;vpid=89569480&amp;ct=offers"/>
    <s v="-"/>
    <s v="DÂ²Pak"/>
    <s v="(7"/>
    <x v="3"/>
    <s v="-"/>
    <n v="1200"/>
    <s v="K"/>
  </r>
  <r>
    <n v="10000"/>
    <s v="IMW120R030M1HXKSA1"/>
    <x v="1"/>
    <x v="6"/>
    <s v="https://octopart.com/imw120r030m1hxksa1-infineon-103317928"/>
    <s v="1.2kV 40mOhm @ 25A, 18V TO-247-3"/>
    <s v="Id=56A (Tc) Vgsmax=15V, 18V Vth=5.7V @ 10mA"/>
    <s v="Qg=63nC @ 18V Ciss=2.12nF @ 800V"/>
    <n v="10000"/>
    <s v="IMW120R030M1HXKSA1-ND"/>
    <m/>
    <s v="IMW120R030M1HXKSA1"/>
    <s v="SP001727390"/>
    <m/>
    <m/>
    <s v="726-IMW120R030M1HXKS"/>
    <s v="29AH1031"/>
    <m/>
    <m/>
    <s v="TMOS2965"/>
    <m/>
    <m/>
    <m/>
    <s v="Tube"/>
    <m/>
    <m/>
    <m/>
    <m/>
    <m/>
    <s v="Tube"/>
    <m/>
    <m/>
    <m/>
    <m/>
    <m/>
    <m/>
    <m/>
    <n v="16.968579999999999"/>
    <m/>
    <n v="16.842009999999998"/>
    <n v="19.089362327524299"/>
    <m/>
    <m/>
    <n v="19.88"/>
    <n v="17.3"/>
    <m/>
    <m/>
    <n v="18.37"/>
    <m/>
    <m/>
    <m/>
    <n v="124"/>
    <m/>
    <n v="0"/>
    <n v="806"/>
    <m/>
    <m/>
    <n v="213"/>
    <n v="413"/>
    <m/>
    <m/>
    <n v="6"/>
    <m/>
    <m/>
    <m/>
    <n v="1"/>
    <m/>
    <n v="30"/>
    <n v="1"/>
    <m/>
    <m/>
    <n v="1"/>
    <n v="1"/>
    <m/>
    <m/>
    <n v="30"/>
    <m/>
    <m/>
    <m/>
    <s v="https://octopart.com/click/track?ai=8237&amp;sig=00823e9&amp;sid=459&amp;ppid=103317928&amp;vpid=576948913&amp;ct=offers"/>
    <m/>
    <s v="https://octopart.com/click/track?c=1&amp;ai=8237&amp;sig=045c8fc&amp;sid=5822&amp;ppid=103317928&amp;vpid=575333034&amp;ct=offers"/>
    <s v="https://octopart.com/click/track?ai=8237&amp;sig=0344a0f&amp;sid=15544&amp;ppid=103317928&amp;vpid=577825268&amp;ct=offers"/>
    <m/>
    <m/>
    <s v="https://octopart.com/click/track?ai=8237&amp;sig=0cf777e&amp;sid=2401&amp;ppid=103317928&amp;vpid=578355249&amp;ct=offers"/>
    <s v="https://octopart.com/click/track?ai=8237&amp;sig=07d6be3&amp;sid=2402&amp;ppid=103317928&amp;vpid=579314181&amp;ct=offers"/>
    <m/>
    <m/>
    <s v="https://octopart.com/click/track?ai=8237&amp;sig=00a5788&amp;sid=18993&amp;ppid=103317928&amp;vpid=596767973&amp;ct=offers"/>
    <m/>
    <m/>
    <m/>
    <s v="Avnet"/>
    <s v="IMW120R030M1HXKSA1"/>
    <m/>
    <n v="16.842009999999998"/>
    <n v="168420.09999999899"/>
    <n v="168420.09999999899"/>
    <n v="0"/>
    <n v="30"/>
    <s v="https://octopart.com/click/track?c=1&amp;ai=8237&amp;sig=045c8fc&amp;sid=5822&amp;ppid=103317928&amp;vpid=575333034&amp;ct=offers"/>
    <s v="40mOhm"/>
    <s v="25A,"/>
    <s v="18V"/>
    <x v="4"/>
    <n v="40"/>
    <n v="1200"/>
    <s v="D"/>
  </r>
  <r>
    <n v="10000"/>
    <s v="IMZ120R030M1HXKSA1"/>
    <x v="1"/>
    <x v="7"/>
    <s v="https://octopart.com/imz120r030m1hxksa1-infineon-103046432"/>
    <s v="1.2kV 40mOhm @ 25A, 18V TO-247-4"/>
    <s v="Id=56A (Tc) Vgsmax=15V, 18V Vth=5.7V @ 10mA"/>
    <s v="Qg=63nC @ 18V Ciss=2.12nF @ 800V"/>
    <n v="10000"/>
    <s v="IMZ120R030M1HXKSA1-ND"/>
    <m/>
    <s v="IMZ120R030M1HXKSA1"/>
    <s v="SP001727394"/>
    <m/>
    <s v="IMZ120R030M1HXKSA1-TUBE"/>
    <s v="726-IMZ120R030M1HXKS"/>
    <s v="29AH1037"/>
    <m/>
    <m/>
    <s v="TMOS2946"/>
    <m/>
    <m/>
    <m/>
    <s v="Tube"/>
    <m/>
    <m/>
    <m/>
    <m/>
    <s v="Tube"/>
    <s v="Tube"/>
    <m/>
    <m/>
    <m/>
    <m/>
    <m/>
    <m/>
    <m/>
    <n v="17.397500000000001"/>
    <m/>
    <n v="17.26774"/>
    <n v="19.5718363678501"/>
    <m/>
    <n v="21.36"/>
    <n v="20.38"/>
    <n v="17.73"/>
    <m/>
    <m/>
    <n v="19.91"/>
    <m/>
    <m/>
    <m/>
    <n v="168"/>
    <m/>
    <n v="0"/>
    <n v="1370"/>
    <m/>
    <n v="240"/>
    <n v="91"/>
    <n v="286"/>
    <m/>
    <m/>
    <n v="12"/>
    <m/>
    <m/>
    <m/>
    <n v="1"/>
    <m/>
    <n v="240"/>
    <n v="1"/>
    <m/>
    <n v="240"/>
    <n v="1"/>
    <n v="1"/>
    <m/>
    <m/>
    <n v="30"/>
    <m/>
    <m/>
    <m/>
    <s v="https://octopart.com/click/track?ai=8237&amp;sig=0daa28c&amp;sid=459&amp;ppid=103046432&amp;vpid=576948920&amp;ct=offers"/>
    <m/>
    <s v="https://octopart.com/click/track?c=1&amp;ai=8237&amp;sig=016c0ef&amp;sid=5822&amp;ppid=103046432&amp;vpid=562297521&amp;ct=offers"/>
    <s v="https://octopart.com/click/track?ai=8237&amp;sig=0175787&amp;sid=15544&amp;ppid=103046432&amp;vpid=577825272&amp;ct=offers"/>
    <m/>
    <s v="https://octopart.com/click/track?ai=8237&amp;sig=0f64ab2&amp;sid=2454&amp;ppid=103046432&amp;vpid=608908120&amp;ct=offers"/>
    <s v="https://octopart.com/click/track?ai=8237&amp;sig=09a192c&amp;sid=2401&amp;ppid=103046432&amp;vpid=578355255&amp;ct=offers"/>
    <s v="https://octopart.com/click/track?ai=8237&amp;sig=05d1bc3&amp;sid=2402&amp;ppid=103046432&amp;vpid=579314187&amp;ct=offers"/>
    <m/>
    <m/>
    <s v="https://octopart.com/click/track?ai=8237&amp;sig=01dab6b&amp;sid=18993&amp;ppid=103046432&amp;vpid=595493488&amp;ct=offers"/>
    <m/>
    <m/>
    <m/>
    <s v="Avnet"/>
    <s v="IMZ120R030M1HXKSA1"/>
    <m/>
    <n v="17.26774"/>
    <n v="172677.4"/>
    <n v="172677.4"/>
    <n v="0"/>
    <n v="240"/>
    <s v="https://octopart.com/click/track?c=1&amp;ai=8237&amp;sig=016c0ef&amp;sid=5822&amp;ppid=103046432&amp;vpid=562297521&amp;ct=offers"/>
    <s v="40mOhm"/>
    <s v="25A,"/>
    <s v="18V"/>
    <x v="5"/>
    <n v="40"/>
    <n v="1200"/>
    <s v="K"/>
  </r>
  <r>
    <n v="10000"/>
    <s v="IMW120R045M1XKSA1"/>
    <x v="1"/>
    <x v="8"/>
    <s v="https://octopart.com/imw120r045m1xksa1-infineon-100106595"/>
    <s v="1.2kV 59mOhm @ 20A, 15V TO-247-3"/>
    <s v="Id=52A (Tc) Vgsmax=15V Vth=5.7V @ 10mA"/>
    <s v="Qg=52nC @ 15V Ciss=1.9nF @ 800V"/>
    <n v="10000"/>
    <s v="IMW120R045M1XKSA1-ND"/>
    <s v="IMW120R045M1XKSA1"/>
    <s v="IMW120R045M1XKSA1"/>
    <s v="SP001346254"/>
    <m/>
    <s v="IMW120R045M1XKSA1-TUBE"/>
    <s v="726-IMW120R045M1XKS1"/>
    <s v="39AH8888"/>
    <m/>
    <m/>
    <s v="TMOS1473"/>
    <m/>
    <m/>
    <m/>
    <s v="Tube"/>
    <m/>
    <m/>
    <m/>
    <m/>
    <s v="Tube"/>
    <s v="Tube"/>
    <m/>
    <m/>
    <m/>
    <m/>
    <m/>
    <m/>
    <m/>
    <n v="14.526199999999999"/>
    <n v="14.362500000000001"/>
    <n v="14.417859999999999"/>
    <n v="16.341542827103101"/>
    <m/>
    <n v="17.829999999999998"/>
    <n v="18.53"/>
    <n v="13.77"/>
    <m/>
    <m/>
    <n v="16.03"/>
    <m/>
    <m/>
    <m/>
    <n v="273"/>
    <n v="144"/>
    <n v="0"/>
    <n v="0"/>
    <m/>
    <n v="240"/>
    <n v="808"/>
    <n v="168"/>
    <m/>
    <m/>
    <n v="124"/>
    <m/>
    <m/>
    <m/>
    <n v="1"/>
    <n v="1"/>
    <n v="240"/>
    <n v="1"/>
    <m/>
    <n v="240"/>
    <n v="1"/>
    <n v="1"/>
    <m/>
    <m/>
    <n v="30"/>
    <m/>
    <m/>
    <m/>
    <s v="https://octopart.com/click/track?ai=8237&amp;sig=01212b4&amp;sid=459&amp;ppid=100106595&amp;vpid=576948914&amp;ct=offers"/>
    <s v="https://octopart.com/click/track?ai=8237&amp;sig=04ae06d&amp;sid=1106&amp;ppid=100106595&amp;vpid=594818813&amp;ct=offers"/>
    <s v="https://octopart.com/click/track?c=1&amp;ai=8237&amp;sig=056906b&amp;sid=5822&amp;ppid=100106595&amp;vpid=535413974&amp;ct=offers"/>
    <s v="https://octopart.com/click/track?c=1&amp;ai=8237&amp;sig=0909d64&amp;sid=15544&amp;ppid=100106595&amp;vpid=507551754&amp;ct=offers"/>
    <m/>
    <s v="https://octopart.com/click/track?ai=8237&amp;sig=043a224&amp;sid=2454&amp;ppid=100106595&amp;vpid=605175758&amp;ct=offers"/>
    <s v="https://octopart.com/click/track?ai=8237&amp;sig=02cf565&amp;sid=2401&amp;ppid=100106595&amp;vpid=546621441&amp;ct=offers"/>
    <s v="https://octopart.com/click/track?ai=8237&amp;sig=0631cb9&amp;sid=2402&amp;ppid=100106595&amp;vpid=592528197&amp;ct=offers"/>
    <m/>
    <m/>
    <s v="https://octopart.com/click/track?ai=8237&amp;sig=0368e33&amp;sid=18993&amp;ppid=100106595&amp;vpid=504353219&amp;ct=offers"/>
    <m/>
    <m/>
    <m/>
    <s v="Newark"/>
    <s v="39AH8888"/>
    <m/>
    <n v="13.77"/>
    <n v="137700"/>
    <n v="137700"/>
    <n v="168"/>
    <n v="1"/>
    <s v="https://octopart.com/click/track?ai=8237&amp;sig=0631cb9&amp;sid=2402&amp;ppid=100106595&amp;vpid=592528197&amp;ct=offers"/>
    <s v="59mOhm"/>
    <s v="20A,"/>
    <s v="15V"/>
    <x v="4"/>
    <n v="59"/>
    <n v="1200"/>
    <s v="D"/>
  </r>
  <r>
    <n v="10000"/>
    <s v="IMZ120R045M1XKSA1"/>
    <x v="1"/>
    <x v="9"/>
    <s v="https://octopart.com/imz120r045m1xksa1-infineon-91076059"/>
    <s v="1200V 59mOhm @ 20A, 15V TO-247-4"/>
    <s v="Id=52A (Tc) Vgsmax=15V Vth=5.7V @ 10mA"/>
    <s v="Qg=52nC @ 15V Ciss=1900pF @ 800V"/>
    <n v="10000"/>
    <s v="448-IMZ120R045M1XKSA1-ND"/>
    <s v="IMZ120R045M1XKSA1"/>
    <s v="IMZ120R045M1XKSA1"/>
    <s v="SP001346258"/>
    <m/>
    <m/>
    <s v="726-IMZ120R045M1XKS1"/>
    <s v="39AH8889"/>
    <m/>
    <m/>
    <m/>
    <m/>
    <m/>
    <s v="IMZ120R045M1XKSA1"/>
    <s v="Tray"/>
    <m/>
    <m/>
    <m/>
    <m/>
    <m/>
    <s v="Tube"/>
    <m/>
    <m/>
    <m/>
    <m/>
    <m/>
    <m/>
    <m/>
    <n v="15.68768"/>
    <n v="14.751200000000001"/>
    <n v="15.57067"/>
    <n v="21.1994415207818"/>
    <m/>
    <m/>
    <n v="19.45"/>
    <n v="13.38"/>
    <m/>
    <m/>
    <m/>
    <m/>
    <m/>
    <n v="14.123900000000001"/>
    <n v="13"/>
    <n v="25"/>
    <n v="0"/>
    <n v="1223"/>
    <m/>
    <m/>
    <n v="407"/>
    <n v="170"/>
    <m/>
    <m/>
    <m/>
    <m/>
    <m/>
    <n v="25"/>
    <n v="1"/>
    <n v="1"/>
    <n v="240"/>
    <n v="1"/>
    <m/>
    <m/>
    <n v="1"/>
    <n v="1"/>
    <m/>
    <m/>
    <m/>
    <m/>
    <m/>
    <n v="1"/>
    <s v="https://octopart.com/click/track?ai=8237&amp;sig=0cdd42b&amp;sid=459&amp;ppid=91076059&amp;vpid=582322520&amp;ct=offers"/>
    <s v="https://octopart.com/click/track?ai=8237&amp;sig=0adbb31&amp;sid=1106&amp;ppid=91076059&amp;vpid=594818814&amp;ct=offers"/>
    <s v="https://octopart.com/click/track?c=1&amp;ai=8237&amp;sig=080d581&amp;sid=5822&amp;ppid=91076059&amp;vpid=475780504&amp;ct=offers"/>
    <s v="https://octopart.com/click/track?ai=8237&amp;sig=05389aa&amp;sid=15544&amp;ppid=91076059&amp;vpid=510912778&amp;ct=offers"/>
    <m/>
    <m/>
    <s v="https://octopart.com/click/track?ai=8237&amp;sig=0d799b9&amp;sid=2401&amp;ppid=91076059&amp;vpid=548539711&amp;ct=offers"/>
    <s v="https://octopart.com/click/track?ai=8237&amp;sig=01f5e67&amp;sid=2402&amp;ppid=91076059&amp;vpid=592528198&amp;ct=offers"/>
    <m/>
    <m/>
    <m/>
    <m/>
    <m/>
    <s v="https://octopart.com/click/track?ai=8237&amp;sig=05393f2&amp;sid=5489&amp;ppid=91076059&amp;vpid=597328029&amp;ct=offers"/>
    <s v="Newark"/>
    <s v="39AH8889"/>
    <m/>
    <n v="13.38"/>
    <n v="133800"/>
    <n v="133800"/>
    <n v="170"/>
    <n v="1"/>
    <s v="https://octopart.com/click/track?ai=8237&amp;sig=01f5e67&amp;sid=2402&amp;ppid=91076059&amp;vpid=592528198&amp;ct=offers"/>
    <s v="59mOhm"/>
    <s v="20A,"/>
    <s v="15V"/>
    <x v="5"/>
    <n v="59"/>
    <n v="1200"/>
    <s v="K"/>
  </r>
  <r>
    <n v="10000"/>
    <s v="IMW120R060M1HXKSA1"/>
    <x v="1"/>
    <x v="10"/>
    <s v="https://octopart.com/imw120r060m1hxksa1-infineon-103317929"/>
    <s v="1.2kV 78mOhm @ 13A, 18V TO-247-3"/>
    <s v="Id=36A (Tc) Vgsmax=15V, 18V Vth=5.7V @ 5.6mA"/>
    <s v="Qg=31nC @ 18V Ciss=1.06nF @ 800V"/>
    <n v="10000"/>
    <s v="IMW120R060M1HXKSA1-ND"/>
    <m/>
    <s v="IMW120R060M1HXKSA1"/>
    <s v="SP001808368"/>
    <m/>
    <s v="IMW120R060M1HXKSA1-TUBE"/>
    <s v="726-IMW120R060M1HXKS"/>
    <s v="29AH1032"/>
    <m/>
    <m/>
    <s v="TMOS2966"/>
    <m/>
    <m/>
    <m/>
    <s v="Tube"/>
    <m/>
    <m/>
    <m/>
    <m/>
    <s v="Tube"/>
    <s v="Tube"/>
    <m/>
    <m/>
    <m/>
    <m/>
    <m/>
    <m/>
    <m/>
    <n v="11.346539999999999"/>
    <m/>
    <n v="9.9415499999999994"/>
    <n v="11.0471711444867"/>
    <m/>
    <n v="12.3"/>
    <n v="12.12"/>
    <n v="10.210000000000001"/>
    <m/>
    <m/>
    <n v="11.05"/>
    <m/>
    <m/>
    <m/>
    <n v="125"/>
    <m/>
    <n v="0"/>
    <n v="952"/>
    <m/>
    <n v="240"/>
    <n v="50"/>
    <n v="38"/>
    <m/>
    <m/>
    <n v="10"/>
    <m/>
    <m/>
    <m/>
    <n v="1"/>
    <m/>
    <n v="240"/>
    <n v="1"/>
    <m/>
    <n v="240"/>
    <n v="1"/>
    <n v="1"/>
    <m/>
    <m/>
    <n v="30"/>
    <m/>
    <m/>
    <m/>
    <s v="https://octopart.com/click/track?ai=8237&amp;sig=00b8725&amp;sid=459&amp;ppid=103317929&amp;vpid=576948915&amp;ct=offers"/>
    <m/>
    <s v="https://octopart.com/click/track?c=1&amp;ai=8237&amp;sig=0a2c974&amp;sid=5822&amp;ppid=103317929&amp;vpid=575333035&amp;ct=offers"/>
    <s v="https://octopart.com/click/track?ai=8237&amp;sig=07d6ec3&amp;sid=15544&amp;ppid=103317929&amp;vpid=577825269&amp;ct=offers"/>
    <m/>
    <s v="https://octopart.com/click/track?ai=8237&amp;sig=0dab881&amp;sid=2454&amp;ppid=103317929&amp;vpid=605175759&amp;ct=offers"/>
    <s v="https://octopart.com/click/track?ai=8237&amp;sig=07bb868&amp;sid=2401&amp;ppid=103317929&amp;vpid=578355250&amp;ct=offers"/>
    <s v="https://octopart.com/click/track?ai=8237&amp;sig=0eeaaa3&amp;sid=2402&amp;ppid=103317929&amp;vpid=579314182&amp;ct=offers"/>
    <m/>
    <m/>
    <s v="https://octopart.com/click/track?ai=8237&amp;sig=00b6989&amp;sid=18993&amp;ppid=103317929&amp;vpid=596767975&amp;ct=offers"/>
    <m/>
    <m/>
    <m/>
    <s v="Avnet"/>
    <s v="IMW120R060M1HXKSA1"/>
    <m/>
    <n v="9.9415499999999994"/>
    <n v="99415.5"/>
    <n v="99415.5"/>
    <n v="0"/>
    <n v="240"/>
    <s v="https://octopart.com/click/track?c=1&amp;ai=8237&amp;sig=0a2c974&amp;sid=5822&amp;ppid=103317929&amp;vpid=575333035&amp;ct=offers"/>
    <s v="78mOhm"/>
    <s v="13A,"/>
    <s v="18V"/>
    <x v="4"/>
    <n v="78"/>
    <n v="1200"/>
    <s v="D"/>
  </r>
  <r>
    <n v="10000"/>
    <s v="IMZ120R060M1HXKSA1"/>
    <x v="1"/>
    <x v="11"/>
    <s v="https://octopart.com/imz120r060m1hxksa1-infineon-103132111"/>
    <s v="1.2kV 78mOhm @ 13A, 18V TO-247-4"/>
    <s v="Id=36A (Tc) Vgsmax=15V, 18V Vth=5.7V @ 5.6mA"/>
    <s v="Qg=31nC @ 18V Ciss=1.06nF @ 800V"/>
    <n v="10000"/>
    <s v="IMZ120R060M1HXKSA1-ND"/>
    <m/>
    <s v="IMZ120R060M1HXKSA1"/>
    <s v="SP001808370"/>
    <m/>
    <s v="IMZ120R060M1HXKSA1-TUBE"/>
    <s v="726-IMZ120R060M1HXKS"/>
    <s v="29AH1038"/>
    <m/>
    <m/>
    <s v="TMOS2947"/>
    <m/>
    <m/>
    <m/>
    <s v="Tube"/>
    <m/>
    <m/>
    <m/>
    <m/>
    <s v="Tube"/>
    <s v="Tube"/>
    <m/>
    <m/>
    <m/>
    <m/>
    <m/>
    <m/>
    <m/>
    <n v="11.8584"/>
    <m/>
    <n v="10.39002"/>
    <n v="11.5454046995913"/>
    <m/>
    <n v="12.85"/>
    <n v="15.07"/>
    <n v="10.67"/>
    <m/>
    <m/>
    <n v="11.55"/>
    <m/>
    <m/>
    <m/>
    <n v="260"/>
    <m/>
    <n v="0"/>
    <n v="234"/>
    <m/>
    <n v="240"/>
    <n v="68"/>
    <n v="224"/>
    <m/>
    <m/>
    <n v="12"/>
    <m/>
    <m/>
    <m/>
    <n v="1"/>
    <m/>
    <n v="240"/>
    <n v="1"/>
    <m/>
    <n v="240"/>
    <n v="1"/>
    <n v="1"/>
    <m/>
    <m/>
    <n v="30"/>
    <m/>
    <m/>
    <m/>
    <s v="https://octopart.com/click/track?ai=8237&amp;sig=00d3f33&amp;sid=459&amp;ppid=103132111&amp;vpid=576948921&amp;ct=offers"/>
    <m/>
    <s v="https://octopart.com/click/track?c=1&amp;ai=8237&amp;sig=0e82395&amp;sid=5822&amp;ppid=103132111&amp;vpid=568891043&amp;ct=offers"/>
    <s v="https://octopart.com/click/track?ai=8237&amp;sig=042ea22&amp;sid=15544&amp;ppid=103132111&amp;vpid=577825273&amp;ct=offers"/>
    <m/>
    <s v="https://octopart.com/click/track?ai=8237&amp;sig=0f92034&amp;sid=2454&amp;ppid=103132111&amp;vpid=605175760&amp;ct=offers"/>
    <s v="https://octopart.com/click/track?ai=8237&amp;sig=029a5bd&amp;sid=2401&amp;ppid=103132111&amp;vpid=578355256&amp;ct=offers"/>
    <s v="https://octopart.com/click/track?ai=8237&amp;sig=03dd196&amp;sid=2402&amp;ppid=103132111&amp;vpid=579314188&amp;ct=offers"/>
    <m/>
    <m/>
    <s v="https://octopart.com/click/track?ai=8237&amp;sig=0653222&amp;sid=18993&amp;ppid=103132111&amp;vpid=595493489&amp;ct=offers"/>
    <m/>
    <m/>
    <m/>
    <s v="Avnet"/>
    <s v="IMZ120R060M1HXKSA1"/>
    <m/>
    <n v="10.39002"/>
    <n v="103900.2"/>
    <n v="103900.2"/>
    <n v="0"/>
    <n v="240"/>
    <s v="https://octopart.com/click/track?c=1&amp;ai=8237&amp;sig=0e82395&amp;sid=5822&amp;ppid=103132111&amp;vpid=568891043&amp;ct=offers"/>
    <s v="78mOhm"/>
    <s v="13A,"/>
    <s v="18V"/>
    <x v="5"/>
    <n v="78"/>
    <n v="1200"/>
    <s v="K"/>
  </r>
  <r>
    <n v="10000"/>
    <s v="IMW120R090M1HXKSA1"/>
    <x v="1"/>
    <x v="12"/>
    <s v="https://octopart.com/imw120r090m1hxksa1-infineon-103317930"/>
    <s v="1.2kV 117mOhm @ 8.5A, 18V TO-247-3"/>
    <s v="Id=26A (Tc) Vgsmax=15V, 18V Vth=5.7V @ 3.7mA"/>
    <s v="Qg=21nC @ 18V Ciss=707pF @ 800V"/>
    <n v="10000"/>
    <s v="IMW120R090M1HXKSA1-ND"/>
    <m/>
    <s v="IMW120R090M1HXKSA1"/>
    <s v="SP001946164"/>
    <m/>
    <s v="IMW120R090M1HXKSA1-TUBE"/>
    <s v="726-IMW120R090M1HXKS"/>
    <s v="29AH1033"/>
    <m/>
    <m/>
    <s v="TMOS2967"/>
    <m/>
    <m/>
    <m/>
    <s v="Tube"/>
    <m/>
    <m/>
    <m/>
    <m/>
    <s v="Tube"/>
    <s v="Tube"/>
    <m/>
    <m/>
    <m/>
    <m/>
    <m/>
    <m/>
    <m/>
    <n v="7.9894400000000001"/>
    <m/>
    <n v="7.6317399999999997"/>
    <n v="8.5432397447275097"/>
    <m/>
    <n v="9.44"/>
    <n v="9.31"/>
    <n v="7.83"/>
    <m/>
    <m/>
    <n v="8.33"/>
    <m/>
    <m/>
    <m/>
    <n v="233"/>
    <m/>
    <n v="0"/>
    <n v="0"/>
    <m/>
    <n v="240"/>
    <n v="269"/>
    <n v="190"/>
    <m/>
    <m/>
    <n v="10"/>
    <m/>
    <m/>
    <m/>
    <n v="1"/>
    <m/>
    <n v="240"/>
    <n v="30"/>
    <m/>
    <n v="240"/>
    <n v="1"/>
    <n v="1"/>
    <m/>
    <m/>
    <n v="30"/>
    <m/>
    <m/>
    <m/>
    <s v="https://octopart.com/click/track?ai=8237&amp;sig=0466a64&amp;sid=459&amp;ppid=103317930&amp;vpid=576948916&amp;ct=offers"/>
    <m/>
    <s v="https://octopart.com/click/track?c=1&amp;ai=8237&amp;sig=00ed5ed&amp;sid=5822&amp;ppid=103317930&amp;vpid=575333036&amp;ct=offers"/>
    <s v="https://octopart.com/click/track?c=1&amp;ai=8237&amp;sig=02e2fd0&amp;sid=15544&amp;ppid=103317930&amp;vpid=577825270&amp;ct=offers"/>
    <m/>
    <s v="https://octopart.com/click/track?ai=8237&amp;sig=0f64ea5&amp;sid=2454&amp;ppid=103317930&amp;vpid=608908118&amp;ct=offers"/>
    <s v="https://octopart.com/click/track?ai=8237&amp;sig=066815a&amp;sid=2401&amp;ppid=103317930&amp;vpid=578355251&amp;ct=offers"/>
    <s v="https://octopart.com/click/track?ai=8237&amp;sig=07abdda&amp;sid=2402&amp;ppid=103317930&amp;vpid=579314183&amp;ct=offers"/>
    <m/>
    <m/>
    <s v="https://octopart.com/click/track?ai=8237&amp;sig=018e4e9&amp;sid=18993&amp;ppid=103317930&amp;vpid=596767978&amp;ct=offers"/>
    <m/>
    <m/>
    <m/>
    <s v="Avnet"/>
    <s v="IMW120R090M1HXKSA1"/>
    <m/>
    <n v="7.6317399999999997"/>
    <n v="76317.399999999994"/>
    <n v="76317.399999999994"/>
    <n v="0"/>
    <n v="240"/>
    <s v="https://octopart.com/click/track?c=1&amp;ai=8237&amp;sig=00ed5ed&amp;sid=5822&amp;ppid=103317930&amp;vpid=575333036&amp;ct=offers"/>
    <s v="117mOhm"/>
    <s v="8.5A,"/>
    <s v="18V"/>
    <x v="4"/>
    <n v="117"/>
    <n v="1200"/>
    <s v="D"/>
  </r>
  <r>
    <n v="10000"/>
    <s v="IMZ120R090M1HXKSA1"/>
    <x v="1"/>
    <x v="13"/>
    <s v="https://octopart.com/imz120r090m1hxksa1-infineon-102284137"/>
    <s v="1.2kV 117mOhm @ 8.5A, 18V TO-247-4"/>
    <s v="Id=26A (Tc) Vgsmax=15V, 18V Vth=5.7V @ 3.7mA"/>
    <s v="Qg=21nC @ 18V Ciss=707pF @ 800V"/>
    <n v="10000"/>
    <s v="IMZ120R090M1HXKSA1-ND"/>
    <m/>
    <s v="IMZ120R090M1HXKSA1"/>
    <s v="SP001946182"/>
    <m/>
    <s v="IMZ120R090M1HXKSA1-TUBE"/>
    <s v="726-IMZ120R090M1HXKS"/>
    <s v="29AH1039"/>
    <m/>
    <m/>
    <s v="TMOS2969"/>
    <m/>
    <m/>
    <m/>
    <s v="Tube"/>
    <m/>
    <m/>
    <m/>
    <m/>
    <s v="Tube"/>
    <s v="Tube"/>
    <m/>
    <m/>
    <m/>
    <m/>
    <m/>
    <m/>
    <m/>
    <n v="8.4775500000000008"/>
    <m/>
    <n v="8.0979899999999994"/>
    <n v="9.1785833394569991"/>
    <m/>
    <n v="10.02"/>
    <n v="9.8699999999999992"/>
    <n v="8.32"/>
    <m/>
    <m/>
    <n v="9"/>
    <m/>
    <m/>
    <m/>
    <n v="273"/>
    <m/>
    <n v="0"/>
    <n v="240"/>
    <m/>
    <n v="240"/>
    <n v="275"/>
    <n v="223"/>
    <m/>
    <m/>
    <n v="10"/>
    <m/>
    <m/>
    <m/>
    <n v="1"/>
    <m/>
    <n v="240"/>
    <n v="1"/>
    <m/>
    <n v="240"/>
    <n v="1"/>
    <n v="1"/>
    <m/>
    <m/>
    <n v="30"/>
    <m/>
    <m/>
    <m/>
    <s v="https://octopart.com/click/track?ai=8237&amp;sig=05714e7&amp;sid=459&amp;ppid=102284137&amp;vpid=576948922&amp;ct=offers"/>
    <m/>
    <s v="https://octopart.com/click/track?c=1&amp;ai=8237&amp;sig=057e5bd&amp;sid=5822&amp;ppid=102284137&amp;vpid=568891045&amp;ct=offers"/>
    <s v="https://octopart.com/click/track?ai=8237&amp;sig=0546041&amp;sid=15544&amp;ppid=102284137&amp;vpid=549504808&amp;ct=offers"/>
    <m/>
    <s v="https://octopart.com/click/track?ai=8237&amp;sig=060e4fe&amp;sid=2454&amp;ppid=102284137&amp;vpid=605175761&amp;ct=offers"/>
    <s v="https://octopart.com/click/track?ai=8237&amp;sig=01b06e9&amp;sid=2401&amp;ppid=102284137&amp;vpid=578355257&amp;ct=offers"/>
    <s v="https://octopart.com/click/track?ai=8237&amp;sig=09bc967&amp;sid=2402&amp;ppid=102284137&amp;vpid=579314189&amp;ct=offers"/>
    <m/>
    <m/>
    <s v="https://octopart.com/click/track?ai=8237&amp;sig=0a64030&amp;sid=18993&amp;ppid=102284137&amp;vpid=596767987&amp;ct=offers"/>
    <m/>
    <m/>
    <m/>
    <s v="Avnet"/>
    <s v="IMZ120R090M1HXKSA1"/>
    <m/>
    <n v="8.0979899999999994"/>
    <n v="80979.899999999994"/>
    <n v="80979.899999999994"/>
    <n v="0"/>
    <n v="240"/>
    <s v="https://octopart.com/click/track?c=1&amp;ai=8237&amp;sig=057e5bd&amp;sid=5822&amp;ppid=102284137&amp;vpid=568891045&amp;ct=offers"/>
    <s v="117mOhm"/>
    <s v="8.5A,"/>
    <s v="18V"/>
    <x v="5"/>
    <n v="117"/>
    <n v="1200"/>
    <s v="K"/>
  </r>
  <r>
    <n v="10000"/>
    <s v="IMZ120R140M1HXKSA1"/>
    <x v="1"/>
    <x v="14"/>
    <s v="https://octopart.com/imz120r140m1hxksa1-infineon-103132112"/>
    <s v="1.2kV 182mOhm @ 6A, 18V TO-247-4"/>
    <s v="Id=19A (Tc) Vgsmax=15V, 18V Vth=5.7V @ 2.5mA"/>
    <s v="Qg=13nC @ 18V Ciss=454pF @ 800V"/>
    <n v="10000"/>
    <s v="IMZ120R140M1HXKSA1-ND"/>
    <m/>
    <s v="IMZ120R140M1HXKSA1"/>
    <s v="SP001946186"/>
    <m/>
    <s v="IMZ120R140M1HXKSA1-TUBE"/>
    <s v="726-IMZ120R140M1HXKS"/>
    <s v="29AH1040"/>
    <m/>
    <m/>
    <s v="TMOS2970"/>
    <m/>
    <m/>
    <m/>
    <s v="Tube"/>
    <m/>
    <m/>
    <m/>
    <m/>
    <s v="Tube"/>
    <s v="Tube"/>
    <m/>
    <m/>
    <m/>
    <m/>
    <m/>
    <m/>
    <m/>
    <n v="7.0749399999999998"/>
    <m/>
    <n v="6.7581699999999998"/>
    <n v="7.5097366442634303"/>
    <m/>
    <n v="8.36"/>
    <n v="9.44"/>
    <n v="6.94"/>
    <m/>
    <m/>
    <n v="7.51"/>
    <m/>
    <m/>
    <m/>
    <n v="284"/>
    <m/>
    <n v="0"/>
    <n v="240"/>
    <m/>
    <n v="240"/>
    <n v="71"/>
    <n v="234"/>
    <m/>
    <m/>
    <n v="10"/>
    <m/>
    <m/>
    <m/>
    <n v="1"/>
    <m/>
    <n v="240"/>
    <n v="1"/>
    <m/>
    <n v="240"/>
    <n v="1"/>
    <n v="1"/>
    <m/>
    <m/>
    <n v="30"/>
    <m/>
    <m/>
    <m/>
    <s v="https://octopart.com/click/track?ai=8237&amp;sig=0d09c44&amp;sid=459&amp;ppid=103132112&amp;vpid=576948923&amp;ct=offers"/>
    <m/>
    <s v="https://octopart.com/click/track?c=1&amp;ai=8237&amp;sig=0a180d2&amp;sid=5822&amp;ppid=103132112&amp;vpid=568891048&amp;ct=offers"/>
    <s v="https://octopart.com/click/track?ai=8237&amp;sig=0b7506c&amp;sid=15544&amp;ppid=103132112&amp;vpid=604727208&amp;ct=offers"/>
    <m/>
    <s v="https://octopart.com/click/track?ai=8237&amp;sig=0a7fe58&amp;sid=2454&amp;ppid=103132112&amp;vpid=605175762&amp;ct=offers"/>
    <s v="https://octopart.com/click/track?ai=8237&amp;sig=0e9becd&amp;sid=2401&amp;ppid=103132112&amp;vpid=578355258&amp;ct=offers"/>
    <s v="https://octopart.com/click/track?ai=8237&amp;sig=042853d&amp;sid=2402&amp;ppid=103132112&amp;vpid=579314190&amp;ct=offers"/>
    <m/>
    <m/>
    <s v="https://octopart.com/click/track?ai=8237&amp;sig=09aec01&amp;sid=18993&amp;ppid=103132112&amp;vpid=596767989&amp;ct=offers"/>
    <m/>
    <m/>
    <m/>
    <s v="Avnet"/>
    <s v="IMZ120R140M1HXKSA1"/>
    <m/>
    <n v="6.7581699999999998"/>
    <n v="67581.7"/>
    <n v="67581.7"/>
    <n v="0"/>
    <n v="240"/>
    <s v="https://octopart.com/click/track?c=1&amp;ai=8237&amp;sig=0a180d2&amp;sid=5822&amp;ppid=103132112&amp;vpid=568891048&amp;ct=offers"/>
    <s v="182mOhm"/>
    <s v="6A,"/>
    <s v="18V"/>
    <x v="5"/>
    <n v="182"/>
    <n v="1200"/>
    <s v="K"/>
  </r>
  <r>
    <n v="10000"/>
    <s v="IMW120R140M1HXKSA1"/>
    <x v="1"/>
    <x v="15"/>
    <s v="https://octopart.com/imw120r140m1hxksa1-infineon-103317931"/>
    <s v="1.2kV 182mOhm @ 6A, 18V TO-247-3"/>
    <s v="Id=19A (Tc) Vgsmax=15V, 18V Vth=5.7V @ 2.5mA"/>
    <s v="Qg=13nC @ 18V Ciss=454pF @ 800V"/>
    <n v="10000"/>
    <s v="IMW120R140M1HXKSA1-ND"/>
    <m/>
    <s v="IMW120R140M1HXKSA1"/>
    <s v="SP001946184"/>
    <m/>
    <m/>
    <s v="726-IMW120R140M1HXKS"/>
    <s v="29AH1034"/>
    <m/>
    <m/>
    <s v="TMOS2945"/>
    <m/>
    <m/>
    <m/>
    <s v="Tube"/>
    <m/>
    <m/>
    <m/>
    <m/>
    <m/>
    <s v="Tube"/>
    <m/>
    <m/>
    <m/>
    <m/>
    <m/>
    <m/>
    <m/>
    <n v="6.6661700000000002"/>
    <m/>
    <n v="6.2733699999999999"/>
    <n v="7.1104353085484604"/>
    <m/>
    <m/>
    <n v="8.8800000000000008"/>
    <n v="5.92"/>
    <m/>
    <m/>
    <n v="6.97"/>
    <m/>
    <m/>
    <m/>
    <n v="217"/>
    <m/>
    <n v="0"/>
    <n v="210"/>
    <m/>
    <m/>
    <n v="235"/>
    <n v="262"/>
    <m/>
    <m/>
    <n v="20"/>
    <m/>
    <m/>
    <m/>
    <n v="1"/>
    <m/>
    <n v="240"/>
    <n v="1"/>
    <m/>
    <m/>
    <n v="1"/>
    <n v="1"/>
    <m/>
    <m/>
    <n v="30"/>
    <m/>
    <m/>
    <m/>
    <s v="https://octopart.com/click/track?ai=8237&amp;sig=0337453&amp;sid=459&amp;ppid=103317931&amp;vpid=576948917&amp;ct=offers"/>
    <m/>
    <s v="https://octopart.com/click/track?c=1&amp;ai=8237&amp;sig=008de2d&amp;sid=5822&amp;ppid=103317931&amp;vpid=575333037&amp;ct=offers"/>
    <s v="https://octopart.com/click/track?ai=8237&amp;sig=021575c&amp;sid=15544&amp;ppid=103317931&amp;vpid=577825271&amp;ct=offers"/>
    <m/>
    <m/>
    <s v="https://octopart.com/click/track?ai=8237&amp;sig=0f6ca6c&amp;sid=2401&amp;ppid=103317931&amp;vpid=578355252&amp;ct=offers"/>
    <s v="https://octopart.com/click/track?ai=8237&amp;sig=0987981&amp;sid=2402&amp;ppid=103317931&amp;vpid=579314184&amp;ct=offers"/>
    <m/>
    <m/>
    <s v="https://octopart.com/click/track?ai=8237&amp;sig=0900daf&amp;sid=18993&amp;ppid=103317931&amp;vpid=595493486&amp;ct=offers"/>
    <m/>
    <m/>
    <m/>
    <s v="Newark"/>
    <s v="29AH1034"/>
    <m/>
    <n v="5.92"/>
    <n v="59200"/>
    <n v="59200"/>
    <n v="262"/>
    <n v="1"/>
    <s v="https://octopart.com/click/track?ai=8237&amp;sig=0987981&amp;sid=2402&amp;ppid=103317931&amp;vpid=579314184&amp;ct=offers"/>
    <s v="182mOhm"/>
    <s v="6A,"/>
    <s v="18V"/>
    <x v="4"/>
    <n v="182"/>
    <n v="1200"/>
    <s v="D"/>
  </r>
  <r>
    <n v="10000"/>
    <s v="IMZ120R220M1HXKSA1"/>
    <x v="1"/>
    <x v="16"/>
    <s v="https://octopart.com/imz120r220m1hxksa1-infineon-103132113"/>
    <s v="1.2kV 220mOhm @ 4A, 18V TO-247-4"/>
    <s v="Id=13A (Tc) Vgsmax=15V, 18V Vth=5.7V @ 1.6mA"/>
    <s v="Qg=8.5nC @ 18V Ciss=289pF @ 800V"/>
    <n v="10000"/>
    <s v="IMZ120R220M1HXKSA1-ND"/>
    <m/>
    <s v="IMZ120R220M1HXKSA1"/>
    <s v="SP001946190"/>
    <m/>
    <s v="IMZ120R220M1HXKSA1-REEL"/>
    <s v="726-IMZ120R220M1HXKS"/>
    <s v="29AH1041"/>
    <m/>
    <m/>
    <s v="TMOS2971"/>
    <m/>
    <m/>
    <m/>
    <s v="Tube"/>
    <m/>
    <m/>
    <m/>
    <m/>
    <s v="Tape &amp; Reel"/>
    <s v="Tube"/>
    <m/>
    <m/>
    <m/>
    <m/>
    <m/>
    <m/>
    <m/>
    <n v="6.2317400000000003"/>
    <m/>
    <n v="5.8645399999999999"/>
    <n v="6.5166611082533903"/>
    <m/>
    <n v="7.25"/>
    <n v="7.43"/>
    <n v="5.54"/>
    <m/>
    <m/>
    <n v="6.76"/>
    <m/>
    <m/>
    <m/>
    <n v="855"/>
    <m/>
    <n v="0"/>
    <n v="240"/>
    <m/>
    <n v="240"/>
    <n v="229"/>
    <n v="130"/>
    <m/>
    <m/>
    <n v="15"/>
    <m/>
    <m/>
    <m/>
    <n v="1"/>
    <m/>
    <n v="240"/>
    <n v="1"/>
    <m/>
    <n v="240"/>
    <n v="1"/>
    <n v="1"/>
    <m/>
    <m/>
    <n v="30"/>
    <m/>
    <m/>
    <m/>
    <s v="https://octopart.com/click/track?ai=8237&amp;sig=01280e8&amp;sid=459&amp;ppid=103132113&amp;vpid=576948924&amp;ct=offers"/>
    <m/>
    <s v="https://octopart.com/click/track?c=1&amp;ai=8237&amp;sig=0462180&amp;sid=5822&amp;ppid=103132113&amp;vpid=568891050&amp;ct=offers"/>
    <s v="https://octopart.com/click/track?ai=8237&amp;sig=0ce40a6&amp;sid=15544&amp;ppid=103132113&amp;vpid=604727209&amp;ct=offers"/>
    <m/>
    <s v="https://octopart.com/click/track?ai=8237&amp;sig=093bac5&amp;sid=2454&amp;ppid=103132113&amp;vpid=605113262&amp;ct=offers"/>
    <s v="https://octopart.com/click/track?ai=8237&amp;sig=0735c6a&amp;sid=2401&amp;ppid=103132113&amp;vpid=578355259&amp;ct=offers"/>
    <s v="https://octopart.com/click/track?ai=8237&amp;sig=0a2d3c5&amp;sid=2402&amp;ppid=103132113&amp;vpid=579314191&amp;ct=offers"/>
    <m/>
    <m/>
    <s v="https://octopart.com/click/track?ai=8237&amp;sig=04f79fa&amp;sid=18993&amp;ppid=103132113&amp;vpid=596767991&amp;ct=offers"/>
    <m/>
    <m/>
    <m/>
    <s v="Newark"/>
    <s v="29AH1041"/>
    <m/>
    <n v="5.54"/>
    <n v="55400"/>
    <n v="55400"/>
    <n v="130"/>
    <n v="1"/>
    <s v="https://octopart.com/click/track?ai=8237&amp;sig=0a2d3c5&amp;sid=2402&amp;ppid=103132113&amp;vpid=579314191&amp;ct=offers"/>
    <s v="220mOhm"/>
    <s v="4A,"/>
    <s v="18V"/>
    <x v="5"/>
    <n v="220"/>
    <n v="1200"/>
    <s v="K"/>
  </r>
  <r>
    <n v="10000"/>
    <s v="IMW120R220M1HXKSA1"/>
    <x v="1"/>
    <x v="17"/>
    <s v="https://octopart.com/imw120r220m1hxksa1-infineon-103132109"/>
    <s v="1.2kV 286mOhm @ 4A, 18V TO-247-3"/>
    <s v="Id=13A (Tc) Vgsmax=15V, 18V Vth=5.7V @ 1.6mA"/>
    <s v="Qg=8.5nC @ 18V Ciss=289pF @ 800V"/>
    <n v="10000"/>
    <s v="IMW120R220M1HXKSA1-ND"/>
    <m/>
    <s v="IMW120R220M1HXKSA1"/>
    <s v="SP001946188"/>
    <m/>
    <s v="IMW120R220M1HXKSA1-TUBE"/>
    <s v="726-IMW120R220M1HXKS"/>
    <s v="29AH1035"/>
    <m/>
    <m/>
    <s v="TMOS2968"/>
    <m/>
    <m/>
    <m/>
    <s v="Tube"/>
    <m/>
    <m/>
    <m/>
    <m/>
    <s v="Tube"/>
    <s v="Tube"/>
    <m/>
    <m/>
    <m/>
    <m/>
    <m/>
    <m/>
    <m/>
    <n v="5.6956499999999997"/>
    <m/>
    <n v="5.3600399999999997"/>
    <n v="6.0003504626672397"/>
    <m/>
    <n v="6.63"/>
    <n v="6.99"/>
    <n v="5.0599999999999996"/>
    <m/>
    <m/>
    <n v="6.18"/>
    <m/>
    <m/>
    <m/>
    <n v="121"/>
    <m/>
    <n v="0"/>
    <n v="240"/>
    <m/>
    <n v="240"/>
    <n v="69"/>
    <n v="197"/>
    <m/>
    <m/>
    <n v="15"/>
    <m/>
    <m/>
    <m/>
    <n v="1"/>
    <m/>
    <n v="240"/>
    <n v="30"/>
    <m/>
    <n v="240"/>
    <n v="1"/>
    <n v="1"/>
    <m/>
    <m/>
    <n v="30"/>
    <m/>
    <m/>
    <m/>
    <s v="https://octopart.com/click/track?ai=8237&amp;sig=002905f&amp;sid=459&amp;ppid=103132109&amp;vpid=576948918&amp;ct=offers"/>
    <m/>
    <s v="https://octopart.com/click/track?c=1&amp;ai=8237&amp;sig=0fc3bbf&amp;sid=5822&amp;ppid=103132109&amp;vpid=568891038&amp;ct=offers"/>
    <s v="https://octopart.com/click/track?ai=8237&amp;sig=05a0f2c&amp;sid=15544&amp;ppid=103132109&amp;vpid=582730771&amp;ct=offers"/>
    <m/>
    <s v="https://octopart.com/click/track?ai=8237&amp;sig=0b738e5&amp;sid=2454&amp;ppid=103132109&amp;vpid=608908119&amp;ct=offers"/>
    <s v="https://octopart.com/click/track?ai=8237&amp;sig=0a1e3be&amp;sid=2401&amp;ppid=103132109&amp;vpid=578355253&amp;ct=offers"/>
    <s v="https://octopart.com/click/track?ai=8237&amp;sig=0b1ee15&amp;sid=2402&amp;ppid=103132109&amp;vpid=579314185&amp;ct=offers"/>
    <m/>
    <m/>
    <s v="https://octopart.com/click/track?ai=8237&amp;sig=0563d2a&amp;sid=18993&amp;ppid=103132109&amp;vpid=596767981&amp;ct=offers"/>
    <m/>
    <m/>
    <m/>
    <s v="Newark"/>
    <s v="29AH1035"/>
    <m/>
    <n v="5.0599999999999996"/>
    <n v="50599.999999999898"/>
    <n v="50599.999999999898"/>
    <n v="197"/>
    <n v="1"/>
    <s v="https://octopart.com/click/track?ai=8237&amp;sig=0b1ee15&amp;sid=2402&amp;ppid=103132109&amp;vpid=579314185&amp;ct=offers"/>
    <s v="286mOhm"/>
    <s v="4A,"/>
    <s v="18V"/>
    <x v="4"/>
    <n v="286"/>
    <n v="1200"/>
    <s v="D"/>
  </r>
  <r>
    <n v="10000"/>
    <s v="IMZ120R350M1HXKSA1"/>
    <x v="1"/>
    <x v="18"/>
    <s v="https://octopart.com/imz120r350m1hxksa1-infineon-103132114"/>
    <s v="1.2kV 350mOhm @ 2A, 18V TO-247-4"/>
    <s v="Id=4.7A (Tc) Vgsmax=15V, 18V Vth=5.7V @ 1mA"/>
    <s v="Qg=5.3nC @ 18V Ciss=182pF @ 800V"/>
    <n v="10000"/>
    <s v="IMZ120R350M1HXKSA1-ND"/>
    <m/>
    <s v="IMZ120R350M1HXKSA1"/>
    <s v="SP001808378"/>
    <m/>
    <s v="IMZ120R350M1HXKSA1-TUBE"/>
    <s v="726-IMZ120R350M1HXKS"/>
    <s v="29AH1042"/>
    <m/>
    <m/>
    <s v="TMOS2972"/>
    <m/>
    <m/>
    <s v="IMZ120R350M1HXKSA1"/>
    <s v="Tube"/>
    <m/>
    <m/>
    <m/>
    <m/>
    <s v="Tube"/>
    <s v="Tube"/>
    <m/>
    <m/>
    <m/>
    <m/>
    <m/>
    <m/>
    <m/>
    <n v="5.5787399999999998"/>
    <m/>
    <n v="5.2500200000000001"/>
    <n v="5.8339372219615697"/>
    <m/>
    <n v="5.3"/>
    <n v="5.82"/>
    <n v="5.24"/>
    <m/>
    <m/>
    <n v="6.06"/>
    <m/>
    <m/>
    <n v="6.7805"/>
    <n v="53"/>
    <m/>
    <n v="0"/>
    <n v="240"/>
    <m/>
    <n v="240"/>
    <n v="270"/>
    <n v="240"/>
    <m/>
    <m/>
    <n v="15"/>
    <m/>
    <m/>
    <n v="240"/>
    <n v="1"/>
    <m/>
    <n v="240"/>
    <n v="1"/>
    <m/>
    <n v="240"/>
    <n v="1"/>
    <n v="1"/>
    <m/>
    <m/>
    <n v="30"/>
    <m/>
    <m/>
    <n v="240"/>
    <s v="https://octopart.com/click/track?ai=8237&amp;sig=0fde354&amp;sid=459&amp;ppid=103132114&amp;vpid=576948925&amp;ct=offers"/>
    <m/>
    <s v="https://octopart.com/click/track?c=1&amp;ai=8237&amp;sig=08ef619&amp;sid=5822&amp;ppid=103132114&amp;vpid=568891052&amp;ct=offers"/>
    <s v="https://octopart.com/click/track?ai=8237&amp;sig=08dfa42&amp;sid=15544&amp;ppid=103132114&amp;vpid=604727210&amp;ct=offers"/>
    <m/>
    <s v="https://octopart.com/click/track?ai=8237&amp;sig=0f4a870&amp;sid=2454&amp;ppid=103132114&amp;vpid=605175763&amp;ct=offers"/>
    <s v="https://octopart.com/click/track?ai=8237&amp;sig=05e050e&amp;sid=2401&amp;ppid=103132114&amp;vpid=578355260&amp;ct=offers"/>
    <s v="https://octopart.com/click/track?ai=8237&amp;sig=03607df&amp;sid=2402&amp;ppid=103132114&amp;vpid=579314192&amp;ct=offers"/>
    <m/>
    <m/>
    <s v="https://octopart.com/click/track?ai=8237&amp;sig=0f4834e&amp;sid=18993&amp;ppid=103132114&amp;vpid=596767992&amp;ct=offers"/>
    <m/>
    <m/>
    <s v="https://octopart.com/click/track?ai=8237&amp;sig=08c9ae6&amp;sid=5489&amp;ppid=103132114&amp;vpid=605148391&amp;ct=offers"/>
    <s v="Farnell"/>
    <n v="3223689"/>
    <m/>
    <n v="5.0843468434788299"/>
    <n v="50843.468434788301"/>
    <n v="50843.468434788301"/>
    <n v="240"/>
    <n v="1"/>
    <s v="https://octopart.com/click/track?ai=8237&amp;sig=060251f&amp;sid=819&amp;ppid=103132114&amp;vpid=577971042&amp;ct=offers"/>
    <s v="350mOhm"/>
    <s v="2A,"/>
    <s v="18V"/>
    <x v="5"/>
    <n v="350"/>
    <n v="1200"/>
    <s v="K"/>
  </r>
  <r>
    <n v="10000"/>
    <s v="IMW120R350M1HXKSA1"/>
    <x v="1"/>
    <x v="19"/>
    <s v="https://octopart.com/imw120r350m1hxksa1-infineon-103132110"/>
    <s v="1.2kV 455mOhm @ 2A, 18V TO-247-3"/>
    <s v="Id=4.7A (Tc) Vgsmax=15V, 18V Vth=5.7V @ 1mA"/>
    <s v="Qg=5.3nC @ 18V Ciss=182pF @ 800V"/>
    <n v="10000"/>
    <s v="IMW120R350M1HXKSA1-ND"/>
    <s v="IMW120R350M1HXKSA1"/>
    <s v="IMW120R350M1HXKSA1"/>
    <s v="SP001808376"/>
    <m/>
    <s v="IMW120R350M1HXKSA1-REEL"/>
    <s v="726-IMW120R350M1HXKS"/>
    <s v="29AH1036"/>
    <m/>
    <m/>
    <s v="TMOS2944"/>
    <m/>
    <m/>
    <s v="IMW120R350M1HXKSA1"/>
    <s v="Tube"/>
    <m/>
    <m/>
    <m/>
    <m/>
    <s v="Tape &amp; Reel"/>
    <s v="Tube"/>
    <m/>
    <m/>
    <m/>
    <m/>
    <m/>
    <m/>
    <m/>
    <n v="4.9384399999999999"/>
    <n v="4.8609999999999998"/>
    <n v="4.6474399999999996"/>
    <n v="5.1642708963365296"/>
    <m/>
    <n v="4.8"/>
    <n v="5.66"/>
    <n v="4.3899999999999997"/>
    <m/>
    <m/>
    <n v="5.36"/>
    <m/>
    <m/>
    <n v="3.9828000000000001"/>
    <n v="258"/>
    <n v="240"/>
    <n v="0"/>
    <n v="480"/>
    <m/>
    <n v="240"/>
    <n v="63"/>
    <n v="168"/>
    <m/>
    <m/>
    <n v="30"/>
    <m/>
    <m/>
    <n v="240"/>
    <n v="1"/>
    <n v="1"/>
    <n v="240"/>
    <n v="1"/>
    <m/>
    <n v="240"/>
    <n v="1"/>
    <n v="1"/>
    <m/>
    <m/>
    <n v="30"/>
    <m/>
    <m/>
    <n v="240"/>
    <s v="https://octopart.com/click/track?ai=8237&amp;sig=0bdd478&amp;sid=459&amp;ppid=103132110&amp;vpid=576948919&amp;ct=offers"/>
    <s v="https://octopart.com/click/track?ai=8237&amp;sig=0bef85e&amp;sid=1106&amp;ppid=103132110&amp;vpid=604470649&amp;ct=offers"/>
    <s v="https://octopart.com/click/track?c=1&amp;ai=8237&amp;sig=0b60af6&amp;sid=5822&amp;ppid=103132110&amp;vpid=568891040&amp;ct=offers"/>
    <s v="https://octopart.com/click/track?ai=8237&amp;sig=0d304b8&amp;sid=15544&amp;ppid=103132110&amp;vpid=582730772&amp;ct=offers"/>
    <m/>
    <s v="https://octopart.com/click/track?ai=8237&amp;sig=0fea9c8&amp;sid=2454&amp;ppid=103132110&amp;vpid=605113261&amp;ct=offers"/>
    <s v="https://octopart.com/click/track?ai=8237&amp;sig=05df352&amp;sid=2401&amp;ppid=103132110&amp;vpid=578355254&amp;ct=offers"/>
    <s v="https://octopart.com/click/track?ai=8237&amp;sig=01a2523&amp;sid=2402&amp;ppid=103132110&amp;vpid=579314186&amp;ct=offers"/>
    <m/>
    <m/>
    <s v="https://octopart.com/click/track?ai=8237&amp;sig=049dbe5&amp;sid=18993&amp;ppid=103132110&amp;vpid=595493487&amp;ct=offers"/>
    <m/>
    <m/>
    <s v="https://octopart.com/click/track?ai=8237&amp;sig=0a64996&amp;sid=5489&amp;ppid=103132110&amp;vpid=605398441&amp;ct=offers"/>
    <s v="Verical"/>
    <s v="IMW120R350M1HXKSA1"/>
    <m/>
    <n v="3.9828000000000001"/>
    <n v="39828"/>
    <n v="39828"/>
    <n v="240"/>
    <n v="240"/>
    <s v="https://octopart.com/click/track?ai=8237&amp;sig=0a64996&amp;sid=5489&amp;ppid=103132110&amp;vpid=605398441&amp;ct=offers"/>
    <s v="455mOhm"/>
    <s v="2A,"/>
    <s v="18V"/>
    <x v="4"/>
    <n v="455"/>
    <n v="1200"/>
    <s v="D"/>
  </r>
  <r>
    <n v="10000"/>
    <s v="IXFN70N120SK"/>
    <x v="2"/>
    <x v="20"/>
    <s v="https://octopart.com/ixfn70n120sk-ixys-75449792"/>
    <s v="1200V 34mOhm @ 50A, 20V SOT-227-4, miniBLOC"/>
    <s v="Id=68A (Tc) Vgsmax=20V Vth=4V @ 15mA"/>
    <s v="Qg=161nC @ 20V Ciss=2790pF @ 1000V"/>
    <n v="10000"/>
    <s v="IXFN70N120SK-ND"/>
    <m/>
    <m/>
    <m/>
    <m/>
    <m/>
    <s v="747-IXFN70N120SK"/>
    <m/>
    <m/>
    <m/>
    <m/>
    <s v="IXFN70N120SK"/>
    <m/>
    <m/>
    <s v="Tube"/>
    <m/>
    <m/>
    <m/>
    <m/>
    <m/>
    <s v="Tube"/>
    <m/>
    <m/>
    <m/>
    <m/>
    <m/>
    <m/>
    <m/>
    <n v="73.062399999999997"/>
    <m/>
    <m/>
    <m/>
    <m/>
    <m/>
    <n v="88.62"/>
    <m/>
    <m/>
    <m/>
    <m/>
    <n v="83.24"/>
    <m/>
    <m/>
    <n v="0"/>
    <m/>
    <m/>
    <m/>
    <m/>
    <m/>
    <n v="0"/>
    <m/>
    <m/>
    <m/>
    <m/>
    <n v="0"/>
    <m/>
    <m/>
    <n v="1"/>
    <m/>
    <m/>
    <m/>
    <m/>
    <m/>
    <n v="1"/>
    <m/>
    <m/>
    <m/>
    <m/>
    <n v="1"/>
    <m/>
    <m/>
    <s v="https://octopart.com/click/track?c=1&amp;ai=8237&amp;sig=0913354&amp;sid=459&amp;ppid=75449792&amp;vpid=467023031&amp;ct=offers"/>
    <m/>
    <m/>
    <m/>
    <m/>
    <m/>
    <s v="https://octopart.com/click/track?c=1&amp;ai=8237&amp;sig=09b8ab3&amp;sid=2401&amp;ppid=75449792&amp;vpid=271800403&amp;ct=offers"/>
    <m/>
    <m/>
    <m/>
    <m/>
    <s v="https://octopart.com/click/track?ai=8237&amp;sig=0045d0a&amp;sid=1532&amp;ppid=75449792&amp;vpid=597534387&amp;ct=offers"/>
    <m/>
    <m/>
    <s v="Digi-Key"/>
    <s v="IXFN70N120SK-ND"/>
    <s v="Tube"/>
    <n v="73.062399999999997"/>
    <n v="730624"/>
    <n v="730624"/>
    <n v="0"/>
    <n v="1"/>
    <s v="https://octopart.com/click/track?c=1&amp;ai=8237&amp;sig=0913354&amp;sid=459&amp;ppid=75449792&amp;vpid=467023031&amp;ct=offers"/>
    <s v="34mOhm"/>
    <s v="50A,"/>
    <s v="20V"/>
    <x v="6"/>
    <n v="34"/>
    <n v="1200"/>
    <s v="K"/>
  </r>
  <r>
    <n v="10000"/>
    <s v="MCB60I1200TZ-TUB"/>
    <x v="2"/>
    <x v="21"/>
    <s v="https://octopart.com/mcb60i1200tz-tub-ixys-105954355"/>
    <s v="1.2kV 34mOhm @ 50A, 20V TO-268-3, DÂ³Pak (2 Leads + Tab), TO-268AA"/>
    <s v="Id=90A (Tc) Vgsmax=20V Vth=4V @ 15mA"/>
    <s v="Qg=160nC @ 20V Ciss=2790pF @ 1000V"/>
    <n v="10000"/>
    <s v="238-MCB60I1200TZ-TUB-ND"/>
    <m/>
    <m/>
    <m/>
    <m/>
    <m/>
    <s v="747-MCB60I1200TZ-TUB"/>
    <m/>
    <m/>
    <m/>
    <m/>
    <m/>
    <m/>
    <m/>
    <s v="Tube"/>
    <m/>
    <m/>
    <m/>
    <m/>
    <m/>
    <s v="Tube"/>
    <m/>
    <m/>
    <m/>
    <m/>
    <m/>
    <m/>
    <m/>
    <n v="73.511669999999995"/>
    <m/>
    <m/>
    <m/>
    <m/>
    <m/>
    <n v="74.5"/>
    <m/>
    <m/>
    <m/>
    <m/>
    <m/>
    <m/>
    <m/>
    <n v="0"/>
    <m/>
    <m/>
    <m/>
    <m/>
    <m/>
    <n v="0"/>
    <m/>
    <m/>
    <m/>
    <m/>
    <m/>
    <m/>
    <m/>
    <n v="30"/>
    <m/>
    <m/>
    <m/>
    <m/>
    <m/>
    <n v="1"/>
    <m/>
    <m/>
    <m/>
    <m/>
    <m/>
    <m/>
    <m/>
    <s v="https://octopart.com/click/track?c=1&amp;ai=8237&amp;sig=0b57121&amp;sid=459&amp;ppid=105954355&amp;vpid=597390080&amp;ct=offers"/>
    <m/>
    <m/>
    <m/>
    <m/>
    <m/>
    <s v="https://octopart.com/click/track?c=1&amp;ai=8237&amp;sig=0b68e62&amp;sid=2401&amp;ppid=105954355&amp;vpid=591316149&amp;ct=offers"/>
    <m/>
    <m/>
    <m/>
    <m/>
    <m/>
    <m/>
    <m/>
    <s v="Digi-Key"/>
    <s v="238-MCB60I1200TZ-TUB-ND"/>
    <s v="Tube"/>
    <n v="73.511669999999995"/>
    <n v="735116.7"/>
    <n v="735116.7"/>
    <n v="0"/>
    <n v="30"/>
    <s v="https://octopart.com/click/track?c=1&amp;ai=8237&amp;sig=0b57121&amp;sid=459&amp;ppid=105954355&amp;vpid=597390080&amp;ct=offers"/>
    <s v="34mOhm"/>
    <s v="50A,"/>
    <s v="20V"/>
    <x v="7"/>
    <n v="34"/>
    <n v="1200"/>
    <s v="K"/>
  </r>
  <r>
    <n v="10000"/>
    <s v="IXFN50N120SIC"/>
    <x v="2"/>
    <x v="22"/>
    <s v="https://octopart.com/ixfn50n120sic-ixys-78404026"/>
    <s v="1200V 50mOhm @ 40A, 20V SOT-227-4, miniBLOC"/>
    <s v="Id=47A (Tc) Vgsmax=20V Vth=2.2V @ 2mA"/>
    <s v="Qg=100nC @ 20V Ciss=1900pF @ 1000V"/>
    <n v="10000"/>
    <s v="IXFN50N120SIC-ND"/>
    <m/>
    <m/>
    <m/>
    <m/>
    <m/>
    <s v="747-IXFN50N120SIC"/>
    <m/>
    <m/>
    <m/>
    <m/>
    <s v="IXFN50N120SIC"/>
    <m/>
    <m/>
    <s v="Tube"/>
    <m/>
    <m/>
    <m/>
    <m/>
    <m/>
    <s v="Tube"/>
    <m/>
    <m/>
    <m/>
    <m/>
    <m/>
    <m/>
    <m/>
    <n v="51.335999999999999"/>
    <m/>
    <m/>
    <m/>
    <m/>
    <m/>
    <n v="49.67"/>
    <m/>
    <m/>
    <m/>
    <m/>
    <n v="48.6"/>
    <m/>
    <m/>
    <n v="0"/>
    <m/>
    <m/>
    <m/>
    <m/>
    <m/>
    <n v="9"/>
    <m/>
    <m/>
    <m/>
    <m/>
    <n v="112"/>
    <m/>
    <m/>
    <n v="10"/>
    <m/>
    <m/>
    <m/>
    <m/>
    <m/>
    <n v="1"/>
    <m/>
    <m/>
    <m/>
    <m/>
    <n v="1"/>
    <m/>
    <m/>
    <s v="https://octopart.com/click/track?c=1&amp;ai=8237&amp;sig=090d956&amp;sid=459&amp;ppid=78404026&amp;vpid=467023029&amp;ct=offers"/>
    <m/>
    <m/>
    <m/>
    <m/>
    <m/>
    <s v="https://octopart.com/click/track?ai=8237&amp;sig=0474e54&amp;sid=2401&amp;ppid=78404026&amp;vpid=574842029&amp;ct=offers"/>
    <m/>
    <m/>
    <m/>
    <m/>
    <s v="https://octopart.com/click/track?ai=8237&amp;sig=0d08a36&amp;sid=1532&amp;ppid=78404026&amp;vpid=411939928&amp;ct=offers"/>
    <m/>
    <m/>
    <s v="TME"/>
    <s v="IXFN50N120SIC"/>
    <m/>
    <n v="48.6"/>
    <n v="486000"/>
    <n v="486000"/>
    <n v="112"/>
    <n v="1"/>
    <s v="https://octopart.com/click/track?ai=8237&amp;sig=0d08a36&amp;sid=1532&amp;ppid=78404026&amp;vpid=411939928&amp;ct=offers"/>
    <s v="50mOhm"/>
    <s v="40A,"/>
    <s v="20V"/>
    <x v="6"/>
    <n v="50"/>
    <n v="1200"/>
    <s v="K"/>
  </r>
  <r>
    <n v="10000"/>
    <s v="IXFN50N120SK"/>
    <x v="2"/>
    <x v="23"/>
    <s v="https://octopart.com/ixfn50n120sk-ixys-75449791"/>
    <s v="1200V 52mOhm @ 40A, 20V SOT-227-4, miniBLOC"/>
    <s v="Id=48A (Tc) Vgsmax=20V Vth=2.8V @ 10mA"/>
    <s v="Qg=115nC @ 20V Ciss=1895pF @ 1000V"/>
    <n v="10000"/>
    <s v="IXFN50N120SK-ND"/>
    <m/>
    <m/>
    <m/>
    <m/>
    <m/>
    <s v="747-IXFN50N120SK"/>
    <m/>
    <m/>
    <m/>
    <m/>
    <s v="IXFN50N120SK"/>
    <m/>
    <m/>
    <s v="Tube"/>
    <m/>
    <m/>
    <m/>
    <m/>
    <m/>
    <s v="Tube"/>
    <m/>
    <m/>
    <m/>
    <m/>
    <m/>
    <m/>
    <m/>
    <n v="43.780500000000004"/>
    <m/>
    <m/>
    <m/>
    <m/>
    <m/>
    <n v="45.07"/>
    <m/>
    <m/>
    <m/>
    <m/>
    <n v="50.28"/>
    <m/>
    <m/>
    <n v="8"/>
    <m/>
    <m/>
    <m/>
    <m/>
    <m/>
    <n v="20"/>
    <m/>
    <m/>
    <m/>
    <m/>
    <n v="0"/>
    <m/>
    <m/>
    <n v="1"/>
    <m/>
    <m/>
    <m/>
    <m/>
    <m/>
    <n v="1"/>
    <m/>
    <m/>
    <m/>
    <m/>
    <n v="1"/>
    <m/>
    <m/>
    <s v="https://octopart.com/click/track?c=1&amp;ai=8237&amp;sig=04f4eeb&amp;sid=459&amp;ppid=75449791&amp;vpid=467023030&amp;ct=offers"/>
    <m/>
    <m/>
    <m/>
    <m/>
    <m/>
    <s v="https://octopart.com/click/track?ai=8237&amp;sig=0028e4b&amp;sid=2401&amp;ppid=75449791&amp;vpid=271800402&amp;ct=offers"/>
    <m/>
    <m/>
    <m/>
    <m/>
    <s v="https://octopart.com/click/track?ai=8237&amp;sig=0899279&amp;sid=1532&amp;ppid=75449791&amp;vpid=597534386&amp;ct=offers"/>
    <m/>
    <m/>
    <s v="Digi-Key"/>
    <s v="IXFN50N120SK-ND"/>
    <s v="Tube"/>
    <n v="43.780500000000004"/>
    <n v="437805"/>
    <n v="437805"/>
    <n v="8"/>
    <n v="1"/>
    <s v="https://octopart.com/click/track?c=1&amp;ai=8237&amp;sig=04f4eeb&amp;sid=459&amp;ppid=75449791&amp;vpid=467023030&amp;ct=offers"/>
    <s v="52mOhm"/>
    <s v="40A,"/>
    <s v="20V"/>
    <x v="6"/>
    <n v="52"/>
    <n v="1200"/>
    <s v="K"/>
  </r>
  <r>
    <n v="10000"/>
    <s v="IXFN90N170SK"/>
    <x v="3"/>
    <x v="24"/>
    <s v="https://octopart.com/ixfn90n170sk-littelfuse-101844267"/>
    <s v="1700V 35mOhm @ 100A, 20V SOT-227-4, miniBLOC"/>
    <s v="Id=90A (Tc) Vgsmax=20V Vth=4V @ 36mA"/>
    <s v="Qg=376nC @ 20V Ciss=7340pF @ 1000V"/>
    <n v="10000"/>
    <m/>
    <m/>
    <m/>
    <m/>
    <m/>
    <m/>
    <m/>
    <s v="03AH0782"/>
    <m/>
    <m/>
    <m/>
    <m/>
    <m/>
    <m/>
    <m/>
    <m/>
    <m/>
    <m/>
    <m/>
    <m/>
    <m/>
    <m/>
    <m/>
    <m/>
    <m/>
    <m/>
    <m/>
    <m/>
    <m/>
    <m/>
    <m/>
    <m/>
    <m/>
    <m/>
    <m/>
    <n v="199.82"/>
    <m/>
    <m/>
    <m/>
    <m/>
    <m/>
    <m/>
    <m/>
    <m/>
    <m/>
    <m/>
    <m/>
    <m/>
    <m/>
    <n v="0"/>
    <m/>
    <m/>
    <m/>
    <m/>
    <m/>
    <m/>
    <m/>
    <m/>
    <m/>
    <m/>
    <m/>
    <m/>
    <m/>
    <n v="10"/>
    <m/>
    <m/>
    <m/>
    <m/>
    <m/>
    <m/>
    <m/>
    <m/>
    <m/>
    <m/>
    <m/>
    <m/>
    <m/>
    <s v="https://octopart.com/click/track?c=1&amp;ai=8237&amp;sig=02cfe0f&amp;sid=2402&amp;ppid=101844267&amp;vpid=547512256&amp;ct=offers"/>
    <m/>
    <m/>
    <m/>
    <m/>
    <m/>
    <m/>
    <s v="Newark"/>
    <s v="03AH0782"/>
    <m/>
    <n v="199.82"/>
    <n v="1998200"/>
    <n v="1998200"/>
    <n v="0"/>
    <n v="10"/>
    <s v="https://octopart.com/click/track?c=1&amp;ai=8237&amp;sig=02cfe0f&amp;sid=2402&amp;ppid=101844267&amp;vpid=547512256&amp;ct=offers"/>
    <s v="35mOhm"/>
    <s v="100A,"/>
    <s v="20V"/>
    <x v="6"/>
    <n v="35"/>
    <n v="1700"/>
    <s v="K"/>
  </r>
  <r>
    <n v="10000"/>
    <s v="LSIC1MO120E0080"/>
    <x v="3"/>
    <x v="25"/>
    <s v="https://octopart.com/lsic1mo120e0080-littelfuse-87300487"/>
    <s v="1200V 100mOhm @ 20A, 20V TO-247-3"/>
    <s v="Id=39A (Tc) Vgsmax=20V Vth=4V @ 10mA"/>
    <s v="Qg=95nC @ 20V Ciss=1825pF @ 800V"/>
    <n v="10000"/>
    <s v="F10335-ND"/>
    <s v="LSIC1MO120E0080"/>
    <m/>
    <m/>
    <m/>
    <m/>
    <s v="576-LSICMO120E0080"/>
    <s v="46AC2654"/>
    <m/>
    <m/>
    <m/>
    <s v="LSIC1MO120E0080"/>
    <s v="LSIC1MO120E0080"/>
    <s v="LSIC1MO120E0080"/>
    <s v="Tube"/>
    <m/>
    <m/>
    <m/>
    <m/>
    <m/>
    <s v="Tube"/>
    <m/>
    <m/>
    <m/>
    <m/>
    <m/>
    <m/>
    <m/>
    <n v="9.5760000000000005"/>
    <n v="9.4239999999999995"/>
    <m/>
    <m/>
    <m/>
    <m/>
    <n v="11.15"/>
    <n v="9"/>
    <m/>
    <m/>
    <m/>
    <n v="20.22"/>
    <n v="10.77"/>
    <n v="9.4239999999999995"/>
    <n v="520"/>
    <n v="450"/>
    <m/>
    <m/>
    <m/>
    <m/>
    <n v="646"/>
    <n v="0"/>
    <m/>
    <m/>
    <m/>
    <n v="3"/>
    <n v="150"/>
    <n v="450"/>
    <n v="1"/>
    <n v="1"/>
    <m/>
    <m/>
    <m/>
    <m/>
    <n v="1"/>
    <n v="450"/>
    <m/>
    <m/>
    <m/>
    <n v="1"/>
    <n v="30"/>
    <n v="1"/>
    <s v="https://octopart.com/click/track?ai=8237&amp;sig=0d7facf&amp;sid=459&amp;ppid=87300487&amp;vpid=454953435&amp;ct=offers"/>
    <s v="https://octopart.com/click/track?ai=8237&amp;sig=0e80c2b&amp;sid=1106&amp;ppid=87300487&amp;vpid=485724439&amp;ct=offers"/>
    <m/>
    <m/>
    <m/>
    <m/>
    <s v="https://octopart.com/click/track?ai=8237&amp;sig=0484e6c&amp;sid=2401&amp;ppid=87300487&amp;vpid=449043472&amp;ct=offers"/>
    <s v="https://octopart.com/click/track?c=1&amp;ai=8237&amp;sig=04ae80d&amp;sid=2402&amp;ppid=87300487&amp;vpid=462324843&amp;ct=offers"/>
    <m/>
    <m/>
    <m/>
    <s v="https://octopart.com/click/track?ai=8237&amp;sig=010dfac&amp;sid=1532&amp;ppid=87300487&amp;vpid=477152603&amp;ct=offers"/>
    <s v="https://octopart.com/click/track?ai=8237&amp;sig=060a776&amp;sid=950&amp;ppid=87300487&amp;vpid=452588944&amp;ct=offers"/>
    <s v="https://octopart.com/click/track?ai=8237&amp;sig=0e05860&amp;sid=5489&amp;ppid=87300487&amp;vpid=606759396&amp;ct=offers"/>
    <s v="Farnell"/>
    <n v="3361191"/>
    <m/>
    <n v="8.9723767826097092"/>
    <n v="89723.767826097101"/>
    <n v="89723.767826097101"/>
    <n v="0"/>
    <n v="1"/>
    <s v="https://octopart.com/click/track?c=1&amp;ai=8237&amp;sig=0d3b46b&amp;sid=819&amp;ppid=87300487&amp;vpid=610775972&amp;ct=offers"/>
    <s v="100mOhm"/>
    <s v="20A,"/>
    <s v="20V"/>
    <x v="4"/>
    <n v="100"/>
    <n v="1200"/>
    <s v="D"/>
  </r>
  <r>
    <n v="10000"/>
    <s v="LSIC1MO120E0120"/>
    <x v="3"/>
    <x v="26"/>
    <s v="https://octopart.com/lsic1mo120e0120-littelfuse-90583259"/>
    <s v="1200V 150mOhm @ 14A, 20V TO-247-3"/>
    <s v="Id=27A (Tc) Vgsmax=20V Vth=4V @ 7mA"/>
    <s v="Qg=80nC @ 20V Ciss=1125pF @ 800V"/>
    <n v="10000"/>
    <s v="F11004-ND"/>
    <s v="LSIC1MO120E0120"/>
    <m/>
    <m/>
    <m/>
    <s v="LSIC1MO120E0120-TUBE"/>
    <s v="576-LSIC1MO120E0120"/>
    <s v="60AC3729"/>
    <m/>
    <m/>
    <m/>
    <s v="LSIC1MO120E0120"/>
    <m/>
    <s v="LSIC1MO120E0120"/>
    <s v="Tube"/>
    <m/>
    <m/>
    <m/>
    <m/>
    <s v="Tube"/>
    <s v="Tube"/>
    <m/>
    <m/>
    <m/>
    <m/>
    <m/>
    <m/>
    <m/>
    <n v="6.9558999999999997"/>
    <n v="8.8239999999999998"/>
    <m/>
    <m/>
    <m/>
    <n v="7.94"/>
    <n v="8.1"/>
    <n v="7.58"/>
    <m/>
    <m/>
    <m/>
    <n v="14.3"/>
    <m/>
    <n v="8.0731999999999999"/>
    <n v="446"/>
    <n v="119"/>
    <m/>
    <m/>
    <m/>
    <n v="450"/>
    <n v="626"/>
    <n v="389"/>
    <m/>
    <m/>
    <m/>
    <n v="9"/>
    <m/>
    <n v="450"/>
    <n v="1"/>
    <n v="1"/>
    <m/>
    <m/>
    <m/>
    <n v="450"/>
    <n v="1"/>
    <n v="1"/>
    <m/>
    <m/>
    <m/>
    <n v="1"/>
    <m/>
    <n v="450"/>
    <s v="https://octopart.com/click/track?ai=8237&amp;sig=0c2f0d6&amp;sid=459&amp;ppid=90583259&amp;vpid=482530492&amp;ct=offers"/>
    <s v="https://octopart.com/click/track?ai=8237&amp;sig=0f59010&amp;sid=1106&amp;ppid=90583259&amp;vpid=485724441&amp;ct=offers"/>
    <m/>
    <m/>
    <m/>
    <s v="https://octopart.com/click/track?ai=8237&amp;sig=08e4cbb&amp;sid=2454&amp;ppid=90583259&amp;vpid=504211505&amp;ct=offers"/>
    <s v="https://octopart.com/click/track?ai=8237&amp;sig=06594c8&amp;sid=2401&amp;ppid=90583259&amp;vpid=474629001&amp;ct=offers"/>
    <s v="https://octopart.com/click/track?ai=8237&amp;sig=08a76c6&amp;sid=2402&amp;ppid=90583259&amp;vpid=547451209&amp;ct=offers"/>
    <m/>
    <m/>
    <m/>
    <s v="https://octopart.com/click/track?ai=8237&amp;sig=0b3abef&amp;sid=1532&amp;ppid=90583259&amp;vpid=477152604&amp;ct=offers"/>
    <m/>
    <s v="https://octopart.com/click/track?ai=8237&amp;sig=03fdac5&amp;sid=5489&amp;ppid=90583259&amp;vpid=534894547&amp;ct=offers"/>
    <s v="Digi-Key"/>
    <s v="F11004-ND"/>
    <s v="Tube"/>
    <n v="6.9558999999999997"/>
    <n v="69559"/>
    <n v="69559"/>
    <n v="446"/>
    <n v="1"/>
    <s v="https://octopart.com/click/track?ai=8237&amp;sig=0c2f0d6&amp;sid=459&amp;ppid=90583259&amp;vpid=482530492&amp;ct=offers"/>
    <s v="150mOhm"/>
    <s v="14A,"/>
    <s v="20V"/>
    <x v="4"/>
    <n v="150"/>
    <n v="1200"/>
    <s v="D"/>
  </r>
  <r>
    <n v="10000"/>
    <s v="LSIC1MO120E0160"/>
    <x v="3"/>
    <x v="27"/>
    <s v="https://octopart.com/lsic1mo120e0160-littelfuse-90583260"/>
    <s v="1200V 200mOhm @ 10A, 20V TO-247-3"/>
    <s v="Id=22A (Tc) Vgsmax=20V Vth=4V @ 5mA"/>
    <s v="Qg=57nC @ 20V Ciss=870pF @ 800V"/>
    <n v="10000"/>
    <s v="F11005-ND"/>
    <m/>
    <m/>
    <m/>
    <m/>
    <m/>
    <s v="576-LSIC1MO120E0160"/>
    <s v="60AC3730"/>
    <m/>
    <m/>
    <m/>
    <s v="LSIC1MO120E0160"/>
    <m/>
    <m/>
    <s v="Tube"/>
    <m/>
    <m/>
    <m/>
    <m/>
    <m/>
    <s v="Tube"/>
    <m/>
    <m/>
    <m/>
    <m/>
    <m/>
    <m/>
    <m/>
    <n v="5.1165000000000003"/>
    <m/>
    <m/>
    <m/>
    <m/>
    <m/>
    <n v="5.87"/>
    <n v="5.87"/>
    <m/>
    <m/>
    <m/>
    <n v="11.4"/>
    <m/>
    <m/>
    <n v="198"/>
    <m/>
    <m/>
    <m/>
    <m/>
    <m/>
    <n v="952"/>
    <n v="301"/>
    <m/>
    <m/>
    <m/>
    <n v="9"/>
    <m/>
    <m/>
    <n v="1"/>
    <m/>
    <m/>
    <m/>
    <m/>
    <m/>
    <n v="1"/>
    <n v="1"/>
    <m/>
    <m/>
    <m/>
    <n v="1"/>
    <m/>
    <m/>
    <s v="https://octopart.com/click/track?ai=8237&amp;sig=0e598d9&amp;sid=459&amp;ppid=90583260&amp;vpid=482530493&amp;ct=offers"/>
    <m/>
    <m/>
    <m/>
    <m/>
    <m/>
    <s v="https://octopart.com/click/track?ai=8237&amp;sig=0a38680&amp;sid=2401&amp;ppid=90583260&amp;vpid=474629002&amp;ct=offers"/>
    <s v="https://octopart.com/click/track?ai=8237&amp;sig=00f22c4&amp;sid=2402&amp;ppid=90583260&amp;vpid=507026465&amp;ct=offers"/>
    <m/>
    <m/>
    <m/>
    <s v="https://octopart.com/click/track?ai=8237&amp;sig=05d6f99&amp;sid=1532&amp;ppid=90583260&amp;vpid=477152605&amp;ct=offers"/>
    <m/>
    <m/>
    <s v="Digi-Key"/>
    <s v="F11005-ND"/>
    <s v="Tube"/>
    <n v="5.1165000000000003"/>
    <n v="51165"/>
    <n v="51165"/>
    <n v="198"/>
    <n v="1"/>
    <s v="https://octopart.com/click/track?ai=8237&amp;sig=0e598d9&amp;sid=459&amp;ppid=90583260&amp;vpid=482530493&amp;ct=offers"/>
    <s v="200mOhm"/>
    <s v="10A,"/>
    <s v="20V"/>
    <x v="4"/>
    <n v="200"/>
    <n v="1200"/>
    <s v="D"/>
  </r>
  <r>
    <n v="10000"/>
    <s v="LSIC1MO170E1000"/>
    <x v="3"/>
    <x v="28"/>
    <s v="https://octopart.com/lsic1mo170e1000-littelfuse-94773904"/>
    <s v="1700V 1Ohm @ 2A, 20V TO-247-3"/>
    <s v="Id=5A (Tc) Vgsmax=15V, 20V Vth=4V @ 1mA"/>
    <s v="Qg=15nC @ 20V Ciss=200pF @ 1000V"/>
    <n v="10000"/>
    <s v="F11760-ND"/>
    <s v="LSIC1MO170E1000"/>
    <m/>
    <m/>
    <m/>
    <s v="LSIC1MO170E1000-TUBE"/>
    <s v="576-LSIC1MO170E1000"/>
    <s v="79AC7105"/>
    <m/>
    <m/>
    <m/>
    <m/>
    <m/>
    <s v="LSIC1MO170E1000"/>
    <s v="Tube"/>
    <m/>
    <m/>
    <m/>
    <m/>
    <s v="Tube"/>
    <s v="Tube"/>
    <m/>
    <m/>
    <m/>
    <m/>
    <m/>
    <m/>
    <m/>
    <n v="3.3540000000000001"/>
    <n v="3.9510000000000001"/>
    <m/>
    <m/>
    <m/>
    <n v="4.16"/>
    <n v="3.99"/>
    <n v="3.23"/>
    <m/>
    <m/>
    <m/>
    <m/>
    <m/>
    <n v="3.7561"/>
    <n v="504"/>
    <n v="260"/>
    <m/>
    <m/>
    <m/>
    <n v="420"/>
    <n v="929"/>
    <n v="0"/>
    <m/>
    <m/>
    <m/>
    <m/>
    <m/>
    <n v="240"/>
    <n v="1"/>
    <n v="1"/>
    <m/>
    <m/>
    <m/>
    <n v="30"/>
    <n v="1"/>
    <n v="450"/>
    <m/>
    <m/>
    <m/>
    <m/>
    <m/>
    <n v="30"/>
    <s v="https://octopart.com/click/track?ai=8237&amp;sig=0f0a796&amp;sid=459&amp;ppid=94773904&amp;vpid=510231532&amp;ct=offers"/>
    <s v="https://octopart.com/click/track?ai=8237&amp;sig=0930025&amp;sid=1106&amp;ppid=94773904&amp;vpid=507582341&amp;ct=offers"/>
    <m/>
    <m/>
    <m/>
    <s v="https://octopart.com/click/track?ai=8237&amp;sig=00afd6b&amp;sid=2454&amp;ppid=94773904&amp;vpid=511776870&amp;ct=offers"/>
    <s v="https://octopart.com/click/track?ai=8237&amp;sig=09495d1&amp;sid=2401&amp;ppid=94773904&amp;vpid=495056196&amp;ct=offers"/>
    <s v="https://octopart.com/click/track?c=1&amp;ai=8237&amp;sig=0e28c58&amp;sid=2402&amp;ppid=94773904&amp;vpid=537832758&amp;ct=offers"/>
    <m/>
    <m/>
    <m/>
    <m/>
    <m/>
    <s v="https://octopart.com/click/track?ai=8237&amp;sig=013e6f6&amp;sid=5489&amp;ppid=94773904&amp;vpid=511804173&amp;ct=offers"/>
    <s v="Newark"/>
    <s v="79AC7105"/>
    <m/>
    <n v="3.23"/>
    <n v="32300"/>
    <n v="32300"/>
    <n v="0"/>
    <n v="450"/>
    <s v="https://octopart.com/click/track?c=1&amp;ai=8237&amp;sig=0e28c58&amp;sid=2402&amp;ppid=94773904&amp;vpid=537832758&amp;ct=offers"/>
    <s v="1Ohm"/>
    <s v="2A,"/>
    <s v="20V"/>
    <x v="4"/>
    <n v="1000"/>
    <n v="1700"/>
    <s v="D"/>
  </r>
  <r>
    <n v="10000"/>
    <s v="APT100MC120JCU2"/>
    <x v="4"/>
    <x v="29"/>
    <s v="https://octopart.com/apt100mc120jcu2-microsemi-30374391"/>
    <s v="1200V 17mOhm @ 100A, 20V SOT-227-4, miniBLOC"/>
    <s v="Id=143A (Tc) Vgsmax=20V Vth=2.3V @ 2mA"/>
    <s v="Qg=360nC @ 20V Ciss=5960pF @ 1000V"/>
    <n v="10000"/>
    <s v="APT100MC120JCU2-ND"/>
    <s v="APT100MC120JCU2"/>
    <m/>
    <m/>
    <m/>
    <m/>
    <m/>
    <m/>
    <s v="APT100MC120JCU2"/>
    <m/>
    <m/>
    <m/>
    <m/>
    <s v="APT100MC120JCU2"/>
    <s v="Bulk"/>
    <m/>
    <m/>
    <m/>
    <m/>
    <m/>
    <m/>
    <m/>
    <m/>
    <m/>
    <m/>
    <m/>
    <m/>
    <m/>
    <n v="206.11519999999999"/>
    <n v="209.31"/>
    <m/>
    <m/>
    <m/>
    <m/>
    <m/>
    <m/>
    <n v="196.76"/>
    <m/>
    <m/>
    <m/>
    <m/>
    <n v="209.31"/>
    <n v="4"/>
    <n v="62"/>
    <m/>
    <m/>
    <m/>
    <m/>
    <m/>
    <m/>
    <n v="0"/>
    <m/>
    <m/>
    <m/>
    <m/>
    <n v="62"/>
    <n v="1"/>
    <n v="1"/>
    <m/>
    <m/>
    <m/>
    <m/>
    <m/>
    <m/>
    <n v="3"/>
    <m/>
    <m/>
    <m/>
    <m/>
    <n v="1"/>
    <s v="https://octopart.com/click/track?c=1&amp;ai=8237&amp;sig=05f502c&amp;sid=459&amp;ppid=30374391&amp;vpid=89032773&amp;ct=offers"/>
    <s v="https://octopart.com/click/track?ai=8237&amp;sig=04ace45&amp;sid=1106&amp;ppid=30374391&amp;vpid=492824369&amp;ct=offers"/>
    <m/>
    <m/>
    <m/>
    <m/>
    <m/>
    <m/>
    <s v="https://octopart.com/click/track?ai=8237&amp;sig=033a52d&amp;sid=18460&amp;ppid=30374391&amp;vpid=87762760&amp;ct=offers"/>
    <m/>
    <m/>
    <m/>
    <m/>
    <s v="https://octopart.com/click/track?ai=8237&amp;sig=00e033f&amp;sid=5489&amp;ppid=30374391&amp;vpid=534152833&amp;ct=offers"/>
    <s v="Richardson RFPD"/>
    <s v="APT100MC120JCU2"/>
    <m/>
    <n v="196.76"/>
    <n v="1967600"/>
    <n v="1967600"/>
    <n v="0"/>
    <n v="3"/>
    <s v="https://octopart.com/click/track?ai=8237&amp;sig=033a52d&amp;sid=18460&amp;ppid=30374391&amp;vpid=87762760&amp;ct=offers"/>
    <s v="17mOhm"/>
    <s v="100A,"/>
    <s v="20V"/>
    <x v="6"/>
    <n v="17"/>
    <n v="1200"/>
    <s v="K"/>
  </r>
  <r>
    <n v="10000"/>
    <s v="MSC015SMA070B"/>
    <x v="4"/>
    <x v="30"/>
    <s v="https://octopart.com/msc015sma070b-microsemi-92244032"/>
    <s v="700V 19mOhm @ 40A, 20V TO-247-3"/>
    <s v="Id=131A (Tc) Vgsmax=20V Vth=2.4V @ 1mA"/>
    <s v="Qg=215nC @ 20V Ciss=4500pF @ 700V"/>
    <n v="10000"/>
    <s v="691-MSC015SMA070B-ND"/>
    <s v="MSC015SMA070B"/>
    <m/>
    <m/>
    <m/>
    <m/>
    <m/>
    <m/>
    <s v="MSC015SMA070B"/>
    <m/>
    <m/>
    <m/>
    <m/>
    <s v="MSC015SMA070B"/>
    <s v="Tube"/>
    <m/>
    <m/>
    <m/>
    <m/>
    <m/>
    <m/>
    <m/>
    <m/>
    <m/>
    <m/>
    <m/>
    <m/>
    <m/>
    <n v="28.171520000000001"/>
    <n v="26.98"/>
    <m/>
    <m/>
    <m/>
    <m/>
    <m/>
    <m/>
    <n v="26.09"/>
    <m/>
    <m/>
    <m/>
    <m/>
    <n v="26.98"/>
    <n v="35"/>
    <n v="120"/>
    <m/>
    <m/>
    <m/>
    <m/>
    <m/>
    <m/>
    <n v="1458"/>
    <m/>
    <m/>
    <m/>
    <m/>
    <n v="120"/>
    <n v="1"/>
    <n v="1"/>
    <m/>
    <m/>
    <m/>
    <m/>
    <m/>
    <m/>
    <n v="1"/>
    <m/>
    <m/>
    <m/>
    <m/>
    <n v="1"/>
    <s v="https://octopart.com/click/track?c=1&amp;ai=8237&amp;sig=0f99814&amp;sid=459&amp;ppid=92244032&amp;vpid=550225154&amp;ct=offers"/>
    <s v="https://octopart.com/click/track?ai=8237&amp;sig=08b9c59&amp;sid=1106&amp;ppid=92244032&amp;vpid=485765782&amp;ct=offers"/>
    <m/>
    <m/>
    <m/>
    <m/>
    <m/>
    <m/>
    <s v="https://octopart.com/click/track?ai=8237&amp;sig=0827ca6&amp;sid=18460&amp;ppid=92244032&amp;vpid=525612493&amp;ct=offers"/>
    <m/>
    <m/>
    <m/>
    <m/>
    <s v="https://octopart.com/click/track?ai=8237&amp;sig=0c43845&amp;sid=5489&amp;ppid=92244032&amp;vpid=600830604&amp;ct=offers"/>
    <s v="Richardson RFPD"/>
    <s v="MSC015SMA070B"/>
    <m/>
    <n v="26.09"/>
    <n v="260900"/>
    <n v="260900"/>
    <n v="1458"/>
    <n v="1"/>
    <s v="https://octopart.com/click/track?ai=8237&amp;sig=0827ca6&amp;sid=18460&amp;ppid=92244032&amp;vpid=525612493&amp;ct=offers"/>
    <s v="19mOhm"/>
    <s v="40A,"/>
    <s v="20V"/>
    <x v="4"/>
    <n v="19"/>
    <n v="650"/>
    <s v="D"/>
  </r>
  <r>
    <n v="10000"/>
    <s v="MSC025SMA120B"/>
    <x v="4"/>
    <x v="31"/>
    <s v="https://octopart.com/msc025sma120b-microsemi-92244034"/>
    <s v="1.2kV 31mOhm @ 40A, 20V TO-247-3"/>
    <s v="Id=103A (Tc) Vgsmax=20V Vth=2.8V @ 1mA"/>
    <s v="Qg=232nC @ 20V Ciss=3020pF @ 1000V"/>
    <n v="10000"/>
    <s v="691-MSC025SMA120B-ND"/>
    <m/>
    <m/>
    <m/>
    <m/>
    <m/>
    <m/>
    <m/>
    <s v="MSC025SMA120B"/>
    <m/>
    <m/>
    <m/>
    <m/>
    <s v="MSC025SMA120B"/>
    <s v="Tube"/>
    <m/>
    <m/>
    <m/>
    <m/>
    <m/>
    <m/>
    <m/>
    <m/>
    <m/>
    <m/>
    <m/>
    <m/>
    <m/>
    <n v="31.619959999999999"/>
    <m/>
    <m/>
    <m/>
    <m/>
    <m/>
    <m/>
    <m/>
    <n v="29.28"/>
    <m/>
    <m/>
    <m/>
    <m/>
    <n v="37.9"/>
    <n v="115"/>
    <m/>
    <m/>
    <m/>
    <m/>
    <m/>
    <m/>
    <m/>
    <n v="1600"/>
    <m/>
    <m/>
    <m/>
    <m/>
    <n v="1600"/>
    <n v="1"/>
    <m/>
    <m/>
    <m/>
    <m/>
    <m/>
    <m/>
    <m/>
    <n v="1"/>
    <m/>
    <m/>
    <m/>
    <m/>
    <n v="2"/>
    <s v="https://octopart.com/click/track?c=1&amp;ai=8237&amp;sig=0fef2ba&amp;sid=459&amp;ppid=92244034&amp;vpid=549853558&amp;ct=offers"/>
    <m/>
    <m/>
    <m/>
    <m/>
    <m/>
    <m/>
    <m/>
    <s v="https://octopart.com/click/track?ai=8237&amp;sig=04bdb62&amp;sid=18460&amp;ppid=92244034&amp;vpid=525612495&amp;ct=offers"/>
    <m/>
    <m/>
    <m/>
    <m/>
    <s v="https://octopart.com/click/track?ai=8237&amp;sig=00f7e01&amp;sid=5489&amp;ppid=92244034&amp;vpid=609706302&amp;ct=offers"/>
    <s v="Richardson RFPD"/>
    <s v="MSC025SMA120B"/>
    <m/>
    <n v="29.28"/>
    <n v="292800"/>
    <n v="292800"/>
    <n v="1600"/>
    <n v="1"/>
    <s v="https://octopart.com/click/track?ai=8237&amp;sig=04bdb62&amp;sid=18460&amp;ppid=92244034&amp;vpid=525612495&amp;ct=offers"/>
    <s v="31mOhm"/>
    <s v="40A,"/>
    <s v="20V"/>
    <x v="4"/>
    <n v="31"/>
    <n v="1200"/>
    <s v="D"/>
  </r>
  <r>
    <n v="10000"/>
    <s v="MSC025SMA120J"/>
    <x v="4"/>
    <x v="32"/>
    <s v="https://octopart.com/msc025sma120j-microsemi-92244035"/>
    <s v="1.2kV 31mOhm @ 40A, 20V SOT-227-4, miniBLOC"/>
    <s v="Id=77A (Tc) Vgsmax=20V Vth=2.8V @ 1mA"/>
    <s v="Qg=232nC @ 20V Ciss=3020pF @ 1000V"/>
    <n v="10000"/>
    <s v="691-MSC025SMA120J-ND"/>
    <m/>
    <m/>
    <m/>
    <m/>
    <m/>
    <m/>
    <m/>
    <s v="MSC025SMA120J"/>
    <m/>
    <m/>
    <m/>
    <m/>
    <s v="MSC025SMA120J"/>
    <s v="Tube"/>
    <m/>
    <m/>
    <m/>
    <m/>
    <m/>
    <m/>
    <m/>
    <m/>
    <m/>
    <m/>
    <m/>
    <m/>
    <m/>
    <n v="45.052199999999999"/>
    <m/>
    <m/>
    <m/>
    <m/>
    <m/>
    <m/>
    <m/>
    <n v="41.72"/>
    <m/>
    <m/>
    <m/>
    <m/>
    <n v="54"/>
    <n v="0"/>
    <m/>
    <m/>
    <m/>
    <m/>
    <m/>
    <m/>
    <m/>
    <n v="210"/>
    <m/>
    <m/>
    <m/>
    <m/>
    <n v="210"/>
    <n v="1"/>
    <m/>
    <m/>
    <m/>
    <m/>
    <m/>
    <m/>
    <m/>
    <n v="1"/>
    <m/>
    <m/>
    <m/>
    <m/>
    <n v="2"/>
    <s v="https://octopart.com/click/track?c=1&amp;ai=8237&amp;sig=070d97d&amp;sid=459&amp;ppid=92244035&amp;vpid=549853559&amp;ct=offers"/>
    <m/>
    <m/>
    <m/>
    <m/>
    <m/>
    <m/>
    <m/>
    <s v="https://octopart.com/click/track?ai=8237&amp;sig=05fda4a&amp;sid=18460&amp;ppid=92244035&amp;vpid=527002153&amp;ct=offers"/>
    <m/>
    <m/>
    <m/>
    <m/>
    <s v="https://octopart.com/click/track?ai=8237&amp;sig=0353fa1&amp;sid=5489&amp;ppid=92244035&amp;vpid=609706303&amp;ct=offers"/>
    <s v="Richardson RFPD"/>
    <s v="MSC025SMA120J"/>
    <m/>
    <n v="41.72"/>
    <n v="417200"/>
    <n v="417200"/>
    <n v="210"/>
    <n v="1"/>
    <s v="https://octopart.com/click/track?ai=8237&amp;sig=05fda4a&amp;sid=18460&amp;ppid=92244035&amp;vpid=527002153&amp;ct=offers"/>
    <s v="31mOhm"/>
    <s v="40A,"/>
    <s v="20V"/>
    <x v="6"/>
    <n v="31"/>
    <n v="1200"/>
    <s v="K"/>
  </r>
  <r>
    <n v="10000"/>
    <s v="MSC040SMA120J"/>
    <x v="4"/>
    <x v="33"/>
    <s v="https://octopart.com/msc040sma120j-microsemi-92244037"/>
    <s v="1.2kV 50mOhm @ 40A, 20V SOT-227-4, miniBLOC"/>
    <s v="Id=53A (Tc) Vgsmax=20V Vth=2.8V @ 1mA"/>
    <s v="Qg=137nC @ 20V Ciss=1990pF @ 1000V"/>
    <n v="10000"/>
    <s v="691-MSC040SMA120J-ND"/>
    <s v="MSC040SMA120J"/>
    <m/>
    <m/>
    <m/>
    <m/>
    <m/>
    <m/>
    <s v="MSC040SMA120J"/>
    <m/>
    <m/>
    <m/>
    <m/>
    <s v="MSC040SMA120J"/>
    <s v="Tube"/>
    <m/>
    <m/>
    <m/>
    <m/>
    <m/>
    <m/>
    <m/>
    <m/>
    <m/>
    <m/>
    <m/>
    <m/>
    <m/>
    <n v="32.092759999999998"/>
    <n v="30.67"/>
    <m/>
    <m/>
    <m/>
    <m/>
    <m/>
    <m/>
    <n v="29.72"/>
    <m/>
    <m/>
    <m/>
    <m/>
    <n v="30.67"/>
    <n v="37"/>
    <n v="66"/>
    <m/>
    <m/>
    <m/>
    <m/>
    <m/>
    <m/>
    <n v="250"/>
    <m/>
    <m/>
    <m/>
    <m/>
    <n v="66"/>
    <n v="1"/>
    <n v="1"/>
    <m/>
    <m/>
    <m/>
    <m/>
    <m/>
    <m/>
    <n v="1"/>
    <m/>
    <m/>
    <m/>
    <m/>
    <n v="1"/>
    <s v="https://octopart.com/click/track?c=1&amp;ai=8237&amp;sig=0974a92&amp;sid=459&amp;ppid=92244037&amp;vpid=549853562&amp;ct=offers"/>
    <s v="https://octopart.com/click/track?ai=8237&amp;sig=0730c7d&amp;sid=1106&amp;ppid=92244037&amp;vpid=486619604&amp;ct=offers"/>
    <m/>
    <m/>
    <m/>
    <m/>
    <m/>
    <m/>
    <s v="https://octopart.com/click/track?ai=8237&amp;sig=01b9352&amp;sid=18460&amp;ppid=92244037&amp;vpid=527002158&amp;ct=offers"/>
    <m/>
    <m/>
    <m/>
    <m/>
    <s v="https://octopart.com/click/track?ai=8237&amp;sig=0c576f9&amp;sid=5489&amp;ppid=92244037&amp;vpid=530769399&amp;ct=offers"/>
    <s v="Richardson RFPD"/>
    <s v="MSC040SMA120J"/>
    <m/>
    <n v="29.72"/>
    <n v="297200"/>
    <n v="297200"/>
    <n v="250"/>
    <n v="1"/>
    <s v="https://octopart.com/click/track?ai=8237&amp;sig=01b9352&amp;sid=18460&amp;ppid=92244037&amp;vpid=527002158&amp;ct=offers"/>
    <s v="50mOhm"/>
    <s v="40A,"/>
    <s v="20V"/>
    <x v="6"/>
    <n v="50"/>
    <n v="1200"/>
    <s v="K"/>
  </r>
  <r>
    <n v="10000"/>
    <s v="MSC280SMA120B"/>
    <x v="4"/>
    <x v="34"/>
    <s v="https://octopart.com/msc280sma120b-microsemi-92244042"/>
    <s v="1.2kV 350mOhm @ 5A, 20V TO-247-3"/>
    <s v="Id=9.4A (Tc) Vgsmax=20V Vth=2.8V @ 1mA"/>
    <s v="Qg=20nC @ 20V Ciss=300pF @ 1000V"/>
    <n v="10000"/>
    <s v="691-MSC280SMA120B-ND"/>
    <m/>
    <m/>
    <m/>
    <m/>
    <m/>
    <m/>
    <m/>
    <s v="MSC280SMA120B"/>
    <m/>
    <m/>
    <m/>
    <m/>
    <m/>
    <s v="Tube"/>
    <m/>
    <m/>
    <m/>
    <m/>
    <m/>
    <m/>
    <m/>
    <m/>
    <m/>
    <m/>
    <m/>
    <m/>
    <m/>
    <n v="6.1877300000000002"/>
    <m/>
    <m/>
    <m/>
    <m/>
    <m/>
    <m/>
    <m/>
    <n v="5.73"/>
    <m/>
    <m/>
    <m/>
    <m/>
    <m/>
    <n v="0"/>
    <m/>
    <m/>
    <m/>
    <m/>
    <m/>
    <m/>
    <m/>
    <n v="0"/>
    <m/>
    <m/>
    <m/>
    <m/>
    <m/>
    <n v="1"/>
    <m/>
    <m/>
    <m/>
    <m/>
    <m/>
    <m/>
    <m/>
    <n v="57"/>
    <m/>
    <m/>
    <m/>
    <m/>
    <m/>
    <s v="https://octopart.com/click/track?c=1&amp;ai=8237&amp;sig=03d339b&amp;sid=459&amp;ppid=92244042&amp;vpid=549853567&amp;ct=offers"/>
    <m/>
    <m/>
    <m/>
    <m/>
    <m/>
    <m/>
    <m/>
    <s v="https://octopart.com/click/track?ai=8237&amp;sig=075a537&amp;sid=18460&amp;ppid=92244042&amp;vpid=527748679&amp;ct=offers"/>
    <m/>
    <m/>
    <m/>
    <m/>
    <m/>
    <s v="Richardson RFPD"/>
    <s v="MSC280SMA120B"/>
    <m/>
    <n v="5.73"/>
    <n v="57300"/>
    <n v="57300"/>
    <n v="0"/>
    <n v="57"/>
    <s v="https://octopart.com/click/track?ai=8237&amp;sig=075a537&amp;sid=18460&amp;ppid=92244042&amp;vpid=527748679&amp;ct=offers"/>
    <s v="350mOhm"/>
    <s v="5A,"/>
    <s v="20V"/>
    <x v="4"/>
    <n v="350"/>
    <n v="1200"/>
    <s v="D"/>
  </r>
  <r>
    <n v="10000"/>
    <s v="MSC090SMA070B"/>
    <x v="4"/>
    <x v="35"/>
    <s v="https://octopart.com/msc090sma070b-microsemi-92244039"/>
    <s v="700V - TO-247-3"/>
    <s v="Id=- Vgsmax=- Vth=-"/>
    <s v="Qg=- Ciss=-"/>
    <n v="10000"/>
    <s v="691-MSC090SMA070B-ND"/>
    <m/>
    <m/>
    <m/>
    <m/>
    <m/>
    <m/>
    <m/>
    <s v="MSC090SMA070B"/>
    <m/>
    <m/>
    <m/>
    <m/>
    <s v="MSC090SMA070B"/>
    <s v="Tube"/>
    <m/>
    <m/>
    <m/>
    <m/>
    <m/>
    <m/>
    <m/>
    <m/>
    <m/>
    <m/>
    <m/>
    <m/>
    <m/>
    <n v="5.9930599999999998"/>
    <m/>
    <m/>
    <m/>
    <m/>
    <m/>
    <m/>
    <m/>
    <n v="5.55"/>
    <m/>
    <m/>
    <m/>
    <m/>
    <n v="7.2"/>
    <n v="63"/>
    <m/>
    <m/>
    <m/>
    <m/>
    <m/>
    <m/>
    <m/>
    <n v="803"/>
    <m/>
    <m/>
    <m/>
    <m/>
    <n v="803"/>
    <n v="1"/>
    <m/>
    <m/>
    <m/>
    <m/>
    <m/>
    <m/>
    <m/>
    <n v="1"/>
    <m/>
    <m/>
    <m/>
    <m/>
    <n v="8"/>
    <s v="https://octopart.com/click/track?c=1&amp;ai=8237&amp;sig=0be1c35&amp;sid=459&amp;ppid=92244039&amp;vpid=549853565&amp;ct=offers"/>
    <m/>
    <m/>
    <m/>
    <m/>
    <m/>
    <m/>
    <m/>
    <s v="https://octopart.com/click/track?ai=8237&amp;sig=094b686&amp;sid=18460&amp;ppid=92244039&amp;vpid=527002165&amp;ct=offers"/>
    <m/>
    <m/>
    <m/>
    <m/>
    <s v="https://octopart.com/click/track?ai=8237&amp;sig=0fe4e08&amp;sid=5489&amp;ppid=92244039&amp;vpid=609706324&amp;ct=offers"/>
    <s v="Richardson RFPD"/>
    <s v="MSC090SMA070B"/>
    <m/>
    <n v="5.55"/>
    <n v="55500"/>
    <n v="55500"/>
    <n v="803"/>
    <n v="1"/>
    <s v="https://octopart.com/click/track?ai=8237&amp;sig=094b686&amp;sid=18460&amp;ppid=92244039&amp;vpid=527002165&amp;ct=offers"/>
    <s v="-"/>
    <m/>
    <m/>
    <x v="2"/>
    <s v="-"/>
    <n v="650"/>
    <s v="K"/>
  </r>
  <r>
    <n v="10000"/>
    <s v="MSC090SMA070S"/>
    <x v="4"/>
    <x v="36"/>
    <s v="https://octopart.com/msc090sma070s-microsemi-92244040"/>
    <s v="700V - TO-268-3, DÂ³Pak (2 Leads + Tab), TO-268AA"/>
    <s v="Id=- Vgsmax=- Vth=-"/>
    <s v="Qg=- Ciss=-"/>
    <n v="10000"/>
    <s v="691-MSC090SMA070S-ND"/>
    <m/>
    <m/>
    <m/>
    <m/>
    <m/>
    <m/>
    <m/>
    <s v="MSC090SMA070S"/>
    <m/>
    <m/>
    <m/>
    <m/>
    <s v="MSC090SMA070S"/>
    <s v="Tube"/>
    <m/>
    <m/>
    <m/>
    <m/>
    <m/>
    <m/>
    <m/>
    <m/>
    <m/>
    <m/>
    <m/>
    <m/>
    <m/>
    <n v="6.5492600000000003"/>
    <m/>
    <m/>
    <m/>
    <m/>
    <m/>
    <m/>
    <m/>
    <n v="6.07"/>
    <m/>
    <m/>
    <m/>
    <m/>
    <n v="7.85"/>
    <n v="85"/>
    <m/>
    <m/>
    <m/>
    <m/>
    <m/>
    <m/>
    <m/>
    <n v="112"/>
    <m/>
    <m/>
    <m/>
    <m/>
    <n v="112"/>
    <n v="1"/>
    <m/>
    <m/>
    <m/>
    <m/>
    <m/>
    <m/>
    <m/>
    <n v="1"/>
    <m/>
    <m/>
    <m/>
    <m/>
    <n v="7"/>
    <s v="https://octopart.com/click/track?c=1&amp;ai=8237&amp;sig=016cbc7&amp;sid=459&amp;ppid=92244040&amp;vpid=549853566&amp;ct=offers"/>
    <m/>
    <m/>
    <m/>
    <m/>
    <m/>
    <m/>
    <m/>
    <s v="https://octopart.com/click/track?ai=8237&amp;sig=03d369d&amp;sid=18460&amp;ppid=92244040&amp;vpid=574757810&amp;ct=offers"/>
    <m/>
    <m/>
    <m/>
    <m/>
    <s v="https://octopart.com/click/track?ai=8237&amp;sig=09ef5c2&amp;sid=5489&amp;ppid=92244040&amp;vpid=609706325&amp;ct=offers"/>
    <s v="Richardson RFPD"/>
    <s v="MSC090SMA070S"/>
    <m/>
    <n v="6.07"/>
    <n v="60700"/>
    <n v="60700"/>
    <n v="112"/>
    <n v="1"/>
    <s v="https://octopart.com/click/track?ai=8237&amp;sig=03d369d&amp;sid=18460&amp;ppid=92244040&amp;vpid=574757810&amp;ct=offers"/>
    <s v="-"/>
    <s v="DÂ³Pak"/>
    <s v="(2"/>
    <x v="3"/>
    <s v="-"/>
    <n v="650"/>
    <s v="K"/>
  </r>
  <r>
    <n v="10000"/>
    <s v="MSC080SMA120J"/>
    <x v="4"/>
    <x v="37"/>
    <s v="https://octopart.com/msc080sma120j-microsemi-92244038"/>
    <s v="1.2kV - SOT-227-4, miniBLOC"/>
    <s v="Id=35A Vgsmax=- Vth=-"/>
    <s v="Qg=- Ciss=-"/>
    <n v="10000"/>
    <s v="691-MSC080SMA120J-ND"/>
    <m/>
    <m/>
    <m/>
    <m/>
    <m/>
    <m/>
    <m/>
    <s v="MSC080SMA120J"/>
    <m/>
    <m/>
    <m/>
    <m/>
    <s v="MSC080SMA120J"/>
    <s v="Tube"/>
    <m/>
    <m/>
    <m/>
    <m/>
    <m/>
    <m/>
    <m/>
    <m/>
    <m/>
    <m/>
    <m/>
    <m/>
    <m/>
    <n v="23.533439999999999"/>
    <m/>
    <m/>
    <m/>
    <m/>
    <m/>
    <m/>
    <m/>
    <n v="21.01"/>
    <m/>
    <m/>
    <m/>
    <m/>
    <n v="27.2"/>
    <n v="48"/>
    <m/>
    <m/>
    <m/>
    <m/>
    <m/>
    <m/>
    <m/>
    <n v="250"/>
    <m/>
    <m/>
    <m/>
    <m/>
    <n v="250"/>
    <n v="1"/>
    <m/>
    <m/>
    <m/>
    <m/>
    <m/>
    <m/>
    <m/>
    <n v="1"/>
    <m/>
    <m/>
    <m/>
    <m/>
    <n v="3"/>
    <s v="https://octopart.com/click/track?c=1&amp;ai=8237&amp;sig=0f4eedc&amp;sid=459&amp;ppid=92244038&amp;vpid=549853564&amp;ct=offers"/>
    <m/>
    <m/>
    <m/>
    <m/>
    <m/>
    <m/>
    <m/>
    <s v="https://octopart.com/click/track?ai=8237&amp;sig=01b9b9f&amp;sid=18460&amp;ppid=92244038&amp;vpid=527002163&amp;ct=offers"/>
    <m/>
    <m/>
    <m/>
    <m/>
    <s v="https://octopart.com/click/track?ai=8237&amp;sig=0860c3d&amp;sid=5489&amp;ppid=92244038&amp;vpid=609706322&amp;ct=offers"/>
    <s v="Richardson RFPD"/>
    <s v="MSC080SMA120J"/>
    <m/>
    <n v="21.01"/>
    <n v="210100"/>
    <n v="210100"/>
    <n v="250"/>
    <n v="1"/>
    <s v="https://octopart.com/click/track?ai=8237&amp;sig=01b9b9f&amp;sid=18460&amp;ppid=92244038&amp;vpid=527002163&amp;ct=offers"/>
    <s v="-"/>
    <s v="miniBLOC"/>
    <m/>
    <x v="2"/>
    <s v="-"/>
    <n v="1200"/>
    <s v="K"/>
  </r>
  <r>
    <n v="10000"/>
    <s v="MSC015SMA070S"/>
    <x v="4"/>
    <x v="38"/>
    <s v="https://octopart.com/msc015sma070s-microsemi-92244033"/>
    <s v="700V - TO-268-3, DÂ³Pak (2 Leads + Tab), TO-268AA"/>
    <s v="Id=166A Vgsmax=- Vth=-"/>
    <s v="Qg=- Ciss=-"/>
    <n v="10000"/>
    <s v="691-MSC015SMA070S-ND"/>
    <m/>
    <m/>
    <m/>
    <m/>
    <m/>
    <m/>
    <m/>
    <s v="MSC015SMA070S"/>
    <m/>
    <m/>
    <m/>
    <m/>
    <s v="MSC015SMA070S"/>
    <s v="Tube"/>
    <m/>
    <m/>
    <m/>
    <m/>
    <m/>
    <m/>
    <m/>
    <m/>
    <m/>
    <m/>
    <m/>
    <m/>
    <m/>
    <n v="28.699919999999999"/>
    <m/>
    <m/>
    <m/>
    <m/>
    <m/>
    <m/>
    <m/>
    <n v="26.57"/>
    <m/>
    <m/>
    <m/>
    <m/>
    <n v="34.4"/>
    <n v="51"/>
    <m/>
    <m/>
    <m/>
    <m/>
    <m/>
    <m/>
    <m/>
    <n v="370"/>
    <m/>
    <m/>
    <m/>
    <m/>
    <n v="370"/>
    <n v="1"/>
    <m/>
    <m/>
    <m/>
    <m/>
    <m/>
    <m/>
    <m/>
    <n v="1"/>
    <m/>
    <m/>
    <m/>
    <m/>
    <n v="2"/>
    <s v="https://octopart.com/click/track?c=1&amp;ai=8237&amp;sig=079e70f&amp;sid=459&amp;ppid=92244033&amp;vpid=549853557&amp;ct=offers"/>
    <m/>
    <m/>
    <m/>
    <m/>
    <m/>
    <m/>
    <m/>
    <s v="https://octopart.com/click/track?ai=8237&amp;sig=09ec00f&amp;sid=18460&amp;ppid=92244033&amp;vpid=525612494&amp;ct=offers"/>
    <m/>
    <m/>
    <m/>
    <m/>
    <s v="https://octopart.com/click/track?ai=8237&amp;sig=0bf96f6&amp;sid=5489&amp;ppid=92244033&amp;vpid=609706301&amp;ct=offers"/>
    <s v="Richardson RFPD"/>
    <s v="MSC015SMA070S"/>
    <m/>
    <n v="26.57"/>
    <n v="265700"/>
    <n v="265700"/>
    <n v="370"/>
    <n v="1"/>
    <s v="https://octopart.com/click/track?ai=8237&amp;sig=09ec00f&amp;sid=18460&amp;ppid=92244033&amp;vpid=525612494&amp;ct=offers"/>
    <s v="-"/>
    <s v="DÂ³Pak"/>
    <s v="(2"/>
    <x v="3"/>
    <s v="-"/>
    <n v="650"/>
    <s v="K"/>
  </r>
  <r>
    <n v="10000"/>
    <s v="MSC025SMA120S"/>
    <x v="4"/>
    <x v="39"/>
    <s v="https://octopart.com/msc025sma120s-microsemi-92244036"/>
    <s v="1.2kV - TO-268-3, DÂ³Pak (2 Leads + Tab), TO-268AA"/>
    <s v="Id=100A Vgsmax=- Vth=-"/>
    <s v="Qg=- Ciss=-"/>
    <n v="10000"/>
    <s v="691-MSC025SMA120S-ND"/>
    <m/>
    <m/>
    <m/>
    <m/>
    <m/>
    <m/>
    <m/>
    <s v="MSC025SMA120S"/>
    <m/>
    <m/>
    <m/>
    <m/>
    <s v="MSC025SMA120S"/>
    <s v="Tube"/>
    <m/>
    <m/>
    <m/>
    <m/>
    <m/>
    <m/>
    <m/>
    <m/>
    <m/>
    <m/>
    <m/>
    <m/>
    <m/>
    <n v="32.148359999999997"/>
    <m/>
    <m/>
    <m/>
    <m/>
    <m/>
    <m/>
    <m/>
    <n v="29.77"/>
    <m/>
    <m/>
    <m/>
    <m/>
    <n v="38.549999999999997"/>
    <n v="0"/>
    <m/>
    <m/>
    <m/>
    <m/>
    <m/>
    <m/>
    <m/>
    <n v="400"/>
    <m/>
    <m/>
    <m/>
    <m/>
    <n v="400"/>
    <n v="1"/>
    <m/>
    <m/>
    <m/>
    <m/>
    <m/>
    <m/>
    <m/>
    <n v="1"/>
    <m/>
    <m/>
    <m/>
    <m/>
    <n v="2"/>
    <s v="https://octopart.com/click/track?c=1&amp;ai=8237&amp;sig=0fc4fa5&amp;sid=459&amp;ppid=92244036&amp;vpid=549853560&amp;ct=offers"/>
    <m/>
    <m/>
    <m/>
    <m/>
    <m/>
    <m/>
    <m/>
    <s v="https://octopart.com/click/track?ai=8237&amp;sig=0a2c28c&amp;sid=18460&amp;ppid=92244036&amp;vpid=527002154&amp;ct=offers"/>
    <m/>
    <m/>
    <m/>
    <m/>
    <s v="https://octopart.com/click/track?ai=8237&amp;sig=0c746cb&amp;sid=5489&amp;ppid=92244036&amp;vpid=609706304&amp;ct=offers"/>
    <s v="Richardson RFPD"/>
    <s v="MSC025SMA120S"/>
    <m/>
    <n v="29.77"/>
    <n v="297700"/>
    <n v="297700"/>
    <n v="400"/>
    <n v="1"/>
    <s v="https://octopart.com/click/track?ai=8237&amp;sig=0a2c28c&amp;sid=18460&amp;ppid=92244036&amp;vpid=527002154&amp;ct=offers"/>
    <s v="-"/>
    <s v="DÂ³Pak"/>
    <s v="(2"/>
    <x v="3"/>
    <s v="-"/>
    <n v="1200"/>
    <s v="K"/>
  </r>
  <r>
    <n v="10000"/>
    <s v="NVBG020N120SC1"/>
    <x v="5"/>
    <x v="40"/>
    <s v="https://octopart.com/nvbg020n120sc1-on+semiconductor-104774638"/>
    <s v="1200V 28mOhm @ 60A, 20V TO-263-8, DÂ²Pak (7 Leads + Tab), TO-263CA"/>
    <s v="Id=8.6A (Ta), 98A (Tc) Vgsmax=20V Vth=4.3V @ 20mA"/>
    <s v="Qg=220nC @ 20V Ciss=2943pF @ 800V"/>
    <n v="10000"/>
    <s v="488-NVBG020N120SC1TR-ND"/>
    <m/>
    <s v="NVBG020N120SC1"/>
    <s v="NVBG020N120SC1"/>
    <m/>
    <m/>
    <s v="863-NVBG020N120SC1"/>
    <s v="38AH7282"/>
    <m/>
    <m/>
    <m/>
    <m/>
    <m/>
    <m/>
    <s v="Tape &amp; Reel"/>
    <m/>
    <m/>
    <m/>
    <m/>
    <m/>
    <s v="Tape &amp; Reel"/>
    <m/>
    <m/>
    <m/>
    <m/>
    <m/>
    <m/>
    <m/>
    <n v="15.68"/>
    <m/>
    <n v="15.123340000000001"/>
    <n v="17.7249094167057"/>
    <m/>
    <m/>
    <n v="18.29"/>
    <n v="15.93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800"/>
    <m/>
    <m/>
    <m/>
    <m/>
    <m/>
    <m/>
    <s v="https://octopart.com/click/track?c=1&amp;ai=8237&amp;sig=030b21d&amp;sid=459&amp;ppid=104774638&amp;vpid=594218574&amp;ct=offers"/>
    <m/>
    <s v="https://octopart.com/click/track?c=1&amp;ai=8237&amp;sig=0afecd1&amp;sid=5822&amp;ppid=104774638&amp;vpid=590712104&amp;ct=offers"/>
    <s v="https://octopart.com/click/track?c=1&amp;ai=8237&amp;sig=02712cc&amp;sid=15544&amp;ppid=104774638&amp;vpid=592436631&amp;ct=offers"/>
    <m/>
    <m/>
    <s v="https://octopart.com/click/track?c=1&amp;ai=8237&amp;sig=09ec0eb&amp;sid=2401&amp;ppid=104774638&amp;vpid=592671815&amp;ct=offers"/>
    <s v="https://octopart.com/click/track?c=1&amp;ai=8237&amp;sig=0e242d5&amp;sid=2402&amp;ppid=104774638&amp;vpid=590383527&amp;ct=offers"/>
    <m/>
    <m/>
    <m/>
    <m/>
    <m/>
    <m/>
    <s v="Avnet"/>
    <s v="NVBG020N120SC1"/>
    <m/>
    <n v="15.123340000000001"/>
    <n v="151233.4"/>
    <n v="151233.4"/>
    <n v="0"/>
    <n v="800"/>
    <s v="https://octopart.com/click/track?c=1&amp;ai=8237&amp;sig=0afecd1&amp;sid=5822&amp;ppid=104774638&amp;vpid=590712104&amp;ct=offers"/>
    <s v="28mOhm"/>
    <s v="60A,"/>
    <s v="20V"/>
    <x v="8"/>
    <n v="28"/>
    <n v="1200"/>
    <s v="J"/>
  </r>
  <r>
    <n v="10000"/>
    <s v="NVBG020N120SC1"/>
    <x v="5"/>
    <x v="40"/>
    <s v="https://octopart.com/nvbg020n120sc1-on+semiconductor-104774638"/>
    <s v="1200V 28mOhm @ 60A, 20V TO-263-8, DÂ²Pak (7 Leads + Tab), TO-263CA"/>
    <s v="Id=8.6A (Ta), 98A (Tc) Vgsmax=20V Vth=4.3V @ 20mA"/>
    <s v="Qg=220nC @ 20V Ciss=2943pF @ 800V"/>
    <n v="10000"/>
    <s v="488-NVBG020N120SC1TR-ND"/>
    <m/>
    <s v="NVBG020N120SC1"/>
    <s v="NVBG020N120SC1"/>
    <m/>
    <m/>
    <s v="863-NVBG020N120SC1"/>
    <s v="38AH7282"/>
    <m/>
    <m/>
    <m/>
    <m/>
    <m/>
    <m/>
    <s v="Tape &amp; Reel"/>
    <m/>
    <m/>
    <m/>
    <m/>
    <m/>
    <s v="Tape &amp; Reel"/>
    <m/>
    <m/>
    <m/>
    <m/>
    <m/>
    <m/>
    <m/>
    <n v="15.68"/>
    <m/>
    <n v="15.123340000000001"/>
    <n v="17.7249094167057"/>
    <m/>
    <m/>
    <n v="18.29"/>
    <n v="15.93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800"/>
    <m/>
    <m/>
    <m/>
    <m/>
    <m/>
    <m/>
    <s v="https://octopart.com/click/track?c=1&amp;ai=8237&amp;sig=030b21d&amp;sid=459&amp;ppid=104774638&amp;vpid=594218574&amp;ct=offers"/>
    <m/>
    <s v="https://octopart.com/click/track?c=1&amp;ai=8237&amp;sig=0afecd1&amp;sid=5822&amp;ppid=104774638&amp;vpid=590712104&amp;ct=offers"/>
    <s v="https://octopart.com/click/track?c=1&amp;ai=8237&amp;sig=02712cc&amp;sid=15544&amp;ppid=104774638&amp;vpid=592436631&amp;ct=offers"/>
    <m/>
    <m/>
    <s v="https://octopart.com/click/track?c=1&amp;ai=8237&amp;sig=09ec0eb&amp;sid=2401&amp;ppid=104774638&amp;vpid=592671815&amp;ct=offers"/>
    <s v="https://octopart.com/click/track?c=1&amp;ai=8237&amp;sig=0e242d5&amp;sid=2402&amp;ppid=104774638&amp;vpid=590383527&amp;ct=offers"/>
    <m/>
    <m/>
    <m/>
    <m/>
    <m/>
    <m/>
    <s v="Avnet"/>
    <s v="NVBG020N120SC1"/>
    <m/>
    <n v="15.123340000000001"/>
    <n v="151233.4"/>
    <n v="151233.4"/>
    <n v="0"/>
    <n v="800"/>
    <s v="https://octopart.com/click/track?c=1&amp;ai=8237&amp;sig=0afecd1&amp;sid=5822&amp;ppid=104774638&amp;vpid=590712104&amp;ct=offers"/>
    <s v="28mOhm"/>
    <s v="60A,"/>
    <s v="20V"/>
    <x v="8"/>
    <n v="28"/>
    <n v="1200"/>
    <s v="J"/>
  </r>
  <r>
    <n v="10000"/>
    <s v="NVBG020N120SC1"/>
    <x v="5"/>
    <x v="40"/>
    <s v="https://octopart.com/nvbg020n120sc1-on+semiconductor-104774638"/>
    <s v="1200V 28mOhm @ 60A, 20V TO-263-8, DÂ²Pak (7 Leads + Tab), TO-263CA"/>
    <s v="Id=8.6A (Ta), 98A (Tc) Vgsmax=20V Vth=4.3V @ 20mA"/>
    <s v="Qg=220nC @ 20V Ciss=2943pF @ 800V"/>
    <n v="10000"/>
    <s v="488-NVBG020N120SC1TR-ND"/>
    <m/>
    <s v="NVBG020N120SC1"/>
    <s v="NVBG020N120SC1"/>
    <m/>
    <m/>
    <s v="863-NVBG020N120SC1"/>
    <s v="38AH7282"/>
    <m/>
    <m/>
    <m/>
    <m/>
    <m/>
    <m/>
    <s v="Tape &amp; Reel"/>
    <m/>
    <m/>
    <m/>
    <m/>
    <m/>
    <s v="Tape &amp; Reel"/>
    <m/>
    <m/>
    <m/>
    <m/>
    <m/>
    <m/>
    <m/>
    <n v="15.68"/>
    <m/>
    <n v="15.123340000000001"/>
    <n v="17.7249094167057"/>
    <m/>
    <m/>
    <n v="18.29"/>
    <n v="15.93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800"/>
    <m/>
    <m/>
    <m/>
    <m/>
    <m/>
    <m/>
    <s v="https://octopart.com/click/track?c=1&amp;ai=8237&amp;sig=030b21d&amp;sid=459&amp;ppid=104774638&amp;vpid=594218574&amp;ct=offers"/>
    <m/>
    <s v="https://octopart.com/click/track?c=1&amp;ai=8237&amp;sig=0afecd1&amp;sid=5822&amp;ppid=104774638&amp;vpid=590712104&amp;ct=offers"/>
    <s v="https://octopart.com/click/track?c=1&amp;ai=8237&amp;sig=02712cc&amp;sid=15544&amp;ppid=104774638&amp;vpid=592436631&amp;ct=offers"/>
    <m/>
    <m/>
    <s v="https://octopart.com/click/track?c=1&amp;ai=8237&amp;sig=09ec0eb&amp;sid=2401&amp;ppid=104774638&amp;vpid=592671815&amp;ct=offers"/>
    <s v="https://octopart.com/click/track?c=1&amp;ai=8237&amp;sig=0e242d5&amp;sid=2402&amp;ppid=104774638&amp;vpid=590383527&amp;ct=offers"/>
    <m/>
    <m/>
    <m/>
    <m/>
    <m/>
    <m/>
    <s v="Avnet"/>
    <s v="NVBG020N120SC1"/>
    <m/>
    <n v="15.123340000000001"/>
    <n v="151233.4"/>
    <n v="151233.4"/>
    <n v="0"/>
    <n v="800"/>
    <s v="https://octopart.com/click/track?c=1&amp;ai=8237&amp;sig=0afecd1&amp;sid=5822&amp;ppid=104774638&amp;vpid=590712104&amp;ct=offers"/>
    <s v="28mOhm"/>
    <s v="60A,"/>
    <s v="20V"/>
    <x v="8"/>
    <n v="28"/>
    <n v="1200"/>
    <s v="J"/>
  </r>
  <r>
    <n v="10000"/>
    <s v="NTBG020N090SC1"/>
    <x v="5"/>
    <x v="41"/>
    <s v="https://octopart.com/ntbg020n090sc1-on+semiconductor-106608707"/>
    <s v="900V 28mOhm @ 60A, 15V TO-263-8, DÂ²Pak (7 Leads + Tab), TO-263CA"/>
    <s v="Id=9.8A (Ta), 112A (Tc) Vgsmax=15V Vth=4.3V @ 20mA"/>
    <s v="Qg=200nC @ 15V Ciss=4415pF @ 450V"/>
    <n v="10000"/>
    <s v="488-NTBG020N090SC1TR-ND"/>
    <m/>
    <s v="NTBG020N090SC1"/>
    <s v="NTBG020N090SC1"/>
    <m/>
    <m/>
    <s v="863-NTBG020N090SC1"/>
    <s v="54AH9492"/>
    <m/>
    <m/>
    <m/>
    <m/>
    <m/>
    <m/>
    <s v="Tape &amp; Reel"/>
    <m/>
    <m/>
    <m/>
    <m/>
    <m/>
    <s v="Tape &amp; Reel"/>
    <s v="Cut Tape"/>
    <m/>
    <m/>
    <m/>
    <m/>
    <m/>
    <m/>
    <n v="14.355"/>
    <m/>
    <n v="12.22213"/>
    <n v="14.043773917663801"/>
    <m/>
    <m/>
    <n v="14.27"/>
    <n v="13.16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1"/>
    <m/>
    <m/>
    <m/>
    <m/>
    <m/>
    <m/>
    <s v="https://octopart.com/click/track?c=1&amp;ai=8237&amp;sig=097cd54&amp;sid=459&amp;ppid=106608707&amp;vpid=607048288&amp;ct=offers"/>
    <m/>
    <s v="https://octopart.com/click/track?c=1&amp;ai=8237&amp;sig=0bbb9a0&amp;sid=5822&amp;ppid=106608707&amp;vpid=596935945&amp;ct=offers"/>
    <s v="https://octopart.com/click/track?c=1&amp;ai=8237&amp;sig=0e8460d&amp;sid=15544&amp;ppid=106608707&amp;vpid=599618138&amp;ct=offers"/>
    <m/>
    <m/>
    <s v="https://octopart.com/click/track?c=1&amp;ai=8237&amp;sig=02434b0&amp;sid=2401&amp;ppid=106608707&amp;vpid=607057532&amp;ct=offers"/>
    <s v="https://octopart.com/click/track?c=1&amp;ai=8237&amp;sig=06a0651&amp;sid=2402&amp;ppid=106608707&amp;vpid=610637593&amp;ct=offers"/>
    <m/>
    <m/>
    <m/>
    <m/>
    <m/>
    <m/>
    <s v="Avnet"/>
    <s v="NTBG020N090SC1"/>
    <m/>
    <n v="12.22213"/>
    <n v="122221.3"/>
    <n v="122221.3"/>
    <n v="0"/>
    <n v="800"/>
    <s v="https://octopart.com/click/track?c=1&amp;ai=8237&amp;sig=0bbb9a0&amp;sid=5822&amp;ppid=106608707&amp;vpid=596935945&amp;ct=offers"/>
    <s v="28mOhm"/>
    <s v="60A,"/>
    <s v="15V"/>
    <x v="8"/>
    <n v="28"/>
    <n v="900"/>
    <s v="J"/>
  </r>
  <r>
    <n v="10000"/>
    <s v="NTBG020N090SC1"/>
    <x v="5"/>
    <x v="41"/>
    <s v="https://octopart.com/ntbg020n090sc1-on+semiconductor-106608707"/>
    <s v="900V 28mOhm @ 60A, 15V TO-263-8, DÂ²Pak (7 Leads + Tab), TO-263CA"/>
    <s v="Id=9.8A (Ta), 112A (Tc) Vgsmax=15V Vth=4.3V @ 20mA"/>
    <s v="Qg=200nC @ 15V Ciss=4415pF @ 450V"/>
    <n v="10000"/>
    <s v="488-NTBG020N090SC1TR-ND"/>
    <m/>
    <s v="NTBG020N090SC1"/>
    <s v="NTBG020N090SC1"/>
    <m/>
    <m/>
    <s v="863-NTBG020N090SC1"/>
    <s v="54AH9492"/>
    <m/>
    <m/>
    <m/>
    <m/>
    <m/>
    <m/>
    <s v="Tape &amp; Reel"/>
    <m/>
    <m/>
    <m/>
    <m/>
    <m/>
    <s v="Tape &amp; Reel"/>
    <s v="Cut Tape"/>
    <m/>
    <m/>
    <m/>
    <m/>
    <m/>
    <m/>
    <n v="14.355"/>
    <m/>
    <n v="12.22213"/>
    <n v="14.043773917663801"/>
    <m/>
    <m/>
    <n v="14.27"/>
    <n v="13.16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1"/>
    <m/>
    <m/>
    <m/>
    <m/>
    <m/>
    <m/>
    <s v="https://octopart.com/click/track?c=1&amp;ai=8237&amp;sig=097cd54&amp;sid=459&amp;ppid=106608707&amp;vpid=607048288&amp;ct=offers"/>
    <m/>
    <s v="https://octopart.com/click/track?c=1&amp;ai=8237&amp;sig=0bbb9a0&amp;sid=5822&amp;ppid=106608707&amp;vpid=596935945&amp;ct=offers"/>
    <s v="https://octopart.com/click/track?c=1&amp;ai=8237&amp;sig=0e8460d&amp;sid=15544&amp;ppid=106608707&amp;vpid=599618138&amp;ct=offers"/>
    <m/>
    <m/>
    <s v="https://octopart.com/click/track?c=1&amp;ai=8237&amp;sig=02434b0&amp;sid=2401&amp;ppid=106608707&amp;vpid=607057532&amp;ct=offers"/>
    <s v="https://octopart.com/click/track?c=1&amp;ai=8237&amp;sig=06a0651&amp;sid=2402&amp;ppid=106608707&amp;vpid=610637593&amp;ct=offers"/>
    <m/>
    <m/>
    <m/>
    <m/>
    <m/>
    <m/>
    <s v="Avnet"/>
    <s v="NTBG020N090SC1"/>
    <m/>
    <n v="12.22213"/>
    <n v="122221.3"/>
    <n v="122221.3"/>
    <n v="0"/>
    <n v="800"/>
    <s v="https://octopart.com/click/track?c=1&amp;ai=8237&amp;sig=0bbb9a0&amp;sid=5822&amp;ppid=106608707&amp;vpid=596935945&amp;ct=offers"/>
    <s v="28mOhm"/>
    <s v="60A,"/>
    <s v="15V"/>
    <x v="8"/>
    <n v="28"/>
    <n v="900"/>
    <s v="J"/>
  </r>
  <r>
    <n v="10000"/>
    <s v="NTBG020N090SC1"/>
    <x v="5"/>
    <x v="41"/>
    <s v="https://octopart.com/ntbg020n090sc1-on+semiconductor-106608707"/>
    <s v="900V 28mOhm @ 60A, 15V TO-263-8, DÂ²Pak (7 Leads + Tab), TO-263CA"/>
    <s v="Id=9.8A (Ta), 112A (Tc) Vgsmax=15V Vth=4.3V @ 20mA"/>
    <s v="Qg=200nC @ 15V Ciss=4415pF @ 450V"/>
    <n v="10000"/>
    <s v="488-NTBG020N090SC1TR-ND"/>
    <m/>
    <s v="NTBG020N090SC1"/>
    <s v="NTBG020N090SC1"/>
    <m/>
    <m/>
    <s v="863-NTBG020N090SC1"/>
    <s v="54AH9492"/>
    <m/>
    <m/>
    <m/>
    <m/>
    <m/>
    <m/>
    <s v="Tape &amp; Reel"/>
    <m/>
    <m/>
    <m/>
    <m/>
    <m/>
    <s v="Tape &amp; Reel"/>
    <s v="Cut Tape"/>
    <m/>
    <m/>
    <m/>
    <m/>
    <m/>
    <m/>
    <n v="14.355"/>
    <m/>
    <n v="12.22213"/>
    <n v="14.043773917663801"/>
    <m/>
    <m/>
    <n v="14.27"/>
    <n v="13.16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1"/>
    <m/>
    <m/>
    <m/>
    <m/>
    <m/>
    <m/>
    <s v="https://octopart.com/click/track?c=1&amp;ai=8237&amp;sig=097cd54&amp;sid=459&amp;ppid=106608707&amp;vpid=607048288&amp;ct=offers"/>
    <m/>
    <s v="https://octopart.com/click/track?c=1&amp;ai=8237&amp;sig=0bbb9a0&amp;sid=5822&amp;ppid=106608707&amp;vpid=596935945&amp;ct=offers"/>
    <s v="https://octopart.com/click/track?c=1&amp;ai=8237&amp;sig=0e8460d&amp;sid=15544&amp;ppid=106608707&amp;vpid=599618138&amp;ct=offers"/>
    <m/>
    <m/>
    <s v="https://octopart.com/click/track?c=1&amp;ai=8237&amp;sig=02434b0&amp;sid=2401&amp;ppid=106608707&amp;vpid=607057532&amp;ct=offers"/>
    <s v="https://octopart.com/click/track?c=1&amp;ai=8237&amp;sig=06a0651&amp;sid=2402&amp;ppid=106608707&amp;vpid=610637593&amp;ct=offers"/>
    <m/>
    <m/>
    <m/>
    <m/>
    <m/>
    <m/>
    <s v="Avnet"/>
    <s v="NTBG020N090SC1"/>
    <m/>
    <n v="12.22213"/>
    <n v="122221.3"/>
    <n v="122221.3"/>
    <n v="0"/>
    <n v="800"/>
    <s v="https://octopart.com/click/track?c=1&amp;ai=8237&amp;sig=0bbb9a0&amp;sid=5822&amp;ppid=106608707&amp;vpid=596935945&amp;ct=offers"/>
    <s v="28mOhm"/>
    <s v="60A,"/>
    <s v="15V"/>
    <x v="8"/>
    <n v="28"/>
    <n v="900"/>
    <s v="J"/>
  </r>
  <r>
    <n v="10000"/>
    <s v="NVBG020N090SC1"/>
    <x v="5"/>
    <x v="42"/>
    <s v="https://octopart.com/nvbg020n090sc1-on+semiconductor-106608710"/>
    <s v="900V 28mOhm @ 60A, 15V TO-263-8, DÂ²Pak (7 Leads + Tab), TO-263CA"/>
    <s v="Id=9.8A (Ta), 112A (Tc) Vgsmax=15V Vth=4.3V @ 20mA"/>
    <s v="Qg=200nC @ 15V Ciss=4415pF @ 450V"/>
    <n v="10000"/>
    <s v="488-NVBG020N090SC1TR-ND"/>
    <m/>
    <s v="NVBG020N090SC1"/>
    <s v="NVBG020N090SC1"/>
    <m/>
    <m/>
    <s v="863-NVBG020N090SC1"/>
    <s v="54AH9511"/>
    <m/>
    <m/>
    <m/>
    <m/>
    <m/>
    <m/>
    <s v="Tape &amp; Reel"/>
    <m/>
    <m/>
    <m/>
    <m/>
    <m/>
    <s v="Tape &amp; Reel"/>
    <s v="Cut Tape"/>
    <m/>
    <m/>
    <m/>
    <m/>
    <m/>
    <m/>
    <n v="14.355"/>
    <m/>
    <n v="12.22213"/>
    <n v="14.324698008580601"/>
    <m/>
    <m/>
    <n v="14.27"/>
    <n v="13.16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1"/>
    <m/>
    <m/>
    <m/>
    <m/>
    <m/>
    <m/>
    <s v="https://octopart.com/click/track?c=1&amp;ai=8237&amp;sig=0efc32a&amp;sid=459&amp;ppid=106608710&amp;vpid=607048315&amp;ct=offers"/>
    <m/>
    <s v="https://octopart.com/click/track?c=1&amp;ai=8237&amp;sig=006e24e&amp;sid=5822&amp;ppid=106608710&amp;vpid=596935954&amp;ct=offers"/>
    <s v="https://octopart.com/click/track?c=1&amp;ai=8237&amp;sig=0d0be2b&amp;sid=15544&amp;ppid=106608710&amp;vpid=599618142&amp;ct=offers"/>
    <m/>
    <m/>
    <s v="https://octopart.com/click/track?c=1&amp;ai=8237&amp;sig=0b86fc5&amp;sid=2401&amp;ppid=106608710&amp;vpid=607057539&amp;ct=offers"/>
    <s v="https://octopart.com/click/track?c=1&amp;ai=8237&amp;sig=0a55e80&amp;sid=2402&amp;ppid=106608710&amp;vpid=610637610&amp;ct=offers"/>
    <m/>
    <m/>
    <m/>
    <m/>
    <m/>
    <m/>
    <s v="Avnet"/>
    <s v="NVBG020N090SC1"/>
    <m/>
    <n v="12.22213"/>
    <n v="122221.3"/>
    <n v="122221.3"/>
    <n v="0"/>
    <n v="800"/>
    <s v="https://octopart.com/click/track?c=1&amp;ai=8237&amp;sig=006e24e&amp;sid=5822&amp;ppid=106608710&amp;vpid=596935954&amp;ct=offers"/>
    <s v="28mOhm"/>
    <s v="60A,"/>
    <s v="15V"/>
    <x v="8"/>
    <n v="28"/>
    <n v="900"/>
    <s v="J"/>
  </r>
  <r>
    <n v="10000"/>
    <s v="NVBG020N090SC1"/>
    <x v="5"/>
    <x v="42"/>
    <s v="https://octopart.com/nvbg020n090sc1-on+semiconductor-106608710"/>
    <s v="900V 28mOhm @ 60A, 15V TO-263-8, DÂ²Pak (7 Leads + Tab), TO-263CA"/>
    <s v="Id=9.8A (Ta), 112A (Tc) Vgsmax=15V Vth=4.3V @ 20mA"/>
    <s v="Qg=200nC @ 15V Ciss=4415pF @ 450V"/>
    <n v="10000"/>
    <s v="488-NVBG020N090SC1TR-ND"/>
    <m/>
    <s v="NVBG020N090SC1"/>
    <s v="NVBG020N090SC1"/>
    <m/>
    <m/>
    <s v="863-NVBG020N090SC1"/>
    <s v="54AH9511"/>
    <m/>
    <m/>
    <m/>
    <m/>
    <m/>
    <m/>
    <s v="Tape &amp; Reel"/>
    <m/>
    <m/>
    <m/>
    <m/>
    <m/>
    <s v="Tape &amp; Reel"/>
    <s v="Cut Tape"/>
    <m/>
    <m/>
    <m/>
    <m/>
    <m/>
    <m/>
    <n v="14.355"/>
    <m/>
    <n v="12.22213"/>
    <n v="14.324698008580601"/>
    <m/>
    <m/>
    <n v="14.27"/>
    <n v="13.16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1"/>
    <m/>
    <m/>
    <m/>
    <m/>
    <m/>
    <m/>
    <s v="https://octopart.com/click/track?c=1&amp;ai=8237&amp;sig=0efc32a&amp;sid=459&amp;ppid=106608710&amp;vpid=607048315&amp;ct=offers"/>
    <m/>
    <s v="https://octopart.com/click/track?c=1&amp;ai=8237&amp;sig=006e24e&amp;sid=5822&amp;ppid=106608710&amp;vpid=596935954&amp;ct=offers"/>
    <s v="https://octopart.com/click/track?c=1&amp;ai=8237&amp;sig=0d0be2b&amp;sid=15544&amp;ppid=106608710&amp;vpid=599618142&amp;ct=offers"/>
    <m/>
    <m/>
    <s v="https://octopart.com/click/track?c=1&amp;ai=8237&amp;sig=0b86fc5&amp;sid=2401&amp;ppid=106608710&amp;vpid=607057539&amp;ct=offers"/>
    <s v="https://octopart.com/click/track?c=1&amp;ai=8237&amp;sig=0a55e80&amp;sid=2402&amp;ppid=106608710&amp;vpid=610637610&amp;ct=offers"/>
    <m/>
    <m/>
    <m/>
    <m/>
    <m/>
    <m/>
    <s v="Avnet"/>
    <s v="NVBG020N090SC1"/>
    <m/>
    <n v="12.22213"/>
    <n v="122221.3"/>
    <n v="122221.3"/>
    <n v="0"/>
    <n v="800"/>
    <s v="https://octopart.com/click/track?c=1&amp;ai=8237&amp;sig=006e24e&amp;sid=5822&amp;ppid=106608710&amp;vpid=596935954&amp;ct=offers"/>
    <s v="28mOhm"/>
    <s v="60A,"/>
    <s v="15V"/>
    <x v="8"/>
    <n v="28"/>
    <n v="900"/>
    <s v="J"/>
  </r>
  <r>
    <n v="10000"/>
    <s v="NVBG020N090SC1"/>
    <x v="5"/>
    <x v="42"/>
    <s v="https://octopart.com/nvbg020n090sc1-on+semiconductor-106608710"/>
    <s v="900V 28mOhm @ 60A, 15V TO-263-8, DÂ²Pak (7 Leads + Tab), TO-263CA"/>
    <s v="Id=9.8A (Ta), 112A (Tc) Vgsmax=15V Vth=4.3V @ 20mA"/>
    <s v="Qg=200nC @ 15V Ciss=4415pF @ 450V"/>
    <n v="10000"/>
    <s v="488-NVBG020N090SC1TR-ND"/>
    <m/>
    <s v="NVBG020N090SC1"/>
    <s v="NVBG020N090SC1"/>
    <m/>
    <m/>
    <s v="863-NVBG020N090SC1"/>
    <s v="54AH9511"/>
    <m/>
    <m/>
    <m/>
    <m/>
    <m/>
    <m/>
    <s v="Tape &amp; Reel"/>
    <m/>
    <m/>
    <m/>
    <m/>
    <m/>
    <s v="Tape &amp; Reel"/>
    <s v="Cut Tape"/>
    <m/>
    <m/>
    <m/>
    <m/>
    <m/>
    <m/>
    <n v="14.355"/>
    <m/>
    <n v="12.22213"/>
    <n v="14.324698008580601"/>
    <m/>
    <m/>
    <n v="14.27"/>
    <n v="13.16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1"/>
    <m/>
    <m/>
    <m/>
    <m/>
    <m/>
    <m/>
    <s v="https://octopart.com/click/track?c=1&amp;ai=8237&amp;sig=0efc32a&amp;sid=459&amp;ppid=106608710&amp;vpid=607048315&amp;ct=offers"/>
    <m/>
    <s v="https://octopart.com/click/track?c=1&amp;ai=8237&amp;sig=006e24e&amp;sid=5822&amp;ppid=106608710&amp;vpid=596935954&amp;ct=offers"/>
    <s v="https://octopart.com/click/track?c=1&amp;ai=8237&amp;sig=0d0be2b&amp;sid=15544&amp;ppid=106608710&amp;vpid=599618142&amp;ct=offers"/>
    <m/>
    <m/>
    <s v="https://octopart.com/click/track?c=1&amp;ai=8237&amp;sig=0b86fc5&amp;sid=2401&amp;ppid=106608710&amp;vpid=607057539&amp;ct=offers"/>
    <s v="https://octopart.com/click/track?c=1&amp;ai=8237&amp;sig=0a55e80&amp;sid=2402&amp;ppid=106608710&amp;vpid=610637610&amp;ct=offers"/>
    <m/>
    <m/>
    <m/>
    <m/>
    <m/>
    <m/>
    <s v="Avnet"/>
    <s v="NVBG020N090SC1"/>
    <m/>
    <n v="12.22213"/>
    <n v="122221.3"/>
    <n v="122221.3"/>
    <n v="0"/>
    <n v="800"/>
    <s v="https://octopart.com/click/track?c=1&amp;ai=8237&amp;sig=006e24e&amp;sid=5822&amp;ppid=106608710&amp;vpid=596935954&amp;ct=offers"/>
    <s v="28mOhm"/>
    <s v="60A,"/>
    <s v="15V"/>
    <x v="8"/>
    <n v="28"/>
    <n v="900"/>
    <s v="J"/>
  </r>
  <r>
    <n v="10000"/>
    <s v="NTBG020N120SC1"/>
    <x v="5"/>
    <x v="43"/>
    <s v="https://octopart.com/ntbg020n120sc1-on+semiconductor-106045708"/>
    <s v="1200V 28mOhm @ 60A, 20V TO-263-8, DÂ²Pak (7 Leads + Tab), TO-263CA"/>
    <s v="Id=8.6A (Ta), 98A (Tc) Vgsmax=20V Vth=4.3V @ 20mA"/>
    <s v="Qg=220nC @ 20V Ciss=2943pF @ 800V"/>
    <n v="10000"/>
    <s v="488-NTBG020N120SC1TR-ND"/>
    <m/>
    <s v="NTBG020N120SC1"/>
    <s v="NTBG020N120SC1"/>
    <m/>
    <m/>
    <s v="863-NTBG020N120SC1"/>
    <s v="54AH9493"/>
    <m/>
    <m/>
    <m/>
    <m/>
    <m/>
    <m/>
    <s v="Tape &amp; Reel"/>
    <m/>
    <m/>
    <m/>
    <m/>
    <m/>
    <s v="Tape &amp; Reel"/>
    <s v="Cut Tape"/>
    <m/>
    <m/>
    <m/>
    <m/>
    <m/>
    <m/>
    <n v="15.68"/>
    <m/>
    <n v="15.123340000000001"/>
    <n v="17.7249094167057"/>
    <m/>
    <m/>
    <n v="18.61"/>
    <n v="15.31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1"/>
    <m/>
    <m/>
    <m/>
    <m/>
    <m/>
    <m/>
    <s v="https://octopart.com/click/track?c=1&amp;ai=8237&amp;sig=0b14aaa&amp;sid=459&amp;ppid=106045708&amp;vpid=607048291&amp;ct=offers"/>
    <m/>
    <s v="https://octopart.com/click/track?c=1&amp;ai=8237&amp;sig=0b79c45&amp;sid=5822&amp;ppid=106045708&amp;vpid=596935946&amp;ct=offers"/>
    <s v="https://octopart.com/click/track?c=1&amp;ai=8237&amp;sig=060eb3b&amp;sid=15544&amp;ppid=106045708&amp;vpid=592436619&amp;ct=offers"/>
    <m/>
    <m/>
    <s v="https://octopart.com/click/track?c=1&amp;ai=8237&amp;sig=07cede7&amp;sid=2401&amp;ppid=106045708&amp;vpid=606016329&amp;ct=offers"/>
    <s v="https://octopart.com/click/track?c=1&amp;ai=8237&amp;sig=0ee1b30&amp;sid=2402&amp;ppid=106045708&amp;vpid=610637594&amp;ct=offers"/>
    <m/>
    <m/>
    <m/>
    <m/>
    <m/>
    <m/>
    <s v="Avnet"/>
    <s v="NTBG020N120SC1"/>
    <m/>
    <n v="15.123340000000001"/>
    <n v="151233.4"/>
    <n v="151233.4"/>
    <n v="0"/>
    <n v="800"/>
    <s v="https://octopart.com/click/track?c=1&amp;ai=8237&amp;sig=0b79c45&amp;sid=5822&amp;ppid=106045708&amp;vpid=596935946&amp;ct=offers"/>
    <s v="28mOhm"/>
    <s v="60A,"/>
    <s v="20V"/>
    <x v="8"/>
    <n v="28"/>
    <n v="1200"/>
    <s v="J"/>
  </r>
  <r>
    <n v="10000"/>
    <s v="NTBG020N120SC1"/>
    <x v="5"/>
    <x v="43"/>
    <s v="https://octopart.com/ntbg020n120sc1-on+semiconductor-106045708"/>
    <s v="1200V 28mOhm @ 60A, 20V TO-263-8, DÂ²Pak (7 Leads + Tab), TO-263CA"/>
    <s v="Id=8.6A (Ta), 98A (Tc) Vgsmax=20V Vth=4.3V @ 20mA"/>
    <s v="Qg=220nC @ 20V Ciss=2943pF @ 800V"/>
    <n v="10000"/>
    <s v="488-NTBG020N120SC1TR-ND"/>
    <m/>
    <s v="NTBG020N120SC1"/>
    <s v="NTBG020N120SC1"/>
    <m/>
    <m/>
    <s v="863-NTBG020N120SC1"/>
    <s v="54AH9493"/>
    <m/>
    <m/>
    <m/>
    <m/>
    <m/>
    <m/>
    <s v="Tape &amp; Reel"/>
    <m/>
    <m/>
    <m/>
    <m/>
    <m/>
    <s v="Tape &amp; Reel"/>
    <s v="Cut Tape"/>
    <m/>
    <m/>
    <m/>
    <m/>
    <m/>
    <m/>
    <n v="15.68"/>
    <m/>
    <n v="15.123340000000001"/>
    <n v="17.7249094167057"/>
    <m/>
    <m/>
    <n v="18.61"/>
    <n v="15.31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1"/>
    <m/>
    <m/>
    <m/>
    <m/>
    <m/>
    <m/>
    <s v="https://octopart.com/click/track?c=1&amp;ai=8237&amp;sig=0b14aaa&amp;sid=459&amp;ppid=106045708&amp;vpid=607048291&amp;ct=offers"/>
    <m/>
    <s v="https://octopart.com/click/track?c=1&amp;ai=8237&amp;sig=0b79c45&amp;sid=5822&amp;ppid=106045708&amp;vpid=596935946&amp;ct=offers"/>
    <s v="https://octopart.com/click/track?c=1&amp;ai=8237&amp;sig=060eb3b&amp;sid=15544&amp;ppid=106045708&amp;vpid=592436619&amp;ct=offers"/>
    <m/>
    <m/>
    <s v="https://octopart.com/click/track?c=1&amp;ai=8237&amp;sig=07cede7&amp;sid=2401&amp;ppid=106045708&amp;vpid=606016329&amp;ct=offers"/>
    <s v="https://octopart.com/click/track?c=1&amp;ai=8237&amp;sig=0ee1b30&amp;sid=2402&amp;ppid=106045708&amp;vpid=610637594&amp;ct=offers"/>
    <m/>
    <m/>
    <m/>
    <m/>
    <m/>
    <m/>
    <s v="Avnet"/>
    <s v="NTBG020N120SC1"/>
    <m/>
    <n v="15.123340000000001"/>
    <n v="151233.4"/>
    <n v="151233.4"/>
    <n v="0"/>
    <n v="800"/>
    <s v="https://octopart.com/click/track?c=1&amp;ai=8237&amp;sig=0b79c45&amp;sid=5822&amp;ppid=106045708&amp;vpid=596935946&amp;ct=offers"/>
    <s v="28mOhm"/>
    <s v="60A,"/>
    <s v="20V"/>
    <x v="8"/>
    <n v="28"/>
    <n v="1200"/>
    <s v="J"/>
  </r>
  <r>
    <n v="10000"/>
    <s v="NTBG020N120SC1"/>
    <x v="5"/>
    <x v="43"/>
    <s v="https://octopart.com/ntbg020n120sc1-on+semiconductor-106045708"/>
    <s v="1200V 28mOhm @ 60A, 20V TO-263-8, DÂ²Pak (7 Leads + Tab), TO-263CA"/>
    <s v="Id=8.6A (Ta), 98A (Tc) Vgsmax=20V Vth=4.3V @ 20mA"/>
    <s v="Qg=220nC @ 20V Ciss=2943pF @ 800V"/>
    <n v="10000"/>
    <s v="488-NTBG020N120SC1TR-ND"/>
    <m/>
    <s v="NTBG020N120SC1"/>
    <s v="NTBG020N120SC1"/>
    <m/>
    <m/>
    <s v="863-NTBG020N120SC1"/>
    <s v="54AH9493"/>
    <m/>
    <m/>
    <m/>
    <m/>
    <m/>
    <m/>
    <s v="Tape &amp; Reel"/>
    <m/>
    <m/>
    <m/>
    <m/>
    <m/>
    <s v="Tape &amp; Reel"/>
    <s v="Cut Tape"/>
    <m/>
    <m/>
    <m/>
    <m/>
    <m/>
    <m/>
    <n v="15.68"/>
    <m/>
    <n v="15.123340000000001"/>
    <n v="17.7249094167057"/>
    <m/>
    <m/>
    <n v="18.61"/>
    <n v="15.31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1"/>
    <m/>
    <m/>
    <m/>
    <m/>
    <m/>
    <m/>
    <s v="https://octopart.com/click/track?c=1&amp;ai=8237&amp;sig=0b14aaa&amp;sid=459&amp;ppid=106045708&amp;vpid=607048291&amp;ct=offers"/>
    <m/>
    <s v="https://octopart.com/click/track?c=1&amp;ai=8237&amp;sig=0b79c45&amp;sid=5822&amp;ppid=106045708&amp;vpid=596935946&amp;ct=offers"/>
    <s v="https://octopart.com/click/track?c=1&amp;ai=8237&amp;sig=060eb3b&amp;sid=15544&amp;ppid=106045708&amp;vpid=592436619&amp;ct=offers"/>
    <m/>
    <m/>
    <s v="https://octopart.com/click/track?c=1&amp;ai=8237&amp;sig=07cede7&amp;sid=2401&amp;ppid=106045708&amp;vpid=606016329&amp;ct=offers"/>
    <s v="https://octopart.com/click/track?c=1&amp;ai=8237&amp;sig=0ee1b30&amp;sid=2402&amp;ppid=106045708&amp;vpid=610637594&amp;ct=offers"/>
    <m/>
    <m/>
    <m/>
    <m/>
    <m/>
    <m/>
    <s v="Avnet"/>
    <s v="NTBG020N120SC1"/>
    <m/>
    <n v="15.123340000000001"/>
    <n v="151233.4"/>
    <n v="151233.4"/>
    <n v="0"/>
    <n v="800"/>
    <s v="https://octopart.com/click/track?c=1&amp;ai=8237&amp;sig=0b79c45&amp;sid=5822&amp;ppid=106045708&amp;vpid=596935946&amp;ct=offers"/>
    <s v="28mOhm"/>
    <s v="60A,"/>
    <s v="20V"/>
    <x v="8"/>
    <n v="28"/>
    <n v="1200"/>
    <s v="J"/>
  </r>
  <r>
    <n v="10000"/>
    <s v="NTHL020N090SC1"/>
    <x v="5"/>
    <x v="44"/>
    <s v="https://octopart.com/nthl020n090sc1-on+semiconductor-106608708"/>
    <s v="900V 28mOhm @ 60A, 15V TO-247-3 Variant"/>
    <s v="Id=118A (Tc) Vgsmax=15V Vth=4.3V @ 20mA"/>
    <s v="Qg=196nC @ 15V Ciss=4415pF @ 450V"/>
    <n v="10000"/>
    <s v="488-NTHL020N090SC1-ND"/>
    <m/>
    <s v="NTHL020N090SC1"/>
    <s v="NTHL020N090SC1"/>
    <m/>
    <m/>
    <s v="863-NTHL020N090SC1"/>
    <s v="54AH9496"/>
    <m/>
    <m/>
    <m/>
    <m/>
    <m/>
    <m/>
    <s v="Tube"/>
    <m/>
    <m/>
    <m/>
    <m/>
    <m/>
    <s v="Tube"/>
    <m/>
    <m/>
    <m/>
    <m/>
    <m/>
    <m/>
    <m/>
    <n v="14.355"/>
    <m/>
    <n v="12.22213"/>
    <n v="14.5839273298701"/>
    <m/>
    <m/>
    <n v="15.34"/>
    <n v="12.87"/>
    <m/>
    <m/>
    <m/>
    <m/>
    <m/>
    <m/>
    <n v="0"/>
    <m/>
    <n v="0"/>
    <n v="0"/>
    <m/>
    <m/>
    <n v="0"/>
    <n v="0"/>
    <m/>
    <m/>
    <m/>
    <m/>
    <m/>
    <m/>
    <n v="1"/>
    <m/>
    <n v="450"/>
    <n v="1"/>
    <m/>
    <m/>
    <n v="1"/>
    <n v="1"/>
    <m/>
    <m/>
    <m/>
    <m/>
    <m/>
    <m/>
    <s v="https://octopart.com/click/track?c=1&amp;ai=8237&amp;sig=03683a7&amp;sid=459&amp;ppid=106608708&amp;vpid=607048298&amp;ct=offers"/>
    <m/>
    <s v="https://octopart.com/click/track?c=1&amp;ai=8237&amp;sig=0953633&amp;sid=5822&amp;ppid=106608708&amp;vpid=596935949&amp;ct=offers"/>
    <s v="https://octopart.com/click/track?c=1&amp;ai=8237&amp;sig=05fac91&amp;sid=15544&amp;ppid=106608708&amp;vpid=599618139&amp;ct=offers"/>
    <m/>
    <m/>
    <s v="https://octopart.com/click/track?c=1&amp;ai=8237&amp;sig=0202a2e&amp;sid=2401&amp;ppid=106608708&amp;vpid=607057534&amp;ct=offers"/>
    <s v="https://octopart.com/click/track?c=1&amp;ai=8237&amp;sig=02e248c&amp;sid=2402&amp;ppid=106608708&amp;vpid=610637596&amp;ct=offers"/>
    <m/>
    <m/>
    <m/>
    <m/>
    <m/>
    <m/>
    <s v="Avnet"/>
    <s v="NTHL020N090SC1"/>
    <m/>
    <n v="12.22213"/>
    <n v="122221.3"/>
    <n v="122221.3"/>
    <n v="0"/>
    <n v="450"/>
    <s v="https://octopart.com/click/track?c=1&amp;ai=8237&amp;sig=0953633&amp;sid=5822&amp;ppid=106608708&amp;vpid=596935949&amp;ct=offers"/>
    <s v="28mOhm"/>
    <s v="60A,"/>
    <s v="15V"/>
    <x v="4"/>
    <n v="28"/>
    <n v="900"/>
    <s v="D"/>
  </r>
  <r>
    <n v="10000"/>
    <s v="NVHL020N090SC1"/>
    <x v="5"/>
    <x v="45"/>
    <s v="https://octopart.com/nvhl020n090sc1-on+semiconductor-106608711"/>
    <s v="900V 28mOhm @ 60A, 15V TO-247-3 Variant"/>
    <s v="Id=118A (Tc) Vgsmax=15V Vth=4.3V @ 20mA"/>
    <s v="Qg=196nC @ 15V Ciss=4415pF @ 450V"/>
    <n v="10000"/>
    <s v="488-NVHL020N090SC1-ND"/>
    <m/>
    <s v="NVHL020N090SC1"/>
    <s v="NVHL020N090SC1"/>
    <m/>
    <m/>
    <s v="863-NVHL020N090SC1"/>
    <s v="54AH9520"/>
    <m/>
    <m/>
    <m/>
    <m/>
    <m/>
    <m/>
    <s v="Tube"/>
    <m/>
    <m/>
    <m/>
    <m/>
    <m/>
    <s v="Tube"/>
    <m/>
    <m/>
    <m/>
    <m/>
    <m/>
    <m/>
    <m/>
    <n v="14.72"/>
    <m/>
    <n v="14.197419999999999"/>
    <n v="17.279731387323402"/>
    <m/>
    <m/>
    <n v="17.25"/>
    <n v="14.95"/>
    <m/>
    <m/>
    <m/>
    <m/>
    <m/>
    <m/>
    <n v="0"/>
    <m/>
    <n v="0"/>
    <n v="0"/>
    <m/>
    <m/>
    <n v="0"/>
    <n v="0"/>
    <m/>
    <m/>
    <m/>
    <m/>
    <m/>
    <m/>
    <n v="1"/>
    <m/>
    <n v="450"/>
    <n v="1"/>
    <m/>
    <m/>
    <n v="1"/>
    <n v="1"/>
    <m/>
    <m/>
    <m/>
    <m/>
    <m/>
    <m/>
    <s v="https://octopart.com/click/track?c=1&amp;ai=8237&amp;sig=0b3e19e&amp;sid=459&amp;ppid=106608711&amp;vpid=607048322&amp;ct=offers"/>
    <m/>
    <s v="https://octopart.com/click/track?c=1&amp;ai=8237&amp;sig=09644a8&amp;sid=5822&amp;ppid=106608711&amp;vpid=596935956&amp;ct=offers"/>
    <s v="https://octopart.com/click/track?c=1&amp;ai=8237&amp;sig=0024262&amp;sid=15544&amp;ppid=106608711&amp;vpid=599618146&amp;ct=offers"/>
    <m/>
    <m/>
    <s v="https://octopart.com/click/track?c=1&amp;ai=8237&amp;sig=007f668&amp;sid=2401&amp;ppid=106608711&amp;vpid=607057542&amp;ct=offers"/>
    <s v="https://octopart.com/click/track?c=1&amp;ai=8237&amp;sig=0b47f0e&amp;sid=2402&amp;ppid=106608711&amp;vpid=610637613&amp;ct=offers"/>
    <m/>
    <m/>
    <m/>
    <m/>
    <m/>
    <m/>
    <s v="Avnet"/>
    <s v="NVHL020N090SC1"/>
    <m/>
    <n v="14.197419999999999"/>
    <n v="141974.19999999899"/>
    <n v="141974.19999999899"/>
    <n v="0"/>
    <n v="450"/>
    <s v="https://octopart.com/click/track?c=1&amp;ai=8237&amp;sig=09644a8&amp;sid=5822&amp;ppid=106608711&amp;vpid=596935956&amp;ct=offers"/>
    <s v="28mOhm"/>
    <s v="60A,"/>
    <s v="15V"/>
    <x v="4"/>
    <n v="28"/>
    <n v="900"/>
    <s v="D"/>
  </r>
  <r>
    <n v="10000"/>
    <s v="NTHL020N120SC1"/>
    <x v="5"/>
    <x v="46"/>
    <s v="https://octopart.com/nthl020n120sc1-on+semiconductor-106679079"/>
    <s v="1200V 28mOhm @ 60A, 20V TO-247-3 Variant"/>
    <s v="Id=103A (Tc) Vgsmax=20V Vth=4.3V @ 20mA"/>
    <s v="Qg=203nC @ 20V Ciss=2890pF @ 800V"/>
    <n v="10000"/>
    <s v="488-NTHL020N120SC1-ND"/>
    <m/>
    <s v="NTHL020N120SC1"/>
    <m/>
    <m/>
    <m/>
    <s v="863-NTHL020N120SC1"/>
    <s v="54AH9497"/>
    <m/>
    <m/>
    <m/>
    <m/>
    <m/>
    <m/>
    <s v="Tube"/>
    <m/>
    <m/>
    <m/>
    <m/>
    <m/>
    <s v="Tube"/>
    <m/>
    <m/>
    <m/>
    <m/>
    <m/>
    <m/>
    <m/>
    <n v="15.68"/>
    <m/>
    <n v="15.123340000000001"/>
    <m/>
    <m/>
    <m/>
    <n v="18.61"/>
    <n v="15.93"/>
    <m/>
    <m/>
    <m/>
    <m/>
    <m/>
    <m/>
    <n v="0"/>
    <m/>
    <n v="0"/>
    <m/>
    <m/>
    <m/>
    <n v="0"/>
    <n v="0"/>
    <m/>
    <m/>
    <m/>
    <m/>
    <m/>
    <m/>
    <n v="1"/>
    <m/>
    <n v="450"/>
    <m/>
    <m/>
    <m/>
    <n v="1"/>
    <n v="1"/>
    <m/>
    <m/>
    <m/>
    <m/>
    <m/>
    <m/>
    <s v="https://octopart.com/click/track?c=1&amp;ai=8237&amp;sig=01ecd2f&amp;sid=459&amp;ppid=106679079&amp;vpid=607048299&amp;ct=offers"/>
    <m/>
    <s v="https://octopart.com/click/track?c=1&amp;ai=8237&amp;sig=0823c71&amp;sid=5822&amp;ppid=106679079&amp;vpid=600451964&amp;ct=offers"/>
    <m/>
    <m/>
    <m/>
    <s v="https://octopart.com/click/track?c=1&amp;ai=8237&amp;sig=0bddec7&amp;sid=2401&amp;ppid=106679079&amp;vpid=603130569&amp;ct=offers"/>
    <s v="https://octopart.com/click/track?c=1&amp;ai=8237&amp;sig=0de0fb5&amp;sid=2402&amp;ppid=106679079&amp;vpid=610637597&amp;ct=offers"/>
    <m/>
    <m/>
    <m/>
    <m/>
    <m/>
    <m/>
    <s v="Avnet"/>
    <s v="NTHL020N120SC1"/>
    <m/>
    <n v="15.123340000000001"/>
    <n v="151233.4"/>
    <n v="151233.4"/>
    <n v="0"/>
    <n v="450"/>
    <s v="https://octopart.com/click/track?c=1&amp;ai=8237&amp;sig=0823c71&amp;sid=5822&amp;ppid=106679079&amp;vpid=600451964&amp;ct=offers"/>
    <s v="28mOhm"/>
    <s v="60A,"/>
    <s v="20V"/>
    <x v="4"/>
    <n v="28"/>
    <n v="1200"/>
    <s v="D"/>
  </r>
  <r>
    <n v="10000"/>
    <s v="NVHL020N120SC1"/>
    <x v="5"/>
    <x v="47"/>
    <s v="https://octopart.com/nvhl020n120sc1-on+semiconductor-93583284"/>
    <s v="1200V 28mOhm @ 60A, 20V TO-247-3 Variant"/>
    <s v="Id=103A (Tc) Vgsmax=20V Vth=4.3V @ 20mA"/>
    <s v="Qg=203nC @ 20V Ciss=2890pF @ 800V"/>
    <n v="10000"/>
    <s v="488-NVHL020N120SC1-ND"/>
    <m/>
    <s v="NVHL020N120SC1"/>
    <m/>
    <m/>
    <m/>
    <s v="863-NVHL020N120SC1"/>
    <s v="54AH9521"/>
    <m/>
    <m/>
    <m/>
    <m/>
    <m/>
    <m/>
    <s v="Tube"/>
    <m/>
    <m/>
    <m/>
    <m/>
    <m/>
    <s v="Tube"/>
    <m/>
    <m/>
    <m/>
    <m/>
    <m/>
    <m/>
    <m/>
    <n v="15.68"/>
    <m/>
    <n v="15.123340000000001"/>
    <m/>
    <m/>
    <m/>
    <n v="18.61"/>
    <n v="15.93"/>
    <m/>
    <m/>
    <m/>
    <m/>
    <m/>
    <m/>
    <n v="0"/>
    <m/>
    <n v="0"/>
    <m/>
    <m/>
    <m/>
    <n v="0"/>
    <n v="0"/>
    <m/>
    <m/>
    <m/>
    <m/>
    <m/>
    <m/>
    <n v="1"/>
    <m/>
    <n v="450"/>
    <m/>
    <m/>
    <m/>
    <n v="1"/>
    <n v="1"/>
    <m/>
    <m/>
    <m/>
    <m/>
    <m/>
    <m/>
    <s v="https://octopart.com/click/track?c=1&amp;ai=8237&amp;sig=06c5b0d&amp;sid=459&amp;ppid=93583284&amp;vpid=607048323&amp;ct=offers"/>
    <m/>
    <s v="https://octopart.com/click/track?c=1&amp;ai=8237&amp;sig=0d938d8&amp;sid=5822&amp;ppid=93583284&amp;vpid=487618592&amp;ct=offers"/>
    <m/>
    <m/>
    <m/>
    <s v="https://octopart.com/click/track?c=1&amp;ai=8237&amp;sig=0b65916&amp;sid=2401&amp;ppid=93583284&amp;vpid=606016330&amp;ct=offers"/>
    <s v="https://octopart.com/click/track?c=1&amp;ai=8237&amp;sig=022b886&amp;sid=2402&amp;ppid=93583284&amp;vpid=610637614&amp;ct=offers"/>
    <m/>
    <m/>
    <m/>
    <m/>
    <m/>
    <m/>
    <s v="Avnet"/>
    <s v="NVHL020N120SC1"/>
    <m/>
    <n v="15.123340000000001"/>
    <n v="151233.4"/>
    <n v="151233.4"/>
    <n v="0"/>
    <n v="450"/>
    <s v="https://octopart.com/click/track?c=1&amp;ai=8237&amp;sig=0d938d8&amp;sid=5822&amp;ppid=93583284&amp;vpid=487618592&amp;ct=offers"/>
    <s v="28mOhm"/>
    <s v="60A,"/>
    <s v="20V"/>
    <x v="4"/>
    <n v="28"/>
    <n v="1200"/>
    <s v="D"/>
  </r>
  <r>
    <n v="10000"/>
    <s v="NTHL060N090SC1"/>
    <x v="5"/>
    <x v="48"/>
    <s v="https://octopart.com/nthl060n090sc1-on+semiconductor-106608709"/>
    <s v="900V 84mOhm @ 20A, 15V TO-247-3 Variant"/>
    <s v="Id=46A (Tc) Vgsmax=15V Vth=4.3V @ 5mA"/>
    <s v="Qg=87nC @ 15V Ciss=1770pF @ 450V"/>
    <n v="10000"/>
    <s v="488-NTHL060N090SC1-ND"/>
    <m/>
    <s v="NTHL060N090SC1"/>
    <s v="NTHL060N090SC1"/>
    <m/>
    <m/>
    <s v="863-NTHL060N090SC1"/>
    <s v="54AH9498"/>
    <m/>
    <m/>
    <m/>
    <m/>
    <m/>
    <m/>
    <s v="Tube"/>
    <m/>
    <m/>
    <m/>
    <m/>
    <m/>
    <s v="Tube"/>
    <m/>
    <m/>
    <m/>
    <m/>
    <m/>
    <m/>
    <m/>
    <n v="5.0625"/>
    <m/>
    <n v="4.6295900000000003"/>
    <n v="5.63471615350264"/>
    <m/>
    <m/>
    <n v="5.62"/>
    <n v="4.88"/>
    <m/>
    <m/>
    <m/>
    <m/>
    <m/>
    <m/>
    <n v="0"/>
    <m/>
    <n v="0"/>
    <n v="0"/>
    <m/>
    <m/>
    <n v="0"/>
    <n v="0"/>
    <m/>
    <m/>
    <m/>
    <m/>
    <m/>
    <m/>
    <n v="1"/>
    <m/>
    <n v="450"/>
    <n v="1"/>
    <m/>
    <m/>
    <n v="1"/>
    <n v="1"/>
    <m/>
    <m/>
    <m/>
    <m/>
    <m/>
    <m/>
    <s v="https://octopart.com/click/track?c=1&amp;ai=8237&amp;sig=0354a13&amp;sid=459&amp;ppid=106608709&amp;vpid=607048300&amp;ct=offers"/>
    <m/>
    <s v="https://octopart.com/click/track?c=1&amp;ai=8237&amp;sig=02a5acd&amp;sid=5822&amp;ppid=106608709&amp;vpid=596935950&amp;ct=offers"/>
    <s v="https://octopart.com/click/track?c=1&amp;ai=8237&amp;sig=0409268&amp;sid=15544&amp;ppid=106608709&amp;vpid=599618140&amp;ct=offers"/>
    <m/>
    <m/>
    <s v="https://octopart.com/click/track?c=1&amp;ai=8237&amp;sig=0d7d134&amp;sid=2401&amp;ppid=106608709&amp;vpid=607057535&amp;ct=offers"/>
    <s v="https://octopart.com/click/track?c=1&amp;ai=8237&amp;sig=0cdbb56&amp;sid=2402&amp;ppid=106608709&amp;vpid=610637598&amp;ct=offers"/>
    <m/>
    <m/>
    <m/>
    <m/>
    <m/>
    <m/>
    <s v="Avnet"/>
    <s v="NTHL060N090SC1"/>
    <m/>
    <n v="4.6295900000000003"/>
    <n v="46295.9"/>
    <n v="46295.9"/>
    <n v="0"/>
    <n v="450"/>
    <s v="https://octopart.com/click/track?c=1&amp;ai=8237&amp;sig=02a5acd&amp;sid=5822&amp;ppid=106608709&amp;vpid=596935950&amp;ct=offers"/>
    <s v="84mOhm"/>
    <s v="20A,"/>
    <s v="15V"/>
    <x v="4"/>
    <n v="84"/>
    <n v="900"/>
    <s v="D"/>
  </r>
  <r>
    <n v="10000"/>
    <s v="NTHL080N120SC1"/>
    <x v="5"/>
    <x v="49"/>
    <s v="https://octopart.com/nthl080n120sc1-on+semiconductor-99088920"/>
    <s v="1200V 110mOhm @ 20A, 20V TO-247-3"/>
    <s v="Id=44A (Tc) Vgsmax=20V Vth=4.3V @ 5mA"/>
    <s v="Qg=56nC @ 20V Ciss=1670pF @ 800V"/>
    <n v="10000"/>
    <s v="NTHL080N120SC1OS-ND"/>
    <m/>
    <s v="NTHL080N120SC1"/>
    <s v="NTHL080N120SC1"/>
    <m/>
    <s v="NTHL080N120SC1-TUBE"/>
    <s v="863-NTHL080N120SC1"/>
    <s v="99AC9408"/>
    <m/>
    <m/>
    <m/>
    <m/>
    <m/>
    <m/>
    <s v="Tube"/>
    <m/>
    <m/>
    <m/>
    <m/>
    <s v="Tube"/>
    <s v="Tube"/>
    <m/>
    <m/>
    <m/>
    <m/>
    <m/>
    <m/>
    <m/>
    <n v="6.0750000000000002"/>
    <m/>
    <n v="5.5555099999999999"/>
    <n v="6.7616232074117102"/>
    <m/>
    <n v="6.78"/>
    <n v="7.05"/>
    <n v="7.04"/>
    <m/>
    <m/>
    <m/>
    <m/>
    <m/>
    <m/>
    <n v="159"/>
    <m/>
    <n v="900"/>
    <n v="450"/>
    <m/>
    <n v="450"/>
    <n v="1019"/>
    <n v="171"/>
    <m/>
    <m/>
    <m/>
    <m/>
    <m/>
    <m/>
    <n v="1"/>
    <m/>
    <n v="450"/>
    <n v="1"/>
    <m/>
    <n v="30"/>
    <n v="1"/>
    <n v="1"/>
    <m/>
    <m/>
    <m/>
    <m/>
    <m/>
    <m/>
    <s v="https://octopart.com/click/track?ai=8237&amp;sig=0637d6a&amp;sid=459&amp;ppid=99088920&amp;vpid=532122792&amp;ct=offers"/>
    <m/>
    <s v="https://octopart.com/click/track?ai=8237&amp;sig=038105f&amp;sid=5822&amp;ppid=99088920&amp;vpid=530717648&amp;ct=offers"/>
    <s v="https://octopart.com/click/track?ai=8237&amp;sig=05b547f&amp;sid=15544&amp;ppid=99088920&amp;vpid=531766210&amp;ct=offers"/>
    <m/>
    <s v="https://octopart.com/click/track?ai=8237&amp;sig=02bcf93&amp;sid=2454&amp;ppid=99088920&amp;vpid=554235971&amp;ct=offers"/>
    <s v="https://octopart.com/click/track?ai=8237&amp;sig=01b82ba&amp;sid=2401&amp;ppid=99088920&amp;vpid=530670871&amp;ct=offers"/>
    <s v="https://octopart.com/click/track?ai=8237&amp;sig=024ad7e&amp;sid=2402&amp;ppid=99088920&amp;vpid=538364130&amp;ct=offers"/>
    <m/>
    <m/>
    <m/>
    <m/>
    <m/>
    <m/>
    <s v="Avnet"/>
    <s v="NTHL080N120SC1"/>
    <m/>
    <n v="5.5555099999999999"/>
    <n v="55555.1"/>
    <n v="55555.1"/>
    <n v="900"/>
    <n v="450"/>
    <s v="https://octopart.com/click/track?ai=8237&amp;sig=038105f&amp;sid=5822&amp;ppid=99088920&amp;vpid=530717648&amp;ct=offers"/>
    <s v="110mOhm"/>
    <s v="20A,"/>
    <s v="20V"/>
    <x v="4"/>
    <n v="110"/>
    <n v="1200"/>
    <s v="D"/>
  </r>
  <r>
    <n v="10000"/>
    <s v="NVHL080N120SC1"/>
    <x v="5"/>
    <x v="50"/>
    <s v="https://octopart.com/nvhl080n120sc1-on+semiconductor-99088927"/>
    <s v="1200V 110mOhm @ 20A, 20V TO-247-3"/>
    <s v="Id=44A (Tc) Vgsmax=20V Vth=4.3V @ 5mA"/>
    <s v="Qg=56nC @ 20V Ciss=1670pF @ 800V"/>
    <n v="10000"/>
    <s v="NVHL080N120SC1OS-ND"/>
    <m/>
    <s v="NVHL080N120SC1"/>
    <s v="NVHL080N120SC1"/>
    <m/>
    <s v="NVHL080N120SC1-TUBE"/>
    <s v="863-NVHL080N120SC1"/>
    <s v="99AC9420"/>
    <m/>
    <m/>
    <m/>
    <m/>
    <m/>
    <m/>
    <s v="Tube"/>
    <m/>
    <m/>
    <m/>
    <m/>
    <s v="Tube"/>
    <s v="Tube"/>
    <m/>
    <m/>
    <m/>
    <m/>
    <m/>
    <m/>
    <m/>
    <n v="9.5086999999999993"/>
    <m/>
    <n v="5.5555099999999999"/>
    <n v="6.7616232074117102"/>
    <m/>
    <n v="6.78"/>
    <n v="6.97"/>
    <n v="10.02"/>
    <m/>
    <m/>
    <m/>
    <m/>
    <m/>
    <m/>
    <n v="400"/>
    <m/>
    <n v="0"/>
    <n v="450"/>
    <m/>
    <n v="450"/>
    <n v="172"/>
    <n v="205"/>
    <m/>
    <m/>
    <m/>
    <m/>
    <m/>
    <m/>
    <n v="1"/>
    <m/>
    <n v="450"/>
    <n v="1"/>
    <m/>
    <n v="450"/>
    <n v="1"/>
    <n v="1"/>
    <m/>
    <m/>
    <m/>
    <m/>
    <m/>
    <m/>
    <s v="https://octopart.com/click/track?ai=8237&amp;sig=0cfddb2&amp;sid=459&amp;ppid=99088927&amp;vpid=532122840&amp;ct=offers"/>
    <m/>
    <s v="https://octopart.com/click/track?c=1&amp;ai=8237&amp;sig=05ef18f&amp;sid=5822&amp;ppid=99088927&amp;vpid=532268079&amp;ct=offers"/>
    <s v="https://octopart.com/click/track?ai=8237&amp;sig=02d266b&amp;sid=15544&amp;ppid=99088927&amp;vpid=535422916&amp;ct=offers"/>
    <m/>
    <s v="https://octopart.com/click/track?ai=8237&amp;sig=0d51a43&amp;sid=2454&amp;ppid=99088927&amp;vpid=582332132&amp;ct=offers"/>
    <s v="https://octopart.com/click/track?ai=8237&amp;sig=0a63488&amp;sid=2401&amp;ppid=99088927&amp;vpid=530670881&amp;ct=offers"/>
    <s v="https://octopart.com/click/track?ai=8237&amp;sig=0736eef&amp;sid=2402&amp;ppid=99088927&amp;vpid=538364144&amp;ct=offers"/>
    <m/>
    <m/>
    <m/>
    <m/>
    <m/>
    <m/>
    <s v="Avnet"/>
    <s v="NVHL080N120SC1"/>
    <m/>
    <n v="5.5555099999999999"/>
    <n v="55555.1"/>
    <n v="55555.1"/>
    <n v="0"/>
    <n v="450"/>
    <s v="https://octopart.com/click/track?c=1&amp;ai=8237&amp;sig=05ef18f&amp;sid=5822&amp;ppid=99088927&amp;vpid=532268079&amp;ct=offers"/>
    <s v="110mOhm"/>
    <s v="20A,"/>
    <s v="20V"/>
    <x v="4"/>
    <n v="110"/>
    <n v="1200"/>
    <s v="D"/>
  </r>
  <r>
    <n v="10000"/>
    <s v="SCT3017ALHRC11"/>
    <x v="6"/>
    <x v="51"/>
    <s v="https://octopart.com/sct3017alhrc11-rohm-99472245"/>
    <s v="650V 22.1mOhm @ 47A, 18V TO-247-3"/>
    <s v="Id=118A (Tc) Vgsmax=18V Vth=5.6V @ 23.5mA"/>
    <s v="Qg=172nC @ 18V Ciss=2884pF @ 500V"/>
    <n v="10000"/>
    <s v="SCT3017ALHRC11-ND"/>
    <m/>
    <m/>
    <s v="SCT3017ALHRC11"/>
    <s v="C1S625901872677"/>
    <m/>
    <s v="755-SCT3017ALHRC11"/>
    <s v="02AH4678"/>
    <m/>
    <m/>
    <m/>
    <m/>
    <m/>
    <s v="SCT3017ALHRC11"/>
    <s v="Tube"/>
    <m/>
    <m/>
    <m/>
    <s v="Bulk"/>
    <m/>
    <s v="Tube"/>
    <m/>
    <m/>
    <m/>
    <m/>
    <m/>
    <m/>
    <m/>
    <n v="94.0839"/>
    <m/>
    <m/>
    <n v="74.333335217541205"/>
    <n v="97.9"/>
    <m/>
    <n v="96.1"/>
    <n v="80.41"/>
    <m/>
    <m/>
    <m/>
    <m/>
    <m/>
    <n v="118.188"/>
    <n v="749"/>
    <m/>
    <m/>
    <n v="0"/>
    <n v="10"/>
    <m/>
    <n v="784"/>
    <n v="30"/>
    <m/>
    <m/>
    <m/>
    <m/>
    <m/>
    <n v="30"/>
    <n v="1"/>
    <m/>
    <m/>
    <n v="1"/>
    <n v="1"/>
    <m/>
    <n v="1"/>
    <n v="1"/>
    <m/>
    <m/>
    <m/>
    <m/>
    <m/>
    <n v="1"/>
    <s v="https://octopart.com/click/track?ai=8237&amp;sig=0079500&amp;sid=459&amp;ppid=99472245&amp;vpid=531966119&amp;ct=offers"/>
    <m/>
    <m/>
    <s v="https://octopart.com/click/track?c=1&amp;ai=8237&amp;sig=0498665&amp;sid=15544&amp;ppid=99472245&amp;vpid=577830861&amp;ct=offers"/>
    <s v="https://octopart.com/click/track?ai=8237&amp;sig=0cd8e1a&amp;sid=13512&amp;ppid=99472245&amp;vpid=595384711&amp;ct=offers"/>
    <m/>
    <s v="https://octopart.com/click/track?ai=8237&amp;sig=0b2c741&amp;sid=2401&amp;ppid=99472245&amp;vpid=534529926&amp;ct=offers"/>
    <s v="https://octopart.com/click/track?ai=8237&amp;sig=0b6b2b1&amp;sid=2402&amp;ppid=99472245&amp;vpid=547460369&amp;ct=offers"/>
    <m/>
    <m/>
    <m/>
    <m/>
    <m/>
    <s v="https://octopart.com/click/track?ai=8237&amp;sig=0503d90&amp;sid=5489&amp;ppid=99472245&amp;vpid=611054300&amp;ct=offers"/>
    <s v="Avnet Europe"/>
    <s v="SCT3017ALHRC11"/>
    <m/>
    <n v="74.333335217541205"/>
    <n v="743333.352175412"/>
    <n v="743333.352175412"/>
    <n v="0"/>
    <n v="1"/>
    <s v="https://octopart.com/click/track?c=1&amp;ai=8237&amp;sig=0498665&amp;sid=15544&amp;ppid=99472245&amp;vpid=577830861&amp;ct=offers"/>
    <s v="22.1mOhm"/>
    <s v="47A,"/>
    <s v="18V"/>
    <x v="4"/>
    <n v="22.1"/>
    <n v="650"/>
    <s v="D"/>
  </r>
  <r>
    <n v="10000"/>
    <s v="SCT3022ALGC11"/>
    <x v="6"/>
    <x v="52"/>
    <s v="https://octopart.com/sct3022algc11-rohm-75583395"/>
    <s v="650V 28.6mOhm @ 36A, 18V TO-247-3"/>
    <s v="Id=93A (Tc) Vgsmax=18V Vth=5.6V @ 18.2mA"/>
    <s v="Qg=133nC @ 18V Ciss=2208pF @ 500V"/>
    <n v="10000"/>
    <s v="SCT3022ALGC11-ND"/>
    <m/>
    <s v="SCT3022ALGC11"/>
    <s v="SCT3022ALGC11"/>
    <s v="C1S625901680623"/>
    <s v="SCT3022ALGC11-TUBE"/>
    <s v="755-SCT3022ALGC11"/>
    <s v="38AH9102"/>
    <m/>
    <n v="1501518"/>
    <m/>
    <m/>
    <s v="SCT3022ALGC11"/>
    <s v="SCT3022ALGC11"/>
    <s v="Tube"/>
    <m/>
    <m/>
    <m/>
    <s v="Bulk"/>
    <s v="Tube"/>
    <s v="Tube"/>
    <m/>
    <m/>
    <m/>
    <m/>
    <m/>
    <m/>
    <m/>
    <n v="32.9"/>
    <m/>
    <n v="30.166899999999998"/>
    <n v="39.260568993098097"/>
    <n v="39.200000000000003"/>
    <n v="35.619999999999997"/>
    <n v="39.64"/>
    <n v="35.76"/>
    <m/>
    <n v="40.99"/>
    <m/>
    <m/>
    <n v="30.94"/>
    <n v="40.292000000000002"/>
    <n v="1659"/>
    <m/>
    <n v="900"/>
    <n v="0"/>
    <n v="125"/>
    <n v="147"/>
    <n v="665"/>
    <n v="450"/>
    <m/>
    <n v="4"/>
    <m/>
    <m/>
    <n v="240"/>
    <n v="10"/>
    <n v="1"/>
    <m/>
    <n v="450"/>
    <n v="1"/>
    <n v="1"/>
    <n v="1"/>
    <n v="1"/>
    <n v="450"/>
    <m/>
    <n v="1"/>
    <m/>
    <m/>
    <n v="30"/>
    <n v="2"/>
    <s v="https://octopart.com/click/track?ai=8237&amp;sig=061ebea&amp;sid=459&amp;ppid=75583395&amp;vpid=273434401&amp;ct=offers"/>
    <m/>
    <s v="https://octopart.com/click/track?ai=8237&amp;sig=0fb3883&amp;sid=5822&amp;ppid=75583395&amp;vpid=439689007&amp;ct=offers"/>
    <s v="https://octopart.com/click/track?c=1&amp;ai=8237&amp;sig=00cab59&amp;sid=15544&amp;ppid=75583395&amp;vpid=439657507&amp;ct=offers"/>
    <s v="https://octopart.com/click/track?ai=8237&amp;sig=0c16e58&amp;sid=13512&amp;ppid=75583395&amp;vpid=547496436&amp;ct=offers"/>
    <s v="https://octopart.com/click/track?ai=8237&amp;sig=047f41b&amp;sid=2454&amp;ppid=75583395&amp;vpid=415519826&amp;ct=offers"/>
    <s v="https://octopart.com/click/track?ai=8237&amp;sig=02d2a6a&amp;sid=2401&amp;ppid=75583395&amp;vpid=273428960&amp;ct=offers"/>
    <s v="https://octopart.com/click/track?ai=8237&amp;sig=01db0ac&amp;sid=2402&amp;ppid=75583395&amp;vpid=590387931&amp;ct=offers"/>
    <m/>
    <s v="https://octopart.com/click/track?ai=8237&amp;sig=0951c00&amp;sid=10022&amp;ppid=75583395&amp;vpid=575725290&amp;ct=offers"/>
    <m/>
    <m/>
    <s v="https://octopart.com/click/track?ai=8237&amp;sig=0210848&amp;sid=950&amp;ppid=75583395&amp;vpid=413247587&amp;ct=offers"/>
    <s v="https://octopart.com/click/track?ai=8237&amp;sig=0e635d3&amp;sid=5489&amp;ppid=75583395&amp;vpid=611054301&amp;ct=offers"/>
    <s v="Avnet"/>
    <s v="SCT3022ALGC11"/>
    <m/>
    <n v="30.166899999999998"/>
    <n v="301669"/>
    <n v="301669"/>
    <n v="900"/>
    <n v="450"/>
    <s v="https://octopart.com/click/track?ai=8237&amp;sig=0fb3883&amp;sid=5822&amp;ppid=75583395&amp;vpid=439689007&amp;ct=offers"/>
    <s v="28.6mOhm"/>
    <s v="36A,"/>
    <s v="18V"/>
    <x v="4"/>
    <n v="28.6"/>
    <n v="650"/>
    <s v="D"/>
  </r>
  <r>
    <n v="10000"/>
    <s v="SCT3022KLGC11"/>
    <x v="6"/>
    <x v="53"/>
    <s v="https://octopart.com/sct3022klgc11-rohm-77036153"/>
    <s v="1200V 28.6mOhm @ 36A, 18V TO-247-3"/>
    <s v="Id=95A (Tc) Vgsmax=18V Vth=5.6V @ 18.2mA"/>
    <s v="Qg=178nC @ 10V Ciss=2879pF @ 800V"/>
    <n v="10000"/>
    <s v="SCT3022KLGC11-ND"/>
    <m/>
    <m/>
    <s v="SCT3022KLGC11"/>
    <s v="C1S625901687413"/>
    <m/>
    <s v="755-SCT3022KLGC11"/>
    <s v="81AC5491"/>
    <m/>
    <m/>
    <s v="TMOS2070"/>
    <m/>
    <m/>
    <s v="SCT3022KLGC11"/>
    <s v="Tube"/>
    <m/>
    <m/>
    <m/>
    <s v="Bulk"/>
    <m/>
    <s v="Tube"/>
    <m/>
    <m/>
    <m/>
    <m/>
    <m/>
    <m/>
    <m/>
    <n v="92.991500000000002"/>
    <m/>
    <m/>
    <n v="67.528175502659494"/>
    <n v="81.099999999999994"/>
    <m/>
    <n v="96.3"/>
    <n v="89.67"/>
    <m/>
    <m/>
    <n v="88.01"/>
    <m/>
    <m/>
    <n v="104.4225"/>
    <n v="436"/>
    <m/>
    <m/>
    <n v="0"/>
    <n v="60"/>
    <m/>
    <n v="814"/>
    <n v="27"/>
    <m/>
    <m/>
    <n v="1170"/>
    <m/>
    <m/>
    <n v="60"/>
    <n v="1"/>
    <m/>
    <m/>
    <n v="1"/>
    <n v="1"/>
    <m/>
    <n v="1"/>
    <n v="1"/>
    <m/>
    <m/>
    <n v="30"/>
    <m/>
    <m/>
    <n v="1"/>
    <s v="https://octopart.com/click/track?ai=8237&amp;sig=0b5bdf0&amp;sid=459&amp;ppid=77036153&amp;vpid=511583766&amp;ct=offers"/>
    <m/>
    <m/>
    <s v="https://octopart.com/click/track?c=1&amp;ai=8237&amp;sig=0172fd1&amp;sid=15544&amp;ppid=77036153&amp;vpid=364101383&amp;ct=offers"/>
    <s v="https://octopart.com/click/track?ai=8237&amp;sig=01b9d30&amp;sid=13512&amp;ppid=77036153&amp;vpid=585146209&amp;ct=offers"/>
    <m/>
    <s v="https://octopart.com/click/track?ai=8237&amp;sig=074b483&amp;sid=2401&amp;ppid=77036153&amp;vpid=511660271&amp;ct=offers"/>
    <s v="https://octopart.com/click/track?ai=8237&amp;sig=00e69a9&amp;sid=2402&amp;ppid=77036153&amp;vpid=537957524&amp;ct=offers"/>
    <m/>
    <m/>
    <s v="https://octopart.com/click/track?ai=8237&amp;sig=031bae7&amp;sid=18993&amp;ppid=77036153&amp;vpid=592771224&amp;ct=offers"/>
    <m/>
    <m/>
    <s v="https://octopart.com/click/track?ai=8237&amp;sig=082b25c&amp;sid=5489&amp;ppid=77036153&amp;vpid=585278339&amp;ct=offers"/>
    <s v="Avnet Europe"/>
    <s v="SCT3022KLGC11"/>
    <m/>
    <n v="67.528175502659494"/>
    <n v="675281.75502659497"/>
    <n v="675281.75502659497"/>
    <n v="0"/>
    <n v="1"/>
    <s v="https://octopart.com/click/track?c=1&amp;ai=8237&amp;sig=0172fd1&amp;sid=15544&amp;ppid=77036153&amp;vpid=364101383&amp;ct=offers"/>
    <s v="28.6mOhm"/>
    <s v="36A,"/>
    <s v="18V"/>
    <x v="4"/>
    <n v="28.6"/>
    <n v="1200"/>
    <s v="D"/>
  </r>
  <r>
    <n v="10000"/>
    <s v="SCT3022ALHRC11"/>
    <x v="6"/>
    <x v="54"/>
    <s v="https://octopart.com/sct3022alhrc11-rohm-99472246"/>
    <s v="650V 28.6mOhm @ 36A, 18V TO-247-3"/>
    <s v="Id=93A (Tc) Vgsmax=18V Vth=5.6V @ 18.2mA"/>
    <s v="Qg=133nC @ 18V Ciss=2208pF @ 500V"/>
    <n v="10000"/>
    <s v="SCT3022ALHRC11-ND"/>
    <m/>
    <m/>
    <s v="SCT3022ALHRC11"/>
    <s v="C1S625901872686"/>
    <m/>
    <s v="755-SCT3022ALHRC11"/>
    <s v="02AH4679"/>
    <m/>
    <m/>
    <m/>
    <m/>
    <m/>
    <s v="SCT3022ALHRC11"/>
    <s v="Tube"/>
    <m/>
    <m/>
    <m/>
    <s v="Bulk"/>
    <m/>
    <s v="Tube"/>
    <m/>
    <m/>
    <m/>
    <m/>
    <m/>
    <m/>
    <m/>
    <n v="50.6248"/>
    <m/>
    <m/>
    <n v="45.018783668439703"/>
    <n v="45.2"/>
    <m/>
    <n v="54.23"/>
    <n v="41.13"/>
    <m/>
    <m/>
    <m/>
    <m/>
    <m/>
    <n v="62.602499999999999"/>
    <n v="807"/>
    <m/>
    <m/>
    <n v="0"/>
    <n v="450"/>
    <m/>
    <n v="791"/>
    <n v="0"/>
    <m/>
    <m/>
    <m/>
    <m/>
    <m/>
    <n v="450"/>
    <n v="1"/>
    <m/>
    <m/>
    <n v="1"/>
    <n v="1"/>
    <m/>
    <n v="1"/>
    <n v="1"/>
    <m/>
    <m/>
    <m/>
    <m/>
    <m/>
    <n v="1"/>
    <s v="https://octopart.com/click/track?ai=8237&amp;sig=0da4dc5&amp;sid=459&amp;ppid=99472246&amp;vpid=531966120&amp;ct=offers"/>
    <m/>
    <m/>
    <s v="https://octopart.com/click/track?c=1&amp;ai=8237&amp;sig=0bcadf7&amp;sid=15544&amp;ppid=99472246&amp;vpid=592437349&amp;ct=offers"/>
    <s v="https://octopart.com/click/track?ai=8237&amp;sig=06fb204&amp;sid=13512&amp;ppid=99472246&amp;vpid=585146208&amp;ct=offers"/>
    <m/>
    <s v="https://octopart.com/click/track?ai=8237&amp;sig=0534a00&amp;sid=2401&amp;ppid=99472246&amp;vpid=534529928&amp;ct=offers"/>
    <s v="https://octopart.com/click/track?c=1&amp;ai=8237&amp;sig=07fdb43&amp;sid=2402&amp;ppid=99472246&amp;vpid=547460371&amp;ct=offers"/>
    <m/>
    <m/>
    <m/>
    <m/>
    <m/>
    <s v="https://octopart.com/click/track?ai=8237&amp;sig=043402f&amp;sid=5489&amp;ppid=99472246&amp;vpid=585278338&amp;ct=offers"/>
    <s v="Newark"/>
    <s v="02AH4679"/>
    <m/>
    <n v="41.13"/>
    <n v="411300"/>
    <n v="411300"/>
    <n v="0"/>
    <n v="1"/>
    <s v="https://octopart.com/click/track?c=1&amp;ai=8237&amp;sig=07fdb43&amp;sid=2402&amp;ppid=99472246&amp;vpid=547460371&amp;ct=offers"/>
    <s v="28.6mOhm"/>
    <s v="36A,"/>
    <s v="18V"/>
    <x v="4"/>
    <n v="28.6"/>
    <n v="650"/>
    <s v="D"/>
  </r>
  <r>
    <n v="10000"/>
    <s v="SCT3022KLHRC11"/>
    <x v="6"/>
    <x v="55"/>
    <s v="https://octopart.com/sct3022klhrc11-rohm-99472247"/>
    <s v="1200V 28.6mOhm @ 36A, 18V TO-247-3"/>
    <s v="Id=95A (Tc) Vgsmax=18V Vth=5.6V @ 18.2mA"/>
    <s v="Qg=178nC @ 18V Ciss=2879pF @ 800V"/>
    <n v="10000"/>
    <s v="SCT3022KLHRC11-ND"/>
    <m/>
    <m/>
    <s v="SCT3022KLHRC11"/>
    <s v="C1S625901872695"/>
    <m/>
    <s v="755-SCT3022KLHRC11"/>
    <s v="02AH4680"/>
    <m/>
    <m/>
    <m/>
    <m/>
    <m/>
    <s v="SCT3022KLHRC11"/>
    <s v="Tube"/>
    <m/>
    <m/>
    <m/>
    <s v="Bulk"/>
    <m/>
    <s v="Tube"/>
    <m/>
    <m/>
    <m/>
    <m/>
    <m/>
    <m/>
    <m/>
    <n v="99.556200000000004"/>
    <m/>
    <m/>
    <n v="100.68153683532201"/>
    <n v="103"/>
    <m/>
    <n v="101.7"/>
    <n v="85.09"/>
    <m/>
    <m/>
    <m/>
    <m/>
    <m/>
    <n v="123.2925"/>
    <n v="864"/>
    <m/>
    <m/>
    <n v="0"/>
    <n v="20"/>
    <m/>
    <n v="685"/>
    <n v="28"/>
    <m/>
    <m/>
    <m/>
    <m/>
    <m/>
    <n v="20"/>
    <n v="1"/>
    <m/>
    <m/>
    <n v="1"/>
    <n v="1"/>
    <m/>
    <n v="1"/>
    <n v="1"/>
    <m/>
    <m/>
    <m/>
    <m/>
    <m/>
    <n v="1"/>
    <s v="https://octopart.com/click/track?ai=8237&amp;sig=0c39666&amp;sid=459&amp;ppid=99472247&amp;vpid=531966121&amp;ct=offers"/>
    <m/>
    <m/>
    <s v="https://octopart.com/click/track?c=1&amp;ai=8237&amp;sig=05a86c5&amp;sid=15544&amp;ppid=99472247&amp;vpid=549505792&amp;ct=offers"/>
    <s v="https://octopart.com/click/track?ai=8237&amp;sig=0c3e5d9&amp;sid=13512&amp;ppid=99472247&amp;vpid=591441324&amp;ct=offers"/>
    <m/>
    <s v="https://octopart.com/click/track?ai=8237&amp;sig=0b6dcf5&amp;sid=2401&amp;ppid=99472247&amp;vpid=534529929&amp;ct=offers"/>
    <s v="https://octopart.com/click/track?ai=8237&amp;sig=004c547&amp;sid=2402&amp;ppid=99472247&amp;vpid=547460372&amp;ct=offers"/>
    <m/>
    <m/>
    <m/>
    <m/>
    <m/>
    <s v="https://octopart.com/click/track?ai=8237&amp;sig=09abfe4&amp;sid=5489&amp;ppid=99472247&amp;vpid=591618332&amp;ct=offers"/>
    <s v="Newark"/>
    <s v="02AH4680"/>
    <m/>
    <n v="85.09"/>
    <n v="850900"/>
    <n v="850900"/>
    <n v="28"/>
    <n v="1"/>
    <s v="https://octopart.com/click/track?ai=8237&amp;sig=004c547&amp;sid=2402&amp;ppid=99472247&amp;vpid=547460372&amp;ct=offers"/>
    <s v="28.6mOhm"/>
    <s v="36A,"/>
    <s v="18V"/>
    <x v="4"/>
    <n v="28.6"/>
    <n v="1200"/>
    <s v="D"/>
  </r>
  <r>
    <n v="10000"/>
    <s v="SCT3030ALGC11"/>
    <x v="6"/>
    <x v="56"/>
    <s v="https://octopart.com/sct3030algc11-rohm-75583396"/>
    <s v="650V 39mOhm @ 27A, 18V TO-247-3"/>
    <s v="Id=70A (Tc) Vgsmax=18V Vth=5.6V @ 13.3mA"/>
    <s v="Qg=104nC @ 18V Ciss=1526pF @ 500V"/>
    <n v="10000"/>
    <s v="SCT3030ALGC11-ND"/>
    <m/>
    <s v="SCT3030ALGC11"/>
    <s v="SCT3030ALGC11"/>
    <s v="C1S625901667552"/>
    <m/>
    <s v="755-SCT3030ALGC11"/>
    <s v="05AC9460"/>
    <m/>
    <n v="1501526"/>
    <s v="TMOSP11652"/>
    <m/>
    <s v="SCT3030ALGC11"/>
    <s v="SCT3030ALGC11"/>
    <s v="Tube"/>
    <m/>
    <m/>
    <m/>
    <m/>
    <m/>
    <s v="Tube"/>
    <m/>
    <m/>
    <m/>
    <m/>
    <m/>
    <m/>
    <m/>
    <n v="17.920000000000002"/>
    <m/>
    <n v="16.431329999999999"/>
    <n v="24.777778405846998"/>
    <n v="15.9"/>
    <m/>
    <n v="19.45"/>
    <n v="18.73"/>
    <m/>
    <n v="26.79"/>
    <n v="29.33"/>
    <m/>
    <n v="19.38"/>
    <n v="20.782499999999999"/>
    <n v="2657"/>
    <m/>
    <n v="0"/>
    <n v="0"/>
    <n v="199"/>
    <m/>
    <n v="705"/>
    <n v="14"/>
    <m/>
    <n v="2"/>
    <n v="4080"/>
    <m/>
    <n v="300"/>
    <n v="199"/>
    <n v="1"/>
    <m/>
    <n v="450"/>
    <n v="1"/>
    <n v="1"/>
    <m/>
    <n v="1"/>
    <n v="1"/>
    <m/>
    <n v="1"/>
    <n v="30"/>
    <m/>
    <n v="30"/>
    <n v="1"/>
    <s v="https://octopart.com/click/track?ai=8237&amp;sig=0552a50&amp;sid=459&amp;ppid=75583396&amp;vpid=273434402&amp;ct=offers"/>
    <m/>
    <s v="https://octopart.com/click/track?c=1&amp;ai=8237&amp;sig=016bc4c&amp;sid=5822&amp;ppid=75583396&amp;vpid=439689009&amp;ct=offers"/>
    <s v="https://octopart.com/click/track?c=1&amp;ai=8237&amp;sig=0572625&amp;sid=15544&amp;ppid=75583396&amp;vpid=439657508&amp;ct=offers"/>
    <s v="https://octopart.com/click/track?ai=8237&amp;sig=0b42517&amp;sid=13512&amp;ppid=75583396&amp;vpid=541791688&amp;ct=offers"/>
    <m/>
    <s v="https://octopart.com/click/track?ai=8237&amp;sig=0fe4db7&amp;sid=2401&amp;ppid=75583396&amp;vpid=273428961&amp;ct=offers"/>
    <s v="https://octopart.com/click/track?ai=8237&amp;sig=04556b7&amp;sid=2402&amp;ppid=75583396&amp;vpid=456089901&amp;ct=offers"/>
    <m/>
    <s v="https://octopart.com/click/track?ai=8237&amp;sig=07d1d59&amp;sid=10022&amp;ppid=75583396&amp;vpid=577092164&amp;ct=offers"/>
    <s v="https://octopart.com/click/track?ai=8237&amp;sig=0037701&amp;sid=18993&amp;ppid=75583396&amp;vpid=277950105&amp;ct=offers"/>
    <m/>
    <s v="https://octopart.com/click/track?ai=8237&amp;sig=02d9c79&amp;sid=950&amp;ppid=75583396&amp;vpid=413247588&amp;ct=offers"/>
    <s v="https://octopart.com/click/track?ai=8237&amp;sig=060c4b1&amp;sid=5489&amp;ppid=75583396&amp;vpid=542021458&amp;ct=offers"/>
    <s v="Chip One Stop Japan"/>
    <s v="C1S625901667552"/>
    <m/>
    <n v="15.9"/>
    <n v="159000"/>
    <n v="159000"/>
    <n v="199"/>
    <n v="1"/>
    <s v="https://octopart.com/click/track?ai=8237&amp;sig=0b42517&amp;sid=13512&amp;ppid=75583396&amp;vpid=541791688&amp;ct=offers"/>
    <s v="39mOhm"/>
    <s v="27A,"/>
    <s v="18V"/>
    <x v="4"/>
    <n v="39"/>
    <n v="650"/>
    <s v="D"/>
  </r>
  <r>
    <n v="10000"/>
    <s v="SCT3030KLHRC11"/>
    <x v="6"/>
    <x v="57"/>
    <s v="https://octopart.com/sct3030klhrc11-rohm-99472249"/>
    <s v="1200V 39mOhm @ 27A, 18V TO-247-3"/>
    <s v="Id=72A (Tc) Vgsmax=18V Vth=5.6V @ 13.3mA"/>
    <s v="Qg=131nC @ 18V Ciss=2222pF @ 800V"/>
    <n v="10000"/>
    <s v="SCT3030KLHRC11-ND"/>
    <m/>
    <m/>
    <m/>
    <s v="C1S625901872710"/>
    <m/>
    <s v="755-SCT3030KLHRC11"/>
    <s v="02AH4682"/>
    <m/>
    <m/>
    <m/>
    <m/>
    <m/>
    <s v="SCT3030KLHRC11"/>
    <s v="Tube"/>
    <m/>
    <m/>
    <m/>
    <s v="Bulk"/>
    <m/>
    <s v="Tube"/>
    <m/>
    <m/>
    <m/>
    <m/>
    <m/>
    <m/>
    <m/>
    <n v="53.529800000000002"/>
    <m/>
    <m/>
    <m/>
    <n v="54.1"/>
    <m/>
    <n v="57.35"/>
    <n v="59.68"/>
    <m/>
    <m/>
    <m/>
    <m/>
    <m/>
    <n v="68.837999999999994"/>
    <n v="874"/>
    <m/>
    <m/>
    <m/>
    <n v="30"/>
    <m/>
    <n v="774"/>
    <n v="30"/>
    <m/>
    <m/>
    <m/>
    <m/>
    <m/>
    <n v="27"/>
    <n v="1"/>
    <m/>
    <m/>
    <m/>
    <n v="1"/>
    <m/>
    <n v="1"/>
    <n v="1"/>
    <m/>
    <m/>
    <m/>
    <m/>
    <m/>
    <n v="2"/>
    <s v="https://octopart.com/click/track?ai=8237&amp;sig=0cb5b04&amp;sid=459&amp;ppid=99472249&amp;vpid=531966124&amp;ct=offers"/>
    <m/>
    <m/>
    <m/>
    <s v="https://octopart.com/click/track?ai=8237&amp;sig=02783a7&amp;sid=13512&amp;ppid=99472249&amp;vpid=585146210&amp;ct=offers"/>
    <m/>
    <s v="https://octopart.com/click/track?ai=8237&amp;sig=0bf436a&amp;sid=2401&amp;ppid=99472249&amp;vpid=534529931&amp;ct=offers"/>
    <s v="https://octopart.com/click/track?ai=8237&amp;sig=0c474cb&amp;sid=2402&amp;ppid=99472249&amp;vpid=547460375&amp;ct=offers"/>
    <m/>
    <m/>
    <m/>
    <m/>
    <m/>
    <s v="https://octopart.com/click/track?ai=8237&amp;sig=0352e1b&amp;sid=5489&amp;ppid=99472249&amp;vpid=611054309&amp;ct=offers"/>
    <s v="Farnell"/>
    <n v="3052188"/>
    <m/>
    <n v="50.349337539514202"/>
    <n v="503493.37539514201"/>
    <n v="503493.37539514201"/>
    <n v="30"/>
    <n v="1"/>
    <s v="https://octopart.com/click/track?ai=8237&amp;sig=007fc72&amp;sid=819&amp;ppid=99472249&amp;vpid=541437107&amp;ct=offers"/>
    <s v="39mOhm"/>
    <s v="27A,"/>
    <s v="18V"/>
    <x v="4"/>
    <n v="39"/>
    <n v="1200"/>
    <s v="D"/>
  </r>
  <r>
    <n v="10000"/>
    <s v="SCT3030ARC14"/>
    <x v="6"/>
    <x v="58"/>
    <s v="https://octopart.com/sct3030arc14-rohm-103973203"/>
    <s v="650V 39mOhm @ 27A, 18V TO-247-4"/>
    <s v="Id=70A (Tc) Vgsmax=18V Vth=5.6V @ 13.3mA"/>
    <s v="Qg=104nC @ 18V Ciss=1526pF @ 500V"/>
    <n v="10000"/>
    <s v="846-SCT3030ARC14-ND"/>
    <m/>
    <s v="SCT3030ARC14"/>
    <m/>
    <s v="C1S625901924642"/>
    <m/>
    <s v="755-SCT3030ARC14"/>
    <s v="34AH2694"/>
    <m/>
    <m/>
    <m/>
    <m/>
    <m/>
    <s v="SCT3030ARC14"/>
    <s v="Tube"/>
    <m/>
    <m/>
    <m/>
    <s v="Bulk"/>
    <m/>
    <s v="Tube"/>
    <m/>
    <m/>
    <m/>
    <m/>
    <m/>
    <m/>
    <m/>
    <n v="31.729600000000001"/>
    <m/>
    <n v="29.093730000000001"/>
    <m/>
    <n v="33"/>
    <m/>
    <n v="32.86"/>
    <n v="26.72"/>
    <m/>
    <m/>
    <m/>
    <m/>
    <m/>
    <n v="40.81"/>
    <n v="347"/>
    <m/>
    <n v="0"/>
    <m/>
    <n v="30"/>
    <m/>
    <n v="372"/>
    <n v="30"/>
    <m/>
    <m/>
    <m/>
    <m/>
    <m/>
    <n v="12"/>
    <n v="1"/>
    <m/>
    <n v="450"/>
    <m/>
    <n v="1"/>
    <m/>
    <n v="1"/>
    <n v="1"/>
    <m/>
    <m/>
    <m/>
    <m/>
    <m/>
    <n v="2"/>
    <s v="https://octopart.com/click/track?ai=8237&amp;sig=08b948f&amp;sid=459&amp;ppid=103973203&amp;vpid=581253805&amp;ct=offers"/>
    <m/>
    <s v="https://octopart.com/click/track?c=1&amp;ai=8237&amp;sig=0ff919b&amp;sid=5822&amp;ppid=103973203&amp;vpid=582921620&amp;ct=offers"/>
    <m/>
    <s v="https://octopart.com/click/track?ai=8237&amp;sig=058be50&amp;sid=13512&amp;ppid=103973203&amp;vpid=594519628&amp;ct=offers"/>
    <m/>
    <s v="https://octopart.com/click/track?ai=8237&amp;sig=07937cb&amp;sid=2401&amp;ppid=103973203&amp;vpid=582375245&amp;ct=offers"/>
    <s v="https://octopart.com/click/track?ai=8237&amp;sig=0734694&amp;sid=2402&amp;ppid=103973203&amp;vpid=587995144&amp;ct=offers"/>
    <m/>
    <m/>
    <m/>
    <m/>
    <m/>
    <s v="https://octopart.com/click/track?ai=8237&amp;sig=05c2de7&amp;sid=5489&amp;ppid=103973203&amp;vpid=611054307&amp;ct=offers"/>
    <s v="Farnell"/>
    <n v="3241768"/>
    <m/>
    <n v="25.980882335730701"/>
    <n v="259808.823357307"/>
    <n v="259808.823357307"/>
    <n v="30"/>
    <n v="1"/>
    <s v="https://octopart.com/click/track?ai=8237&amp;sig=0f18fef&amp;sid=819&amp;ppid=103973203&amp;vpid=585421769&amp;ct=offers"/>
    <s v="39mOhm"/>
    <s v="27A,"/>
    <s v="18V"/>
    <x v="5"/>
    <n v="39"/>
    <n v="650"/>
    <s v="K"/>
  </r>
  <r>
    <n v="10000"/>
    <s v="SCT3030ALHRC11"/>
    <x v="6"/>
    <x v="59"/>
    <s v="https://octopart.com/sct3030alhrc11-rohm-99472248"/>
    <s v="650V 39mOhm @ 27A, 18V TO-247-3"/>
    <s v="Id=70A (Tc) Vgsmax=18V Vth=5.6V @ 13.3mA"/>
    <s v="Qg=104nC @ 18V Ciss=1526pF @ 500V"/>
    <n v="10000"/>
    <s v="SCT3030ALHRC11-ND"/>
    <m/>
    <m/>
    <s v="SCT3030ALHRC11"/>
    <s v="C1S625901872701"/>
    <m/>
    <s v="755-SCT3030ALHRC11"/>
    <s v="02AH4681"/>
    <m/>
    <m/>
    <m/>
    <m/>
    <m/>
    <s v="SCT3030ALHRC11"/>
    <s v="Tube"/>
    <m/>
    <m/>
    <m/>
    <s v="Bulk"/>
    <m/>
    <s v="Tube"/>
    <m/>
    <m/>
    <m/>
    <m/>
    <m/>
    <m/>
    <m/>
    <n v="33.09684"/>
    <m/>
    <m/>
    <n v="33.502354317756499"/>
    <n v="34.4"/>
    <m/>
    <n v="35.46"/>
    <n v="27.88"/>
    <m/>
    <m/>
    <m/>
    <m/>
    <m/>
    <n v="42.56"/>
    <n v="783"/>
    <m/>
    <m/>
    <n v="0"/>
    <n v="30"/>
    <m/>
    <n v="754"/>
    <n v="30"/>
    <m/>
    <m/>
    <m/>
    <m/>
    <m/>
    <n v="30"/>
    <n v="1"/>
    <m/>
    <m/>
    <n v="1"/>
    <n v="1"/>
    <m/>
    <n v="1"/>
    <n v="1"/>
    <m/>
    <m/>
    <m/>
    <m/>
    <m/>
    <n v="2"/>
    <s v="https://octopart.com/click/track?ai=8237&amp;sig=0bfb33b&amp;sid=459&amp;ppid=99472248&amp;vpid=531966123&amp;ct=offers"/>
    <m/>
    <m/>
    <s v="https://octopart.com/click/track?c=1&amp;ai=8237&amp;sig=0d0559e&amp;sid=15544&amp;ppid=99472248&amp;vpid=577830862&amp;ct=offers"/>
    <s v="https://octopart.com/click/track?ai=8237&amp;sig=00daf3d&amp;sid=13512&amp;ppid=99472248&amp;vpid=589773383&amp;ct=offers"/>
    <m/>
    <s v="https://octopart.com/click/track?ai=8237&amp;sig=07c2166&amp;sid=2401&amp;ppid=99472248&amp;vpid=534529930&amp;ct=offers"/>
    <s v="https://octopart.com/click/track?ai=8237&amp;sig=0787e2f&amp;sid=2402&amp;ppid=99472248&amp;vpid=547460373&amp;ct=offers"/>
    <m/>
    <m/>
    <m/>
    <m/>
    <m/>
    <s v="https://octopart.com/click/track?ai=8237&amp;sig=0e8c974&amp;sid=5489&amp;ppid=99472248&amp;vpid=611054306&amp;ct=offers"/>
    <s v="Newark"/>
    <s v="02AH4681"/>
    <m/>
    <n v="27.88"/>
    <n v="278800"/>
    <n v="278800"/>
    <n v="30"/>
    <n v="1"/>
    <s v="https://octopart.com/click/track?ai=8237&amp;sig=0787e2f&amp;sid=2402&amp;ppid=99472248&amp;vpid=547460373&amp;ct=offers"/>
    <s v="39mOhm"/>
    <s v="27A,"/>
    <s v="18V"/>
    <x v="4"/>
    <n v="39"/>
    <n v="650"/>
    <s v="D"/>
  </r>
  <r>
    <n v="10000"/>
    <s v="SCT3030KLGC11"/>
    <x v="6"/>
    <x v="60"/>
    <s v="https://octopart.com/sct3030klgc11-rohm-75560594"/>
    <s v="1200V 39mOhm @ 27A, 18V TO-247-3"/>
    <s v="Id=72A (Tc) Vgsmax=18V Vth=5.6V @ 13.3mA"/>
    <s v="Qg=131nC @ 18V Ciss=2222pF @ 800V"/>
    <n v="10000"/>
    <s v="SCT3030KLGC11-ND"/>
    <m/>
    <s v="SCT3030KLGC11"/>
    <s v="SCT3030KLGC11"/>
    <s v="C1S625901667561"/>
    <s v="SCT3030KLGC11-TUBE"/>
    <s v="755-SCT3030KLGC11"/>
    <s v="05AC9461"/>
    <m/>
    <n v="1501534"/>
    <s v="TMOS1635"/>
    <m/>
    <s v="SCT3030KLGC11"/>
    <s v="SCT3030KLGC11"/>
    <s v="Tube"/>
    <m/>
    <m/>
    <m/>
    <s v="Bulk"/>
    <s v="Tube"/>
    <s v="Tube"/>
    <m/>
    <m/>
    <m/>
    <m/>
    <m/>
    <m/>
    <m/>
    <n v="56.308"/>
    <m/>
    <n v="51.630330000000001"/>
    <n v="41.275458003832398"/>
    <n v="44.5"/>
    <n v="57.46"/>
    <n v="55.9"/>
    <n v="55.9"/>
    <m/>
    <n v="58.15"/>
    <n v="49.18"/>
    <m/>
    <n v="50.524999999999999"/>
    <n v="36.975000000000001"/>
    <n v="1128"/>
    <m/>
    <n v="0"/>
    <n v="0"/>
    <n v="209"/>
    <n v="491"/>
    <n v="1962"/>
    <n v="39"/>
    <m/>
    <n v="12"/>
    <n v="6220"/>
    <m/>
    <n v="300"/>
    <n v="209"/>
    <n v="1"/>
    <m/>
    <n v="450"/>
    <n v="1"/>
    <n v="1"/>
    <n v="1"/>
    <n v="1"/>
    <n v="1"/>
    <m/>
    <n v="1"/>
    <n v="30"/>
    <m/>
    <n v="30"/>
    <n v="1"/>
    <s v="https://octopart.com/click/track?ai=8237&amp;sig=0be748a&amp;sid=459&amp;ppid=75560594&amp;vpid=273319065&amp;ct=offers"/>
    <m/>
    <s v="https://octopart.com/click/track?c=1&amp;ai=8237&amp;sig=05bcbf0&amp;sid=5822&amp;ppid=75560594&amp;vpid=410037756&amp;ct=offers"/>
    <s v="https://octopart.com/click/track?c=1&amp;ai=8237&amp;sig=09ac761&amp;sid=15544&amp;ppid=75560594&amp;vpid=409879605&amp;ct=offers"/>
    <s v="https://octopart.com/click/track?ai=8237&amp;sig=04928f1&amp;sid=13512&amp;ppid=75560594&amp;vpid=540159956&amp;ct=offers"/>
    <s v="https://octopart.com/click/track?ai=8237&amp;sig=0ffbad4&amp;sid=2454&amp;ppid=75560594&amp;vpid=415519830&amp;ct=offers"/>
    <s v="https://octopart.com/click/track?ai=8237&amp;sig=0ea2bfb&amp;sid=2401&amp;ppid=75560594&amp;vpid=273428962&amp;ct=offers"/>
    <s v="https://octopart.com/click/track?ai=8237&amp;sig=04b1d53&amp;sid=2402&amp;ppid=75560594&amp;vpid=547460374&amp;ct=offers"/>
    <m/>
    <s v="https://octopart.com/click/track?ai=8237&amp;sig=0cabee3&amp;sid=10022&amp;ppid=75560594&amp;vpid=575725291&amp;ct=offers"/>
    <s v="https://octopart.com/click/track?ai=8237&amp;sig=04bf054&amp;sid=18993&amp;ppid=75560594&amp;vpid=417418425&amp;ct=offers"/>
    <m/>
    <s v="https://octopart.com/click/track?ai=8237&amp;sig=059a5f6&amp;sid=950&amp;ppid=75560594&amp;vpid=413247589&amp;ct=offers"/>
    <s v="https://octopart.com/click/track?ai=8237&amp;sig=0b5acf8&amp;sid=5489&amp;ppid=75560594&amp;vpid=540355512&amp;ct=offers"/>
    <s v="Verical"/>
    <s v="SCT3030KLGC11"/>
    <m/>
    <n v="36.975000000000001"/>
    <n v="369750"/>
    <n v="369750"/>
    <n v="209"/>
    <n v="1"/>
    <s v="https://octopart.com/click/track?ai=8237&amp;sig=0b5acf8&amp;sid=5489&amp;ppid=75560594&amp;vpid=540355512&amp;ct=offers"/>
    <s v="39mOhm"/>
    <s v="27A,"/>
    <s v="18V"/>
    <x v="4"/>
    <n v="39"/>
    <n v="1200"/>
    <s v="D"/>
  </r>
  <r>
    <n v="10000"/>
    <s v="SCT3040KLGC11"/>
    <x v="6"/>
    <x v="61"/>
    <s v="https://octopart.com/sct3040klgc11-rohm-75516214"/>
    <s v="1200V 52mOhm @ 20A, 18V TO-247-3"/>
    <s v="Id=55A (Tc) Vgsmax=18V Vth=5.6V @ 10mA"/>
    <s v="Qg=107nC @ 18V Ciss=1337pF @ 800V"/>
    <n v="10000"/>
    <s v="SCT3040KLGC11-ND"/>
    <m/>
    <s v="SCT3040KLGC11"/>
    <s v="SCT3040KLGC11"/>
    <s v="C1S625901678132"/>
    <m/>
    <s v="755-SCT3040KLGC11"/>
    <s v="05AC9462"/>
    <m/>
    <n v="1486945"/>
    <s v="TMOS1470"/>
    <s v="SCT3040KLGC11"/>
    <s v="SCT3040KLGC11"/>
    <s v="SCT3040KLGC11"/>
    <s v="Tube"/>
    <m/>
    <m/>
    <m/>
    <s v="Bulk"/>
    <m/>
    <s v="Tube"/>
    <m/>
    <m/>
    <m/>
    <m/>
    <m/>
    <m/>
    <m/>
    <n v="25.548999999999999"/>
    <m/>
    <n v="22.618760000000002"/>
    <n v="24.2989333499143"/>
    <n v="31.6"/>
    <m/>
    <n v="26.79"/>
    <n v="25.75"/>
    <m/>
    <n v="28.99"/>
    <n v="26.18"/>
    <n v="50.65"/>
    <n v="22.96"/>
    <n v="23.324000000000002"/>
    <n v="1607"/>
    <m/>
    <n v="0"/>
    <n v="0"/>
    <n v="30"/>
    <m/>
    <n v="711"/>
    <n v="19"/>
    <m/>
    <n v="0"/>
    <n v="308"/>
    <n v="0"/>
    <n v="420"/>
    <n v="108"/>
    <n v="1"/>
    <m/>
    <n v="450"/>
    <n v="1"/>
    <n v="1"/>
    <m/>
    <n v="1"/>
    <n v="1"/>
    <m/>
    <n v="30"/>
    <n v="30"/>
    <n v="1"/>
    <n v="30"/>
    <n v="4"/>
    <s v="https://octopart.com/click/track?ai=8237&amp;sig=0698ec7&amp;sid=459&amp;ppid=75516214&amp;vpid=273434403&amp;ct=offers"/>
    <m/>
    <s v="https://octopart.com/click/track?c=1&amp;ai=8237&amp;sig=01e0f29&amp;sid=5822&amp;ppid=75516214&amp;vpid=273617042&amp;ct=offers"/>
    <s v="https://octopart.com/click/track?c=1&amp;ai=8237&amp;sig=0323176&amp;sid=15544&amp;ppid=75516214&amp;vpid=272360047&amp;ct=offers"/>
    <s v="https://octopart.com/click/track?ai=8237&amp;sig=021c758&amp;sid=13512&amp;ppid=75516214&amp;vpid=585146211&amp;ct=offers"/>
    <m/>
    <s v="https://octopart.com/click/track?ai=8237&amp;sig=06e37ed&amp;sid=2401&amp;ppid=75516214&amp;vpid=273428963&amp;ct=offers"/>
    <s v="https://octopart.com/click/track?ai=8237&amp;sig=034510c&amp;sid=2402&amp;ppid=75516214&amp;vpid=456089902&amp;ct=offers"/>
    <m/>
    <s v="https://octopart.com/click/track?c=1&amp;ai=8237&amp;sig=0f63f87&amp;sid=10022&amp;ppid=75516214&amp;vpid=577092165&amp;ct=offers"/>
    <s v="https://octopart.com/click/track?ai=8237&amp;sig=05a8a0f&amp;sid=18993&amp;ppid=75516214&amp;vpid=277950106&amp;ct=offers"/>
    <s v="https://octopart.com/click/track?ai=8237&amp;sig=070d7c6&amp;sid=1532&amp;ppid=75516214&amp;vpid=572637122&amp;ct=offers"/>
    <s v="https://octopart.com/click/track?ai=8237&amp;sig=0ffc9ab&amp;sid=950&amp;ppid=75516214&amp;vpid=272676697&amp;ct=offers"/>
    <s v="https://octopart.com/click/track?ai=8237&amp;sig=09c7a36&amp;sid=5489&amp;ppid=75516214&amp;vpid=611054310&amp;ct=offers"/>
    <s v="Avnet"/>
    <s v="SCT3040KLGC11"/>
    <m/>
    <n v="22.618760000000002"/>
    <n v="226187.6"/>
    <n v="226187.6"/>
    <n v="0"/>
    <n v="450"/>
    <s v="https://octopart.com/click/track?c=1&amp;ai=8237&amp;sig=01e0f29&amp;sid=5822&amp;ppid=75516214&amp;vpid=273617042&amp;ct=offers"/>
    <s v="52mOhm"/>
    <s v="20A,"/>
    <s v="18V"/>
    <x v="4"/>
    <n v="52"/>
    <n v="1200"/>
    <s v="D"/>
  </r>
  <r>
    <n v="10000"/>
    <s v="SCT3040KRC14"/>
    <x v="6"/>
    <x v="62"/>
    <s v="https://octopart.com/sct3040krc14-rohm-103973204"/>
    <s v="1200V 52mOhm @ 20A, 18V TO-247-4"/>
    <s v="Id=55A (Tc) Vgsmax=18V Vth=5.6V @ 10mA"/>
    <s v="Qg=107nC @ 18V Ciss=1337pF @ 800V"/>
    <n v="10000"/>
    <s v="846-SCT3040KRC14-ND"/>
    <m/>
    <s v="SCT3040KRC14"/>
    <m/>
    <s v="C1S625901924606"/>
    <m/>
    <s v="755-SCT3040KRC14"/>
    <s v="34AH2695"/>
    <m/>
    <m/>
    <m/>
    <m/>
    <m/>
    <s v="SCT3040KRC14"/>
    <s v="Tube"/>
    <m/>
    <m/>
    <m/>
    <s v="Bulk"/>
    <m/>
    <s v="Tube"/>
    <m/>
    <m/>
    <m/>
    <m/>
    <m/>
    <m/>
    <m/>
    <n v="33.527200000000001"/>
    <m/>
    <n v="30.741990000000001"/>
    <m/>
    <n v="39.4"/>
    <m/>
    <n v="34.72"/>
    <n v="28.25"/>
    <m/>
    <m/>
    <m/>
    <m/>
    <m/>
    <n v="43.12"/>
    <n v="250"/>
    <m/>
    <n v="0"/>
    <m/>
    <n v="25"/>
    <m/>
    <n v="421"/>
    <n v="15"/>
    <m/>
    <m/>
    <m/>
    <m/>
    <m/>
    <n v="25"/>
    <n v="1"/>
    <m/>
    <n v="450"/>
    <m/>
    <n v="1"/>
    <m/>
    <n v="1"/>
    <n v="1"/>
    <m/>
    <m/>
    <m/>
    <m/>
    <m/>
    <n v="2"/>
    <s v="https://octopart.com/click/track?ai=8237&amp;sig=0e2d56f&amp;sid=459&amp;ppid=103973204&amp;vpid=581253806&amp;ct=offers"/>
    <m/>
    <s v="https://octopart.com/click/track?c=1&amp;ai=8237&amp;sig=095fdfd&amp;sid=5822&amp;ppid=103973204&amp;vpid=582921621&amp;ct=offers"/>
    <m/>
    <s v="https://octopart.com/click/track?ai=8237&amp;sig=0bad300&amp;sid=13512&amp;ppid=103973204&amp;vpid=582619760&amp;ct=offers"/>
    <m/>
    <s v="https://octopart.com/click/track?ai=8237&amp;sig=049a934&amp;sid=2401&amp;ppid=103973204&amp;vpid=582375246&amp;ct=offers"/>
    <s v="https://octopart.com/click/track?ai=8237&amp;sig=021c451&amp;sid=2402&amp;ppid=103973204&amp;vpid=587995147&amp;ct=offers"/>
    <m/>
    <m/>
    <m/>
    <m/>
    <m/>
    <s v="https://octopart.com/click/track?ai=8237&amp;sig=04e1eae&amp;sid=5489&amp;ppid=103973204&amp;vpid=611054312&amp;ct=offers"/>
    <s v="Farnell"/>
    <n v="3241764"/>
    <m/>
    <n v="27.4502715769407"/>
    <n v="274502.71576940699"/>
    <n v="274502.71576940699"/>
    <n v="15"/>
    <n v="1"/>
    <s v="https://octopart.com/click/track?ai=8237&amp;sig=0341688&amp;sid=819&amp;ppid=103973204&amp;vpid=585421770&amp;ct=offers"/>
    <s v="52mOhm"/>
    <s v="20A,"/>
    <s v="18V"/>
    <x v="5"/>
    <n v="52"/>
    <n v="1200"/>
    <s v="K"/>
  </r>
  <r>
    <n v="10000"/>
    <s v="SCT3040KLHRC11"/>
    <x v="6"/>
    <x v="63"/>
    <s v="https://octopart.com/sct3040klhrc11-rohm-99472250"/>
    <s v="1200V 52mOhm @ 20A, 18V TO-247-3"/>
    <s v="Id=55A (Ta) Vgsmax=18V Vth=5.6V @ 10mA"/>
    <s v="Qg=107nC @ 18V Ciss=1337pF @ 800V"/>
    <n v="10000"/>
    <s v="SCT3040KLHRC11-ND"/>
    <m/>
    <m/>
    <s v="SCT3040KLHRC11"/>
    <s v="C1S625901872729"/>
    <m/>
    <s v="755-SCT3040KLHRC11"/>
    <s v="02AH4683"/>
    <m/>
    <m/>
    <m/>
    <m/>
    <m/>
    <s v="SCT3040KLHRC11"/>
    <s v="Tube"/>
    <m/>
    <m/>
    <m/>
    <s v="Bulk"/>
    <m/>
    <s v="Tube"/>
    <m/>
    <m/>
    <m/>
    <m/>
    <m/>
    <m/>
    <m/>
    <n v="34.970880000000001"/>
    <m/>
    <m/>
    <n v="30.0125262140422"/>
    <n v="41"/>
    <m/>
    <n v="39.96"/>
    <n v="29.89"/>
    <m/>
    <m/>
    <m/>
    <m/>
    <m/>
    <n v="44.968000000000004"/>
    <n v="890"/>
    <m/>
    <m/>
    <n v="0"/>
    <n v="15"/>
    <m/>
    <n v="815"/>
    <n v="30"/>
    <m/>
    <m/>
    <m/>
    <m/>
    <m/>
    <n v="30"/>
    <n v="1"/>
    <m/>
    <m/>
    <n v="1"/>
    <n v="1"/>
    <m/>
    <n v="1"/>
    <n v="1"/>
    <m/>
    <m/>
    <m/>
    <m/>
    <m/>
    <n v="2"/>
    <s v="https://octopart.com/click/track?ai=8237&amp;sig=04cc172&amp;sid=459&amp;ppid=99472250&amp;vpid=531966125&amp;ct=offers"/>
    <m/>
    <m/>
    <s v="https://octopart.com/click/track?c=1&amp;ai=8237&amp;sig=06d0414&amp;sid=15544&amp;ppid=99472250&amp;vpid=592437350&amp;ct=offers"/>
    <s v="https://octopart.com/click/track?ai=8237&amp;sig=04b2347&amp;sid=13512&amp;ppid=99472250&amp;vpid=585146212&amp;ct=offers"/>
    <m/>
    <s v="https://octopart.com/click/track?ai=8237&amp;sig=03ab1f6&amp;sid=2401&amp;ppid=99472250&amp;vpid=534529933&amp;ct=offers"/>
    <s v="https://octopart.com/click/track?ai=8237&amp;sig=082c4c1&amp;sid=2402&amp;ppid=99472250&amp;vpid=547460376&amp;ct=offers"/>
    <m/>
    <m/>
    <m/>
    <m/>
    <m/>
    <s v="https://octopart.com/click/track?ai=8237&amp;sig=055a3f7&amp;sid=5489&amp;ppid=99472250&amp;vpid=611054311&amp;ct=offers"/>
    <s v="Newark"/>
    <s v="02AH4683"/>
    <m/>
    <n v="29.89"/>
    <n v="298900"/>
    <n v="298900"/>
    <n v="30"/>
    <n v="1"/>
    <s v="https://octopart.com/click/track?ai=8237&amp;sig=082c4c1&amp;sid=2402&amp;ppid=99472250&amp;vpid=547460376&amp;ct=offers"/>
    <s v="52mOhm"/>
    <s v="20A,"/>
    <s v="18V"/>
    <x v="4"/>
    <n v="52"/>
    <n v="1200"/>
    <s v="D"/>
  </r>
  <r>
    <n v="10000"/>
    <s v="SCT3060ALGC11"/>
    <x v="6"/>
    <x v="64"/>
    <s v="https://octopart.com/sct3060algc11-rohm-75583397"/>
    <s v="650V 78mOhm @ 13A, 18V TO-247-3"/>
    <s v="Id=39A (Tc) Vgsmax=18V Vth=5.6V @ 6.67mA"/>
    <s v="Qg=58nC @ 18V Ciss=852pF @ 500V"/>
    <n v="10000"/>
    <s v="SCT3060ALGC11-ND"/>
    <m/>
    <s v="SCT3060ALGC11"/>
    <s v="SCT3060ALGC11"/>
    <s v="C1S625901678141"/>
    <s v="SCT3060ALGC11-TUBE"/>
    <s v="755-SCT3060ALGC11"/>
    <s v="05AC9463"/>
    <m/>
    <n v="1501454"/>
    <m/>
    <s v="SCT3060ALGC11"/>
    <s v="SCT3060ALGC11"/>
    <s v="SCT3060ALGC11"/>
    <s v="Tube"/>
    <m/>
    <m/>
    <m/>
    <s v="Bulk"/>
    <s v="Tube"/>
    <s v="Tube"/>
    <m/>
    <m/>
    <m/>
    <m/>
    <m/>
    <m/>
    <m/>
    <n v="7.5039999999999996"/>
    <m/>
    <n v="6.8806200000000004"/>
    <n v="11.184902972714699"/>
    <n v="16"/>
    <n v="10.15"/>
    <n v="8.31"/>
    <n v="10.73"/>
    <m/>
    <n v="11.8"/>
    <m/>
    <n v="14"/>
    <n v="7.8719999999999999"/>
    <n v="9.9819999999999993"/>
    <n v="475"/>
    <m/>
    <n v="0"/>
    <n v="0"/>
    <n v="25"/>
    <n v="947"/>
    <n v="622"/>
    <n v="156"/>
    <m/>
    <n v="18"/>
    <m/>
    <n v="0"/>
    <n v="240"/>
    <n v="425"/>
    <n v="1"/>
    <m/>
    <n v="450"/>
    <n v="1"/>
    <n v="1"/>
    <n v="1"/>
    <n v="1"/>
    <n v="1"/>
    <m/>
    <n v="1"/>
    <m/>
    <n v="1"/>
    <n v="30"/>
    <n v="8"/>
    <s v="https://octopart.com/click/track?ai=8237&amp;sig=0089419&amp;sid=459&amp;ppid=75583397&amp;vpid=273434404&amp;ct=offers"/>
    <m/>
    <s v="https://octopart.com/click/track?c=1&amp;ai=8237&amp;sig=0261f68&amp;sid=5822&amp;ppid=75583397&amp;vpid=410037757&amp;ct=offers"/>
    <s v="https://octopart.com/click/track?c=1&amp;ai=8237&amp;sig=0fae2e6&amp;sid=15544&amp;ppid=75583397&amp;vpid=420690373&amp;ct=offers"/>
    <s v="https://octopart.com/click/track?ai=8237&amp;sig=0ea0d05&amp;sid=13512&amp;ppid=75583397&amp;vpid=585146213&amp;ct=offers"/>
    <s v="https://octopart.com/click/track?ai=8237&amp;sig=0160c6d&amp;sid=2454&amp;ppid=75583397&amp;vpid=415519835&amp;ct=offers"/>
    <s v="https://octopart.com/click/track?ai=8237&amp;sig=083e8ac&amp;sid=2401&amp;ppid=75583397&amp;vpid=273428964&amp;ct=offers"/>
    <s v="https://octopart.com/click/track?ai=8237&amp;sig=05d5757&amp;sid=2402&amp;ppid=75583397&amp;vpid=551451497&amp;ct=offers"/>
    <m/>
    <s v="https://octopart.com/click/track?ai=8237&amp;sig=059324a&amp;sid=10022&amp;ppid=75583397&amp;vpid=575725292&amp;ct=offers"/>
    <m/>
    <s v="https://octopart.com/click/track?ai=8237&amp;sig=008b3c9&amp;sid=1532&amp;ppid=75583397&amp;vpid=572637123&amp;ct=offers"/>
    <s v="https://octopart.com/click/track?ai=8237&amp;sig=0c1f5eb&amp;sid=950&amp;ppid=75583397&amp;vpid=413247590&amp;ct=offers"/>
    <s v="https://octopart.com/click/track?ai=8237&amp;sig=01d7686&amp;sid=5489&amp;ppid=75583397&amp;vpid=611054313&amp;ct=offers"/>
    <s v="Avnet"/>
    <s v="SCT3060ALGC11"/>
    <m/>
    <n v="6.8806200000000004"/>
    <n v="68806.2"/>
    <n v="68806.2"/>
    <n v="0"/>
    <n v="450"/>
    <s v="https://octopart.com/click/track?c=1&amp;ai=8237&amp;sig=0261f68&amp;sid=5822&amp;ppid=75583397&amp;vpid=410037757&amp;ct=offers"/>
    <s v="78mOhm"/>
    <s v="13A,"/>
    <s v="18V"/>
    <x v="4"/>
    <n v="78"/>
    <n v="650"/>
    <s v="D"/>
  </r>
  <r>
    <n v="10000"/>
    <s v="SCT3060ARC14"/>
    <x v="6"/>
    <x v="65"/>
    <s v="https://octopart.com/sct3060arc14-rohm-103973205"/>
    <s v="650V 78mOhm @ 13A, 18V TO-247-4"/>
    <s v="Id=39A (Tc) Vgsmax=18V Vth=5.6V @ 6.67mA"/>
    <s v="Qg=58nC @ 18V Ciss=852pF @ 500V"/>
    <n v="10000"/>
    <s v="846-SCT3060ARC14-ND"/>
    <m/>
    <s v="SCT3060ARC14"/>
    <s v="SCT3060ARC14"/>
    <s v="C1S625901924633"/>
    <m/>
    <s v="755-SCT3060ARC14"/>
    <s v="34AH2696"/>
    <m/>
    <m/>
    <m/>
    <m/>
    <m/>
    <s v="SCT3060ARC14"/>
    <s v="Tube"/>
    <m/>
    <m/>
    <m/>
    <s v="Bulk"/>
    <m/>
    <s v="Tube"/>
    <m/>
    <m/>
    <m/>
    <m/>
    <m/>
    <m/>
    <m/>
    <n v="14.46956"/>
    <m/>
    <n v="12.81002"/>
    <n v="11.4466420589116"/>
    <n v="13"/>
    <m/>
    <n v="15.46"/>
    <n v="11.77"/>
    <m/>
    <m/>
    <m/>
    <m/>
    <m/>
    <n v="17.212499999999999"/>
    <n v="325"/>
    <m/>
    <n v="0"/>
    <n v="0"/>
    <n v="448"/>
    <m/>
    <n v="401"/>
    <n v="30"/>
    <m/>
    <m/>
    <m/>
    <m/>
    <m/>
    <n v="448"/>
    <n v="1"/>
    <m/>
    <n v="450"/>
    <n v="450"/>
    <n v="1"/>
    <m/>
    <n v="1"/>
    <n v="1"/>
    <m/>
    <m/>
    <m/>
    <m/>
    <m/>
    <n v="1"/>
    <s v="https://octopart.com/click/track?ai=8237&amp;sig=03824a9&amp;sid=459&amp;ppid=103973205&amp;vpid=581253807&amp;ct=offers"/>
    <m/>
    <s v="https://octopart.com/click/track?c=1&amp;ai=8237&amp;sig=08659b5&amp;sid=5822&amp;ppid=103973205&amp;vpid=582921622&amp;ct=offers"/>
    <s v="https://octopart.com/click/track?c=1&amp;ai=8237&amp;sig=0edf8fd&amp;sid=15544&amp;ppid=103973205&amp;vpid=599618278&amp;ct=offers"/>
    <s v="https://octopart.com/click/track?ai=8237&amp;sig=0c810ca&amp;sid=13512&amp;ppid=103973205&amp;vpid=582619761&amp;ct=offers"/>
    <m/>
    <s v="https://octopart.com/click/track?ai=8237&amp;sig=09c4052&amp;sid=2401&amp;ppid=103973205&amp;vpid=582375247&amp;ct=offers"/>
    <s v="https://octopart.com/click/track?ai=8237&amp;sig=053c30e&amp;sid=2402&amp;ppid=103973205&amp;vpid=587995148&amp;ct=offers"/>
    <m/>
    <m/>
    <m/>
    <m/>
    <m/>
    <s v="https://octopart.com/click/track?ai=8237&amp;sig=08b95c4&amp;sid=5489&amp;ppid=103973205&amp;vpid=582940713&amp;ct=offers"/>
    <s v="Avnet Europe"/>
    <s v="SCT3060ARC14"/>
    <m/>
    <n v="11.4466420589116"/>
    <n v="114466.42058911599"/>
    <n v="114466.42058911599"/>
    <n v="0"/>
    <n v="450"/>
    <s v="https://octopart.com/click/track?c=1&amp;ai=8237&amp;sig=0edf8fd&amp;sid=15544&amp;ppid=103973205&amp;vpid=599618278&amp;ct=offers"/>
    <s v="78mOhm"/>
    <s v="13A,"/>
    <s v="18V"/>
    <x v="5"/>
    <n v="78"/>
    <n v="650"/>
    <s v="K"/>
  </r>
  <r>
    <n v="10000"/>
    <s v="SCT3060ALHRC11"/>
    <x v="6"/>
    <x v="66"/>
    <s v="https://octopart.com/sct3060alhrc11-rohm-99472251"/>
    <s v="650V 78mOhm @ 13A, 18V TO-247-3"/>
    <s v="Id=39A (Tc) Vgsmax=18V Vth=5.6V @ 6.67mA"/>
    <s v="Qg=58nC @ 18V Ciss=852pF @ 500V"/>
    <n v="10000"/>
    <s v="SCT3060ALHRC11-ND"/>
    <m/>
    <m/>
    <s v="SCT3060ALHRC11"/>
    <s v="C1S625901872738"/>
    <m/>
    <s v="755-SCT3060ALHRC11"/>
    <s v="02AH4684"/>
    <m/>
    <m/>
    <m/>
    <m/>
    <m/>
    <s v="SCT3060ALHRC11"/>
    <s v="Tube"/>
    <m/>
    <m/>
    <m/>
    <s v="Bulk"/>
    <m/>
    <s v="Tube"/>
    <m/>
    <m/>
    <m/>
    <m/>
    <m/>
    <m/>
    <m/>
    <n v="14.572039999999999"/>
    <m/>
    <m/>
    <n v="14.7270743715695"/>
    <n v="17.100000000000001"/>
    <m/>
    <n v="17.690000000000001"/>
    <n v="12.2"/>
    <m/>
    <m/>
    <m/>
    <m/>
    <m/>
    <n v="18.745999999999999"/>
    <n v="630"/>
    <m/>
    <m/>
    <n v="0"/>
    <n v="30"/>
    <m/>
    <n v="805"/>
    <n v="0"/>
    <m/>
    <m/>
    <m/>
    <m/>
    <m/>
    <n v="20"/>
    <n v="1"/>
    <m/>
    <m/>
    <n v="1"/>
    <n v="1"/>
    <m/>
    <n v="1"/>
    <n v="1"/>
    <m/>
    <m/>
    <m/>
    <m/>
    <m/>
    <n v="4"/>
    <s v="https://octopart.com/click/track?ai=8237&amp;sig=08baa14&amp;sid=459&amp;ppid=99472251&amp;vpid=531966126&amp;ct=offers"/>
    <m/>
    <m/>
    <s v="https://octopart.com/click/track?c=1&amp;ai=8237&amp;sig=0a65370&amp;sid=15544&amp;ppid=99472251&amp;vpid=549505793&amp;ct=offers"/>
    <s v="https://octopart.com/click/track?ai=8237&amp;sig=0bc03e0&amp;sid=13512&amp;ppid=99472251&amp;vpid=585146214&amp;ct=offers"/>
    <m/>
    <s v="https://octopart.com/click/track?ai=8237&amp;sig=0db2d8d&amp;sid=2401&amp;ppid=99472251&amp;vpid=534529935&amp;ct=offers"/>
    <s v="https://octopart.com/click/track?c=1&amp;ai=8237&amp;sig=0dca922&amp;sid=2402&amp;ppid=99472251&amp;vpid=547460377&amp;ct=offers"/>
    <m/>
    <m/>
    <m/>
    <m/>
    <m/>
    <s v="https://octopart.com/click/track?ai=8237&amp;sig=0ea25f2&amp;sid=5489&amp;ppid=99472251&amp;vpid=611054314&amp;ct=offers"/>
    <s v="Newark"/>
    <s v="02AH4684"/>
    <m/>
    <n v="12.2"/>
    <n v="122000"/>
    <n v="122000"/>
    <n v="0"/>
    <n v="1"/>
    <s v="https://octopart.com/click/track?c=1&amp;ai=8237&amp;sig=0dca922&amp;sid=2402&amp;ppid=99472251&amp;vpid=547460377&amp;ct=offers"/>
    <s v="78mOhm"/>
    <s v="13A,"/>
    <s v="18V"/>
    <x v="4"/>
    <n v="78"/>
    <n v="650"/>
    <s v="D"/>
  </r>
  <r>
    <n v="10000"/>
    <s v="SCT3080KLGC11"/>
    <x v="6"/>
    <x v="67"/>
    <s v="https://octopart.com/sct3080klgc11-rohm-75583398"/>
    <s v="1200V 104mOhm @ 10A, 18V TO-247-3"/>
    <s v="Id=31A (Tc) Vgsmax=18V Vth=5.6V @ 5mA"/>
    <s v="Qg=60nC @ 18V Ciss=785pF @ 800V"/>
    <n v="10000"/>
    <s v="SCT3080KLGC11-ND"/>
    <m/>
    <s v="SCT3080KLGC11"/>
    <s v="SCT3080KLGC11"/>
    <s v="C1S625901668339"/>
    <m/>
    <s v="755-SCT3080KLGC11"/>
    <s v="05AC9465"/>
    <m/>
    <n v="1486948"/>
    <m/>
    <s v="SCT3080KLGC11"/>
    <s v="SCT3080KLGC11"/>
    <s v="SCT3080KLGC11"/>
    <s v="Tube"/>
    <m/>
    <m/>
    <m/>
    <s v="Bulk"/>
    <m/>
    <s v="Tube"/>
    <m/>
    <m/>
    <m/>
    <m/>
    <m/>
    <m/>
    <m/>
    <n v="12.586"/>
    <m/>
    <n v="11.1425"/>
    <n v="10.581711501393301"/>
    <n v="8.48"/>
    <m/>
    <n v="13.46"/>
    <n v="12.58"/>
    <m/>
    <n v="15.54"/>
    <m/>
    <n v="16.29"/>
    <n v="12.004"/>
    <n v="10.811999999999999"/>
    <n v="3354"/>
    <m/>
    <n v="0"/>
    <n v="0"/>
    <n v="102"/>
    <m/>
    <n v="2386"/>
    <n v="79"/>
    <m/>
    <n v="30"/>
    <m/>
    <n v="0"/>
    <n v="450"/>
    <n v="102"/>
    <n v="1"/>
    <m/>
    <n v="450"/>
    <n v="1"/>
    <n v="1"/>
    <m/>
    <n v="1"/>
    <n v="1"/>
    <m/>
    <n v="30"/>
    <m/>
    <n v="1"/>
    <n v="30"/>
    <n v="2"/>
    <s v="https://octopart.com/click/track?ai=8237&amp;sig=0006593&amp;sid=459&amp;ppid=75583398&amp;vpid=273434405&amp;ct=offers"/>
    <m/>
    <s v="https://octopart.com/click/track?c=1&amp;ai=8237&amp;sig=0d9b1ea&amp;sid=5822&amp;ppid=75583398&amp;vpid=275862558&amp;ct=offers"/>
    <s v="https://octopart.com/click/track?c=1&amp;ai=8237&amp;sig=01c228c&amp;sid=15544&amp;ppid=75583398&amp;vpid=275684817&amp;ct=offers"/>
    <s v="https://octopart.com/click/track?ai=8237&amp;sig=029886c&amp;sid=13512&amp;ppid=75583398&amp;vpid=575423757&amp;ct=offers"/>
    <m/>
    <s v="https://octopart.com/click/track?ai=8237&amp;sig=010b829&amp;sid=2401&amp;ppid=75583398&amp;vpid=273428965&amp;ct=offers"/>
    <s v="https://octopart.com/click/track?ai=8237&amp;sig=0fbbda5&amp;sid=2402&amp;ppid=75583398&amp;vpid=547460380&amp;ct=offers"/>
    <m/>
    <s v="https://octopart.com/click/track?ai=8237&amp;sig=0b972cb&amp;sid=10022&amp;ppid=75583398&amp;vpid=575725295&amp;ct=offers"/>
    <m/>
    <s v="https://octopart.com/click/track?ai=8237&amp;sig=02cba42&amp;sid=1532&amp;ppid=75583398&amp;vpid=572637124&amp;ct=offers"/>
    <s v="https://octopart.com/click/track?ai=8237&amp;sig=0b5e2fa&amp;sid=950&amp;ppid=75583398&amp;vpid=413247592&amp;ct=offers"/>
    <s v="https://octopart.com/click/track?ai=8237&amp;sig=0d6a47d&amp;sid=5489&amp;ppid=75583398&amp;vpid=576492800&amp;ct=offers"/>
    <s v="Chip One Stop Japan"/>
    <s v="C1S625901668339"/>
    <s v="Bulk"/>
    <n v="8.48"/>
    <n v="84800"/>
    <n v="84800"/>
    <n v="102"/>
    <n v="1"/>
    <s v="https://octopart.com/click/track?ai=8237&amp;sig=029886c&amp;sid=13512&amp;ppid=75583398&amp;vpid=575423757&amp;ct=offers"/>
    <s v="104mOhm"/>
    <s v="10A,"/>
    <s v="18V"/>
    <x v="4"/>
    <n v="104"/>
    <n v="1200"/>
    <s v="D"/>
  </r>
  <r>
    <n v="10000"/>
    <s v="SCT3080ARC14"/>
    <x v="6"/>
    <x v="68"/>
    <s v="https://octopart.com/sct3080arc14-rohm-103973206"/>
    <s v="650V 104mOhm @ 10A, 18V TO-247-4"/>
    <s v="Id=30A (Tc) Vgsmax=18V Vth=5.6V @ 5mA"/>
    <s v="Qg=48nC @ 18V Ciss=571pF @ 500V"/>
    <n v="10000"/>
    <s v="846-SCT3080ARC14-ND"/>
    <m/>
    <s v="SCT3080ARC14"/>
    <m/>
    <s v="C1S625901924651"/>
    <m/>
    <s v="755-SCT3080ARC14"/>
    <s v="34AH2697"/>
    <m/>
    <m/>
    <m/>
    <m/>
    <m/>
    <s v="SCT3080ARC14"/>
    <s v="Tube"/>
    <m/>
    <m/>
    <m/>
    <s v="Bulk"/>
    <m/>
    <s v="Tube"/>
    <m/>
    <m/>
    <m/>
    <m/>
    <m/>
    <m/>
    <m/>
    <n v="11.075100000000001"/>
    <m/>
    <n v="9.8048800000000007"/>
    <m/>
    <n v="13.5"/>
    <m/>
    <n v="11.83"/>
    <n v="9.01"/>
    <m/>
    <m/>
    <m/>
    <m/>
    <m/>
    <n v="14.182"/>
    <n v="416"/>
    <m/>
    <n v="0"/>
    <m/>
    <n v="23"/>
    <m/>
    <n v="442"/>
    <n v="30"/>
    <m/>
    <m/>
    <m/>
    <m/>
    <m/>
    <n v="30"/>
    <n v="1"/>
    <m/>
    <n v="450"/>
    <m/>
    <n v="1"/>
    <m/>
    <n v="1"/>
    <n v="1"/>
    <m/>
    <m/>
    <m/>
    <m/>
    <m/>
    <n v="5"/>
    <s v="https://octopart.com/click/track?ai=8237&amp;sig=0eb587b&amp;sid=459&amp;ppid=103973206&amp;vpid=581253808&amp;ct=offers"/>
    <m/>
    <s v="https://octopart.com/click/track?c=1&amp;ai=8237&amp;sig=044ed10&amp;sid=5822&amp;ppid=103973206&amp;vpid=582921623&amp;ct=offers"/>
    <m/>
    <s v="https://octopart.com/click/track?ai=8237&amp;sig=0763f23&amp;sid=13512&amp;ppid=103973206&amp;vpid=597086254&amp;ct=offers"/>
    <m/>
    <s v="https://octopart.com/click/track?ai=8237&amp;sig=0a8a70c&amp;sid=2401&amp;ppid=103973206&amp;vpid=582375248&amp;ct=offers"/>
    <s v="https://octopart.com/click/track?ai=8237&amp;sig=07fc5eb&amp;sid=2402&amp;ppid=103973206&amp;vpid=587995149&amp;ct=offers"/>
    <m/>
    <m/>
    <m/>
    <m/>
    <m/>
    <s v="https://octopart.com/click/track?ai=8237&amp;sig=0fbbc58&amp;sid=5489&amp;ppid=103973206&amp;vpid=611054318&amp;ct=offers"/>
    <s v="Farnell"/>
    <n v="3241769"/>
    <m/>
    <n v="8.7123078903601492"/>
    <n v="87123.078903601505"/>
    <n v="87123.078903601505"/>
    <n v="30"/>
    <n v="1"/>
    <s v="https://octopart.com/click/track?ai=8237&amp;sig=09df0e6&amp;sid=819&amp;ppid=103973206&amp;vpid=585421772&amp;ct=offers"/>
    <s v="104mOhm"/>
    <s v="10A,"/>
    <s v="18V"/>
    <x v="5"/>
    <n v="104"/>
    <n v="650"/>
    <s v="K"/>
  </r>
  <r>
    <n v="10000"/>
    <s v="SCT3080ALHRC11"/>
    <x v="6"/>
    <x v="69"/>
    <s v="https://octopart.com/sct3080alhrc11-rohm-99472252"/>
    <s v="650V 104mOhm @ 10A, 18V TO-247-3"/>
    <s v="Id=30A (Tc) Vgsmax=18V Vth=5.6V @ 5mA"/>
    <s v="Qg=48nC @ 18V Ciss=571pF @ 500V"/>
    <n v="10000"/>
    <s v="SCT3080ALHRC11-ND"/>
    <m/>
    <m/>
    <m/>
    <s v="C1S625901872747"/>
    <m/>
    <s v="755-SCT3080ALHRC11"/>
    <s v="02AH4685"/>
    <m/>
    <m/>
    <m/>
    <m/>
    <m/>
    <s v="SCT3080ALHRC11"/>
    <s v="Tube"/>
    <m/>
    <m/>
    <m/>
    <s v="Bulk"/>
    <m/>
    <s v="Tube"/>
    <m/>
    <m/>
    <m/>
    <m/>
    <m/>
    <m/>
    <m/>
    <n v="11.552160000000001"/>
    <m/>
    <m/>
    <m/>
    <n v="14.1"/>
    <m/>
    <n v="14.74"/>
    <n v="9.4"/>
    <m/>
    <m/>
    <m/>
    <m/>
    <m/>
    <n v="14.784000000000001"/>
    <n v="833"/>
    <m/>
    <m/>
    <m/>
    <n v="25"/>
    <m/>
    <n v="870"/>
    <n v="30"/>
    <m/>
    <m/>
    <m/>
    <m/>
    <m/>
    <n v="30"/>
    <n v="1"/>
    <m/>
    <m/>
    <m/>
    <n v="1"/>
    <m/>
    <n v="1"/>
    <n v="1"/>
    <m/>
    <m/>
    <m/>
    <m/>
    <m/>
    <n v="5"/>
    <s v="https://octopart.com/click/track?ai=8237&amp;sig=003cf00&amp;sid=459&amp;ppid=99472252&amp;vpid=531966127&amp;ct=offers"/>
    <m/>
    <m/>
    <m/>
    <s v="https://octopart.com/click/track?ai=8237&amp;sig=0fac525&amp;sid=13512&amp;ppid=99472252&amp;vpid=592617945&amp;ct=offers"/>
    <m/>
    <s v="https://octopart.com/click/track?ai=8237&amp;sig=0b11932&amp;sid=2401&amp;ppid=99472252&amp;vpid=534529937&amp;ct=offers"/>
    <s v="https://octopart.com/click/track?ai=8237&amp;sig=03e9136&amp;sid=2402&amp;ppid=99472252&amp;vpid=547460379&amp;ct=offers"/>
    <m/>
    <m/>
    <m/>
    <m/>
    <m/>
    <s v="https://octopart.com/click/track?ai=8237&amp;sig=024fc1e&amp;sid=5489&amp;ppid=99472252&amp;vpid=611054317&amp;ct=offers"/>
    <s v="Newark"/>
    <s v="02AH4685"/>
    <m/>
    <n v="9.4"/>
    <n v="94000"/>
    <n v="94000"/>
    <n v="30"/>
    <n v="1"/>
    <s v="https://octopart.com/click/track?ai=8237&amp;sig=03e9136&amp;sid=2402&amp;ppid=99472252&amp;vpid=547460379&amp;ct=offers"/>
    <s v="104mOhm"/>
    <s v="10A,"/>
    <s v="18V"/>
    <x v="4"/>
    <n v="104"/>
    <n v="650"/>
    <s v="D"/>
  </r>
  <r>
    <n v="10000"/>
    <s v="SCT3080KRC14"/>
    <x v="6"/>
    <x v="70"/>
    <s v="https://octopart.com/sct3080krc14-rohm-103973207"/>
    <s v="1200V 104mOhm @ 10A, 18V TO-247-4"/>
    <s v="Id=31A (Tc) Vgsmax=18V Vth=5.6V @ 5mA"/>
    <s v="Qg=60nC @ 18V Ciss=785pF @ 800V"/>
    <n v="10000"/>
    <s v="846-SCT3080KRC14-ND"/>
    <m/>
    <s v="SCT3080KRC14"/>
    <m/>
    <s v="C1S625901924615"/>
    <m/>
    <s v="755-SCT3080KRC14"/>
    <s v="34AH2698"/>
    <m/>
    <m/>
    <m/>
    <m/>
    <m/>
    <s v="SCT3080KRC14"/>
    <s v="Tube"/>
    <m/>
    <m/>
    <m/>
    <s v="Bulk"/>
    <m/>
    <s v="Tube"/>
    <m/>
    <m/>
    <m/>
    <m/>
    <m/>
    <m/>
    <m/>
    <n v="14.7224"/>
    <m/>
    <n v="13.499370000000001"/>
    <m/>
    <n v="15.3"/>
    <m/>
    <n v="15.98"/>
    <n v="12.41"/>
    <m/>
    <m/>
    <m/>
    <m/>
    <m/>
    <n v="18.928000000000001"/>
    <n v="363"/>
    <m/>
    <n v="0"/>
    <m/>
    <n v="94"/>
    <m/>
    <n v="411"/>
    <n v="25"/>
    <m/>
    <m/>
    <m/>
    <m/>
    <m/>
    <n v="30"/>
    <n v="1"/>
    <m/>
    <n v="450"/>
    <m/>
    <n v="1"/>
    <m/>
    <n v="1"/>
    <n v="1"/>
    <m/>
    <m/>
    <m/>
    <m/>
    <m/>
    <n v="4"/>
    <s v="https://octopart.com/click/track?ai=8237&amp;sig=0ded2eb&amp;sid=459&amp;ppid=103973207&amp;vpid=581253809&amp;ct=offers"/>
    <m/>
    <s v="https://octopart.com/click/track?c=1&amp;ai=8237&amp;sig=095f695&amp;sid=5822&amp;ppid=103973207&amp;vpid=582921624&amp;ct=offers"/>
    <m/>
    <s v="https://octopart.com/click/track?ai=8237&amp;sig=0651cf0&amp;sid=13512&amp;ppid=103973207&amp;vpid=582619762&amp;ct=offers"/>
    <m/>
    <s v="https://octopart.com/click/track?ai=8237&amp;sig=069a1a4&amp;sid=2401&amp;ppid=103973207&amp;vpid=582375249&amp;ct=offers"/>
    <s v="https://octopart.com/click/track?ai=8237&amp;sig=0645265&amp;sid=2402&amp;ppid=103973207&amp;vpid=587995150&amp;ct=offers"/>
    <m/>
    <m/>
    <m/>
    <m/>
    <m/>
    <s v="https://octopart.com/click/track?ai=8237&amp;sig=009122a&amp;sid=5489&amp;ppid=103973207&amp;vpid=611054322&amp;ct=offers"/>
    <s v="Newark"/>
    <s v="34AH2698"/>
    <m/>
    <n v="12.41"/>
    <n v="124100"/>
    <n v="124100"/>
    <n v="25"/>
    <n v="1"/>
    <s v="https://octopart.com/click/track?ai=8237&amp;sig=0645265&amp;sid=2402&amp;ppid=103973207&amp;vpid=587995150&amp;ct=offers"/>
    <s v="104mOhm"/>
    <s v="10A,"/>
    <s v="18V"/>
    <x v="5"/>
    <n v="104"/>
    <n v="1200"/>
    <s v="K"/>
  </r>
  <r>
    <n v="10000"/>
    <s v="SCT3080KLHRC11"/>
    <x v="6"/>
    <x v="71"/>
    <s v="https://octopart.com/sct3080klhrc11-rohm-99472253"/>
    <s v="1200V 104mOhm @ 10A, 18V TO-247-3"/>
    <s v="Id=31A (Tc) Vgsmax=18V Vth=5.6V @ 5mA"/>
    <s v="Qg=60nC @ 18V Ciss=785pF @ 800V"/>
    <n v="10000"/>
    <s v="SCT3080KLHRC11-ND"/>
    <m/>
    <m/>
    <s v="SCT3080KLHRC11"/>
    <s v="C1S625901872756"/>
    <m/>
    <s v="755-SCT3080KLHRC11"/>
    <s v="02AH4686"/>
    <m/>
    <m/>
    <m/>
    <m/>
    <m/>
    <s v="SCT3080KLHRC11"/>
    <s v="Tube"/>
    <m/>
    <m/>
    <m/>
    <s v="Bulk"/>
    <m/>
    <s v="Tube"/>
    <m/>
    <m/>
    <m/>
    <m/>
    <m/>
    <m/>
    <m/>
    <n v="15.35632"/>
    <m/>
    <m/>
    <n v="15.512291630160099"/>
    <n v="18"/>
    <m/>
    <n v="18.64"/>
    <n v="12.94"/>
    <m/>
    <m/>
    <m/>
    <m/>
    <m/>
    <n v="19.754000000000001"/>
    <n v="886"/>
    <m/>
    <m/>
    <n v="0"/>
    <n v="25"/>
    <m/>
    <n v="641"/>
    <n v="25"/>
    <m/>
    <m/>
    <m/>
    <m/>
    <m/>
    <n v="150"/>
    <n v="1"/>
    <m/>
    <m/>
    <n v="1"/>
    <n v="1"/>
    <m/>
    <n v="1"/>
    <n v="1"/>
    <m/>
    <m/>
    <m/>
    <m/>
    <m/>
    <n v="4"/>
    <s v="https://octopart.com/click/track?ai=8237&amp;sig=090e9fd&amp;sid=459&amp;ppid=99472253&amp;vpid=531966129&amp;ct=offers"/>
    <m/>
    <m/>
    <s v="https://octopart.com/click/track?c=1&amp;ai=8237&amp;sig=00476e8&amp;sid=15544&amp;ppid=99472253&amp;vpid=549505794&amp;ct=offers"/>
    <s v="https://octopart.com/click/track?ai=8237&amp;sig=0c45895&amp;sid=13512&amp;ppid=99472253&amp;vpid=585146216&amp;ct=offers"/>
    <m/>
    <s v="https://octopart.com/click/track?ai=8237&amp;sig=0b73d2f&amp;sid=2401&amp;ppid=99472253&amp;vpid=534529939&amp;ct=offers"/>
    <s v="https://octopart.com/click/track?ai=8237&amp;sig=097e03f&amp;sid=2402&amp;ppid=99472253&amp;vpid=547460381&amp;ct=offers"/>
    <m/>
    <m/>
    <m/>
    <m/>
    <m/>
    <s v="https://octopart.com/click/track?ai=8237&amp;sig=0f45420&amp;sid=5489&amp;ppid=99472253&amp;vpid=611054321&amp;ct=offers"/>
    <s v="Newark"/>
    <s v="02AH4686"/>
    <m/>
    <n v="12.94"/>
    <n v="129400"/>
    <n v="129400"/>
    <n v="25"/>
    <n v="1"/>
    <s v="https://octopart.com/click/track?ai=8237&amp;sig=097e03f&amp;sid=2402&amp;ppid=99472253&amp;vpid=547460381&amp;ct=offers"/>
    <s v="104mOhm"/>
    <s v="10A,"/>
    <s v="18V"/>
    <x v="4"/>
    <n v="104"/>
    <n v="1200"/>
    <s v="D"/>
  </r>
  <r>
    <n v="10000"/>
    <s v="SCH2080KEC"/>
    <x v="6"/>
    <x v="72"/>
    <s v="https://octopart.com/sch2080kec-rohm-24321616"/>
    <s v="1200V 117mOhm @ 10A, 18V TO-247-3"/>
    <s v="Id=40A (Tc) Vgsmax=18V Vth=4V @ 4.4mA"/>
    <s v="Qg=106nC @ 18V Ciss=1850pF @ 800V"/>
    <n v="10000"/>
    <s v="SCH2080KEC-ND"/>
    <m/>
    <s v="SCH2080KEC"/>
    <s v="SCH2080KEC"/>
    <s v="C1S625901170834"/>
    <s v="SCH2080KEC-TUBE"/>
    <s v="755-SCH2080KEC"/>
    <s v="04X6731"/>
    <m/>
    <n v="1246847"/>
    <s v="TMOSP10869"/>
    <m/>
    <s v="SCH2080KEC"/>
    <s v="SCH2080KEC"/>
    <s v="Tube"/>
    <m/>
    <m/>
    <m/>
    <s v="Cut Tape"/>
    <s v="Tube"/>
    <s v="Tube"/>
    <m/>
    <m/>
    <m/>
    <m/>
    <m/>
    <m/>
    <m/>
    <n v="27.332519999999999"/>
    <m/>
    <n v="24.197700000000001"/>
    <n v="24.079815046153598"/>
    <n v="27.5"/>
    <n v="26.93"/>
    <n v="28.66"/>
    <n v="29.88"/>
    <m/>
    <n v="25.64"/>
    <n v="38.1"/>
    <m/>
    <n v="26.068999999999999"/>
    <n v="29.96"/>
    <n v="906"/>
    <m/>
    <n v="0"/>
    <n v="200"/>
    <n v="133"/>
    <n v="286"/>
    <n v="311"/>
    <n v="760"/>
    <m/>
    <n v="45"/>
    <n v="6"/>
    <m/>
    <n v="180"/>
    <n v="88"/>
    <n v="1"/>
    <m/>
    <n v="360"/>
    <n v="1"/>
    <n v="1"/>
    <n v="1"/>
    <n v="1"/>
    <n v="1"/>
    <m/>
    <n v="1"/>
    <n v="30"/>
    <m/>
    <n v="30"/>
    <n v="3"/>
    <s v="https://octopart.com/click/track?ai=8237&amp;sig=08fcecf&amp;sid=459&amp;ppid=24321616&amp;vpid=75737201&amp;ct=offers"/>
    <m/>
    <s v="https://octopart.com/click/track?c=1&amp;ai=8237&amp;sig=09d274c&amp;sid=5822&amp;ppid=24321616&amp;vpid=53711038&amp;ct=offers"/>
    <s v="https://octopart.com/click/track?ai=8237&amp;sig=00d7442&amp;sid=15544&amp;ppid=24321616&amp;vpid=76074732&amp;ct=offers"/>
    <s v="https://octopart.com/click/track?ai=8237&amp;sig=0d5785e&amp;sid=13512&amp;ppid=24321616&amp;vpid=279849525&amp;ct=offers"/>
    <s v="https://octopart.com/click/track?ai=8237&amp;sig=0c9c6a2&amp;sid=2454&amp;ppid=24321616&amp;vpid=415519725&amp;ct=offers"/>
    <s v="https://octopart.com/click/track?ai=8237&amp;sig=0841bba&amp;sid=2401&amp;ppid=24321616&amp;vpid=88267696&amp;ct=offers"/>
    <s v="https://octopart.com/click/track?ai=8237&amp;sig=0d365ff&amp;sid=2402&amp;ppid=24321616&amp;vpid=90304381&amp;ct=offers"/>
    <m/>
    <s v="https://octopart.com/click/track?ai=8237&amp;sig=0e64d9a&amp;sid=10022&amp;ppid=24321616&amp;vpid=575725243&amp;ct=offers"/>
    <s v="https://octopart.com/click/track?ai=8237&amp;sig=0d90584&amp;sid=18993&amp;ppid=24321616&amp;vpid=178338496&amp;ct=offers"/>
    <m/>
    <s v="https://octopart.com/click/track?ai=8237&amp;sig=00bf659&amp;sid=950&amp;ppid=24321616&amp;vpid=259663967&amp;ct=offers"/>
    <s v="https://octopart.com/click/track?ai=8237&amp;sig=02757a1&amp;sid=5489&amp;ppid=24321616&amp;vpid=611054224&amp;ct=offers"/>
    <s v="Avnet Europe"/>
    <s v="SCH2080KEC"/>
    <m/>
    <n v="24.079815046153598"/>
    <n v="240798.15046153599"/>
    <n v="240798.15046153599"/>
    <n v="200"/>
    <n v="1"/>
    <s v="https://octopart.com/click/track?ai=8237&amp;sig=00d7442&amp;sid=15544&amp;ppid=24321616&amp;vpid=76074732&amp;ct=offers"/>
    <s v="117mOhm"/>
    <s v="10A,"/>
    <s v="18V"/>
    <x v="4"/>
    <n v="117"/>
    <n v="1200"/>
    <s v="D"/>
  </r>
  <r>
    <n v="10000"/>
    <s v="SCT2080KEHRC11"/>
    <x v="6"/>
    <x v="73"/>
    <s v="https://octopart.com/sct2080kehrc11-rohm-99472244"/>
    <s v="1200V 117mOhm @ 10A, 18V TO-247-3"/>
    <s v="Id=40A (Tc) Vgsmax=18V Vth=4V @ 4.4mA"/>
    <s v="Qg=106nC @ 18V Ciss=2080pF @ 800V"/>
    <n v="10000"/>
    <s v="SCT2080KEHRC11-ND"/>
    <m/>
    <m/>
    <m/>
    <s v="C1S625901872668"/>
    <m/>
    <s v="755-SCT2080KEHRC11"/>
    <m/>
    <m/>
    <m/>
    <m/>
    <m/>
    <m/>
    <s v="SCT2080KEHRC11"/>
    <s v="Tube"/>
    <m/>
    <m/>
    <m/>
    <s v="Bulk"/>
    <m/>
    <s v="Tube"/>
    <m/>
    <m/>
    <m/>
    <m/>
    <m/>
    <m/>
    <m/>
    <n v="23.7806"/>
    <m/>
    <m/>
    <m/>
    <n v="26.9"/>
    <m/>
    <n v="27.88"/>
    <m/>
    <m/>
    <m/>
    <m/>
    <m/>
    <m/>
    <n v="29.526"/>
    <n v="895"/>
    <m/>
    <m/>
    <m/>
    <n v="20"/>
    <m/>
    <n v="754"/>
    <m/>
    <m/>
    <m/>
    <m/>
    <m/>
    <m/>
    <n v="90"/>
    <n v="1"/>
    <m/>
    <m/>
    <m/>
    <n v="1"/>
    <m/>
    <n v="1"/>
    <m/>
    <m/>
    <m/>
    <m/>
    <m/>
    <m/>
    <n v="3"/>
    <s v="https://octopart.com/click/track?ai=8237&amp;sig=08957ce&amp;sid=459&amp;ppid=99472244&amp;vpid=531966116&amp;ct=offers"/>
    <m/>
    <m/>
    <m/>
    <s v="https://octopart.com/click/track?ai=8237&amp;sig=007fb8e&amp;sid=13512&amp;ppid=99472244&amp;vpid=585146207&amp;ct=offers"/>
    <m/>
    <s v="https://octopart.com/click/track?ai=8237&amp;sig=0e7c7ef&amp;sid=2401&amp;ppid=99472244&amp;vpid=534776505&amp;ct=offers"/>
    <m/>
    <m/>
    <m/>
    <m/>
    <m/>
    <m/>
    <s v="https://octopart.com/click/track?ai=8237&amp;sig=036147f&amp;sid=5489&amp;ppid=99472244&amp;vpid=611054292&amp;ct=offers"/>
    <s v="Digi-Key"/>
    <s v="SCT2080KEHRC11-ND"/>
    <s v="Tube"/>
    <n v="23.7806"/>
    <n v="237806"/>
    <n v="237806"/>
    <n v="895"/>
    <n v="1"/>
    <s v="https://octopart.com/click/track?ai=8237&amp;sig=08957ce&amp;sid=459&amp;ppid=99472244&amp;vpid=531966116&amp;ct=offers"/>
    <s v="117mOhm"/>
    <s v="10A,"/>
    <s v="18V"/>
    <x v="4"/>
    <n v="117"/>
    <n v="1200"/>
    <s v="D"/>
  </r>
  <r>
    <n v="10000"/>
    <s v="SCT2080KEC"/>
    <x v="6"/>
    <x v="74"/>
    <s v="https://octopart.com/sct2080kec-rohm-24395674"/>
    <s v="1200V 117mOhm @ 10A, 18V TO-247-3"/>
    <s v="Id=40A (Tc) Vgsmax=18V Vth=4V @ 4.4mA"/>
    <s v="Qg=106nC @ 18V Ciss=2080pF @ 800V"/>
    <n v="10000"/>
    <s v="SCT2080KEC-ND"/>
    <m/>
    <s v="SCT2080KEC"/>
    <s v="SCT2080KEC"/>
    <s v="C1S625901290305"/>
    <s v="SCT2080KEC-TUBE"/>
    <s v="755-SCT2080KEC"/>
    <s v="04X6732"/>
    <m/>
    <m/>
    <m/>
    <m/>
    <s v="SCT2080KEC"/>
    <s v="SCT2080KEC"/>
    <s v="Tube"/>
    <m/>
    <m/>
    <m/>
    <s v="Bulk"/>
    <s v="Tube"/>
    <s v="Tube"/>
    <m/>
    <m/>
    <m/>
    <m/>
    <m/>
    <m/>
    <m/>
    <n v="16.366"/>
    <m/>
    <n v="15.00643"/>
    <n v="23.905318553606602"/>
    <n v="11.5"/>
    <n v="19.47"/>
    <n v="19.55"/>
    <n v="9.27"/>
    <m/>
    <m/>
    <m/>
    <m/>
    <n v="16.437000000000001"/>
    <n v="11.3049"/>
    <n v="2190"/>
    <m/>
    <n v="0"/>
    <n v="2130"/>
    <n v="417"/>
    <n v="68"/>
    <n v="465"/>
    <n v="281"/>
    <m/>
    <m/>
    <m/>
    <m/>
    <n v="270"/>
    <n v="281"/>
    <n v="1"/>
    <m/>
    <n v="360"/>
    <n v="1"/>
    <n v="1"/>
    <n v="1"/>
    <n v="1"/>
    <n v="1"/>
    <m/>
    <m/>
    <m/>
    <m/>
    <n v="30"/>
    <n v="6"/>
    <s v="https://octopart.com/click/track?ai=8237&amp;sig=0320003&amp;sid=459&amp;ppid=24395674&amp;vpid=75737209&amp;ct=offers"/>
    <m/>
    <s v="https://octopart.com/click/track?c=1&amp;ai=8237&amp;sig=072a788&amp;sid=5822&amp;ppid=24395674&amp;vpid=53989677&amp;ct=offers"/>
    <s v="https://octopart.com/click/track?ai=8237&amp;sig=0cde6bd&amp;sid=15544&amp;ppid=24395674&amp;vpid=76074756&amp;ct=offers"/>
    <s v="https://octopart.com/click/track?ai=8237&amp;sig=07209cc&amp;sid=13512&amp;ppid=24395674&amp;vpid=279849850&amp;ct=offers"/>
    <s v="https://octopart.com/click/track?ai=8237&amp;sig=01aacfe&amp;sid=2454&amp;ppid=24395674&amp;vpid=415519811&amp;ct=offers"/>
    <s v="https://octopart.com/click/track?ai=8237&amp;sig=04ddc43&amp;sid=2401&amp;ppid=24395674&amp;vpid=88244455&amp;ct=offers"/>
    <s v="https://octopart.com/click/track?ai=8237&amp;sig=03d23ec&amp;sid=2402&amp;ppid=24395674&amp;vpid=91268323&amp;ct=offers"/>
    <m/>
    <m/>
    <m/>
    <m/>
    <s v="https://octopart.com/click/track?ai=8237&amp;sig=0b3e22a&amp;sid=950&amp;ppid=24395674&amp;vpid=259663980&amp;ct=offers"/>
    <s v="https://octopart.com/click/track?ai=8237&amp;sig=00ca4f1&amp;sid=5489&amp;ppid=24395674&amp;vpid=592490290&amp;ct=offers"/>
    <s v="Newark"/>
    <s v="04X6732"/>
    <m/>
    <n v="9.27"/>
    <n v="92700"/>
    <n v="92700"/>
    <n v="281"/>
    <n v="1"/>
    <s v="https://octopart.com/click/track?ai=8237&amp;sig=03d23ec&amp;sid=2402&amp;ppid=24395674&amp;vpid=91268323&amp;ct=offers"/>
    <s v="117mOhm"/>
    <s v="10A,"/>
    <s v="18V"/>
    <x v="4"/>
    <n v="117"/>
    <n v="1200"/>
    <s v="D"/>
  </r>
  <r>
    <n v="10000"/>
    <s v="SCT3105KRC14"/>
    <x v="6"/>
    <x v="75"/>
    <s v="https://octopart.com/sct3105krc14-rohm-103973208"/>
    <s v="1200V 137mOhm @ 7.6A, 18V TO-247-4"/>
    <s v="Id=24A (Tc) Vgsmax=18V Vth=5.6V @ 3.81mA"/>
    <s v="Qg=51nC @ 18V Ciss=574pF @ 800V"/>
    <n v="10000"/>
    <s v="846-SCT3105KRC14-ND"/>
    <m/>
    <s v="SCT3105KRC14"/>
    <s v="SCT3105KRC14"/>
    <s v="C1S625901924624"/>
    <m/>
    <s v="755-SCT3105KRC14"/>
    <s v="34AH2699"/>
    <m/>
    <m/>
    <m/>
    <m/>
    <m/>
    <s v="SCT3105KRC14"/>
    <s v="Tube"/>
    <m/>
    <m/>
    <m/>
    <s v="Bulk"/>
    <m/>
    <s v="Tube"/>
    <m/>
    <m/>
    <m/>
    <m/>
    <m/>
    <m/>
    <m/>
    <n v="11.923360000000001"/>
    <m/>
    <n v="10.55585"/>
    <n v="9.4225392716029095"/>
    <n v="14.6"/>
    <m/>
    <n v="12.74"/>
    <n v="9.69"/>
    <m/>
    <m/>
    <m/>
    <m/>
    <m/>
    <n v="15.26"/>
    <n v="394"/>
    <m/>
    <n v="0"/>
    <n v="0"/>
    <n v="24"/>
    <m/>
    <n v="427"/>
    <n v="18"/>
    <m/>
    <m/>
    <m/>
    <m/>
    <m/>
    <n v="20"/>
    <n v="1"/>
    <m/>
    <n v="450"/>
    <n v="450"/>
    <n v="1"/>
    <m/>
    <n v="1"/>
    <n v="1"/>
    <m/>
    <m/>
    <m/>
    <m/>
    <m/>
    <n v="5"/>
    <s v="https://octopart.com/click/track?ai=8237&amp;sig=0cd0a3b&amp;sid=459&amp;ppid=103973208&amp;vpid=581253810&amp;ct=offers"/>
    <m/>
    <s v="https://octopart.com/click/track?c=1&amp;ai=8237&amp;sig=0679179&amp;sid=5822&amp;ppid=103973208&amp;vpid=582921625&amp;ct=offers"/>
    <s v="https://octopart.com/click/track?c=1&amp;ai=8237&amp;sig=092b922&amp;sid=15544&amp;ppid=103973208&amp;vpid=592437351&amp;ct=offers"/>
    <s v="https://octopart.com/click/track?ai=8237&amp;sig=07d28f3&amp;sid=13512&amp;ppid=103973208&amp;vpid=582619763&amp;ct=offers"/>
    <m/>
    <s v="https://octopart.com/click/track?ai=8237&amp;sig=012aeca&amp;sid=2401&amp;ppid=103973208&amp;vpid=582375250&amp;ct=offers"/>
    <s v="https://octopart.com/click/track?ai=8237&amp;sig=083770f&amp;sid=2402&amp;ppid=103973208&amp;vpid=587995151&amp;ct=offers"/>
    <m/>
    <m/>
    <m/>
    <m/>
    <m/>
    <s v="https://octopart.com/click/track?ai=8237&amp;sig=05eae77&amp;sid=5489&amp;ppid=103973208&amp;vpid=611054325&amp;ct=offers"/>
    <s v="Avnet Europe"/>
    <s v="SCT3105KRC14"/>
    <m/>
    <n v="9.4225392716029095"/>
    <n v="94225.392716029106"/>
    <n v="94225.392716029106"/>
    <n v="0"/>
    <n v="450"/>
    <s v="https://octopart.com/click/track?c=1&amp;ai=8237&amp;sig=092b922&amp;sid=15544&amp;ppid=103973208&amp;vpid=592437351&amp;ct=offers"/>
    <s v="137mOhm"/>
    <s v="7.6A,"/>
    <s v="18V"/>
    <x v="5"/>
    <n v="137"/>
    <n v="1200"/>
    <s v="K"/>
  </r>
  <r>
    <n v="10000"/>
    <s v="SCT3105KLGC11"/>
    <x v="6"/>
    <x v="76"/>
    <s v="https://octopart.com/sct3105klgc11-rohm-97357624"/>
    <s v="1200V 137mOhm @ 7.6A, 18V TO-247-3"/>
    <s v="Id=24A (Tc) Vgsmax=18V Vth=5.6V @ 3.81mA"/>
    <s v="Qg=51nC @ 18V Ciss=574pF @ 800V"/>
    <n v="10000"/>
    <s v="SCT3105KLGC11-ND"/>
    <m/>
    <m/>
    <m/>
    <s v="C1S625901872288"/>
    <s v="SCT3105KLGC11-TUBE"/>
    <s v="755-SCT3105KLGC11"/>
    <s v="81AC5496"/>
    <m/>
    <m/>
    <m/>
    <m/>
    <m/>
    <s v="SCT3105KLGC11"/>
    <s v="Tube"/>
    <m/>
    <m/>
    <m/>
    <s v="Bulk"/>
    <s v="Tube"/>
    <s v="Tube"/>
    <m/>
    <m/>
    <m/>
    <m/>
    <m/>
    <m/>
    <m/>
    <n v="11.715999999999999"/>
    <m/>
    <m/>
    <m/>
    <n v="12.1"/>
    <n v="12.82"/>
    <n v="12.52"/>
    <n v="8.6199999999999992"/>
    <m/>
    <m/>
    <m/>
    <m/>
    <m/>
    <n v="14.532"/>
    <n v="383"/>
    <m/>
    <m/>
    <m/>
    <n v="30"/>
    <n v="900"/>
    <n v="888"/>
    <n v="10"/>
    <m/>
    <m/>
    <m/>
    <m/>
    <m/>
    <n v="30"/>
    <n v="1"/>
    <m/>
    <m/>
    <m/>
    <n v="1"/>
    <n v="450"/>
    <n v="1"/>
    <n v="1"/>
    <m/>
    <m/>
    <m/>
    <m/>
    <m/>
    <n v="5"/>
    <s v="https://octopart.com/click/track?ai=8237&amp;sig=02aa0d8&amp;sid=459&amp;ppid=97357624&amp;vpid=511583767&amp;ct=offers"/>
    <m/>
    <m/>
    <m/>
    <s v="https://octopart.com/click/track?ai=8237&amp;sig=089c10e&amp;sid=13512&amp;ppid=97357624&amp;vpid=576994520&amp;ct=offers"/>
    <s v="https://octopart.com/click/track?ai=8237&amp;sig=061ff2a&amp;sid=2454&amp;ppid=97357624&amp;vpid=590915507&amp;ct=offers"/>
    <s v="https://octopart.com/click/track?ai=8237&amp;sig=07dbcdb&amp;sid=2401&amp;ppid=97357624&amp;vpid=511660272&amp;ct=offers"/>
    <s v="https://octopart.com/click/track?ai=8237&amp;sig=067d582&amp;sid=2402&amp;ppid=97357624&amp;vpid=537957553&amp;ct=offers"/>
    <m/>
    <m/>
    <m/>
    <m/>
    <m/>
    <s v="https://octopart.com/click/track?ai=8237&amp;sig=0aae052&amp;sid=5489&amp;ppid=97357624&amp;vpid=611054323&amp;ct=offers"/>
    <s v="Newark"/>
    <s v="81AC5496"/>
    <m/>
    <n v="8.6199999999999992"/>
    <n v="86199.999999999898"/>
    <n v="86199.999999999898"/>
    <n v="10"/>
    <n v="1"/>
    <s v="https://octopart.com/click/track?ai=8237&amp;sig=067d582&amp;sid=2402&amp;ppid=97357624&amp;vpid=537957553&amp;ct=offers"/>
    <s v="137mOhm"/>
    <s v="7.6A,"/>
    <s v="18V"/>
    <x v="4"/>
    <n v="137"/>
    <n v="1200"/>
    <s v="D"/>
  </r>
  <r>
    <n v="10000"/>
    <s v="SCT3105KLHRC11"/>
    <x v="6"/>
    <x v="77"/>
    <s v="https://octopart.com/sct3105klhrc11-rohm-99472254"/>
    <s v="1200V 137mOhm @ 7.6A, 18V TO-247-3"/>
    <s v="Id=24A (Tc) Vgsmax=18V Vth=5.6V @ 3.81mA"/>
    <s v="Qg=51nC @ 18V Ciss=574pF @ 800V"/>
    <n v="10000"/>
    <s v="SCT3105KLHRC11-ND"/>
    <m/>
    <m/>
    <m/>
    <s v="C1S625901872765"/>
    <m/>
    <s v="755-SCT3105KLHRC11"/>
    <s v="02AH4687"/>
    <m/>
    <m/>
    <m/>
    <m/>
    <m/>
    <s v="SCT3105KLHRC11"/>
    <s v="Tube"/>
    <m/>
    <m/>
    <m/>
    <s v="Bulk"/>
    <m/>
    <s v="Tube"/>
    <m/>
    <m/>
    <m/>
    <m/>
    <m/>
    <m/>
    <m/>
    <n v="13.0587"/>
    <m/>
    <m/>
    <m/>
    <n v="14.8"/>
    <m/>
    <n v="16.66"/>
    <n v="10.61"/>
    <m/>
    <m/>
    <m/>
    <m/>
    <m/>
    <n v="16.716000000000001"/>
    <n v="889"/>
    <m/>
    <m/>
    <m/>
    <n v="30"/>
    <m/>
    <n v="854"/>
    <n v="30"/>
    <m/>
    <m/>
    <m/>
    <m/>
    <m/>
    <n v="30"/>
    <n v="1"/>
    <m/>
    <m/>
    <m/>
    <n v="1"/>
    <m/>
    <n v="1"/>
    <n v="1"/>
    <m/>
    <m/>
    <m/>
    <m/>
    <m/>
    <n v="5"/>
    <s v="https://octopart.com/click/track?ai=8237&amp;sig=0791abb&amp;sid=459&amp;ppid=99472254&amp;vpid=531966130&amp;ct=offers"/>
    <m/>
    <m/>
    <m/>
    <s v="https://octopart.com/click/track?ai=8237&amp;sig=04083f9&amp;sid=13512&amp;ppid=99472254&amp;vpid=592617946&amp;ct=offers"/>
    <m/>
    <s v="https://octopart.com/click/track?ai=8237&amp;sig=0a0557a&amp;sid=2401&amp;ppid=99472254&amp;vpid=534529941&amp;ct=offers"/>
    <s v="https://octopart.com/click/track?ai=8237&amp;sig=073973f&amp;sid=2402&amp;ppid=99472254&amp;vpid=547460382&amp;ct=offers"/>
    <m/>
    <m/>
    <m/>
    <m/>
    <m/>
    <s v="https://octopart.com/click/track?ai=8237&amp;sig=0d577e3&amp;sid=5489&amp;ppid=99472254&amp;vpid=611054324&amp;ct=offers"/>
    <s v="Newark"/>
    <s v="02AH4687"/>
    <m/>
    <n v="10.61"/>
    <n v="106100"/>
    <n v="106100"/>
    <n v="30"/>
    <n v="1"/>
    <s v="https://octopart.com/click/track?ai=8237&amp;sig=073973f&amp;sid=2402&amp;ppid=99472254&amp;vpid=547460382&amp;ct=offers"/>
    <s v="137mOhm"/>
    <s v="7.6A,"/>
    <s v="18V"/>
    <x v="4"/>
    <n v="137"/>
    <n v="1200"/>
    <s v="D"/>
  </r>
  <r>
    <n v="10000"/>
    <s v="SCT3120ALGC11"/>
    <x v="6"/>
    <x v="78"/>
    <s v="https://octopart.com/sct3120algc11-rohm-75583399"/>
    <s v="650V 156mOhm @ 6.7A, 18V TO-247-3"/>
    <s v="Id=21A (Tc) Vgsmax=18V Vth=5.6V @ 3.33mA"/>
    <s v="Qg=38nC @ 18V Ciss=460pF @ 500V"/>
    <n v="10000"/>
    <s v="SCT3120ALGC11-ND"/>
    <s v="SCT3120ALGC11"/>
    <s v="SCT3120ALGC11"/>
    <s v="SCT3120ALGC11"/>
    <s v="C1S625901680669"/>
    <s v="SCT3120ALGC11-TUBE"/>
    <s v="755-SCT3120ALGC11"/>
    <s v="32AC3229"/>
    <m/>
    <n v="1486949"/>
    <m/>
    <m/>
    <s v="SCT3120ALGC11"/>
    <s v="SCT3120ALGC11"/>
    <s v="Tube"/>
    <m/>
    <m/>
    <m/>
    <s v="Bulk"/>
    <s v="Tube"/>
    <s v="Tube"/>
    <m/>
    <m/>
    <m/>
    <m/>
    <m/>
    <m/>
    <m/>
    <n v="4.2699999999999996"/>
    <n v="5.0339999999999998"/>
    <n v="3.9152800000000001"/>
    <n v="6.3340361428757097"/>
    <n v="5.13"/>
    <n v="4.4000000000000004"/>
    <n v="5.18"/>
    <n v="6.02"/>
    <m/>
    <n v="6.4429999999999996"/>
    <m/>
    <m/>
    <n v="4.1769999999999996"/>
    <n v="5.0339999999999998"/>
    <n v="2106"/>
    <n v="187"/>
    <n v="12200"/>
    <n v="0"/>
    <n v="420"/>
    <n v="90"/>
    <n v="2687"/>
    <n v="6100"/>
    <m/>
    <n v="0"/>
    <m/>
    <m/>
    <n v="390"/>
    <n v="187"/>
    <n v="1"/>
    <n v="1"/>
    <n v="450"/>
    <n v="1"/>
    <n v="1"/>
    <n v="30"/>
    <n v="1"/>
    <n v="450"/>
    <m/>
    <n v="30"/>
    <m/>
    <m/>
    <n v="30"/>
    <n v="2"/>
    <s v="https://octopart.com/click/track?ai=8237&amp;sig=0ab3845&amp;sid=459&amp;ppid=75583399&amp;vpid=273434406&amp;ct=offers"/>
    <s v="https://octopart.com/click/track?ai=8237&amp;sig=0295bf5&amp;sid=1106&amp;ppid=75583399&amp;vpid=473415587&amp;ct=offers"/>
    <s v="https://octopart.com/click/track?ai=8237&amp;sig=0586b40&amp;sid=5822&amp;ppid=75583399&amp;vpid=410037758&amp;ct=offers"/>
    <s v="https://octopart.com/click/track?c=1&amp;ai=8237&amp;sig=05b670e&amp;sid=15544&amp;ppid=75583399&amp;vpid=440811146&amp;ct=offers"/>
    <s v="https://octopart.com/click/track?ai=8237&amp;sig=0157a54&amp;sid=13512&amp;ppid=75583399&amp;vpid=579186270&amp;ct=offers"/>
    <s v="https://octopart.com/click/track?ai=8237&amp;sig=01790c3&amp;sid=2454&amp;ppid=75583399&amp;vpid=415519842&amp;ct=offers"/>
    <s v="https://octopart.com/click/track?ai=8237&amp;sig=007a2c6&amp;sid=2401&amp;ppid=75583399&amp;vpid=273428966&amp;ct=offers"/>
    <s v="https://octopart.com/click/track?ai=8237&amp;sig=075b6d5&amp;sid=2402&amp;ppid=75583399&amp;vpid=477480214&amp;ct=offers"/>
    <m/>
    <s v="https://octopart.com/click/track?c=1&amp;ai=8237&amp;sig=0c429c3&amp;sid=10022&amp;ppid=75583399&amp;vpid=575725297&amp;ct=offers"/>
    <m/>
    <m/>
    <s v="https://octopart.com/click/track?ai=8237&amp;sig=0113e41&amp;sid=950&amp;ppid=75583399&amp;vpid=413247593&amp;ct=offers"/>
    <s v="https://octopart.com/click/track?ai=8237&amp;sig=0d9e420&amp;sid=5489&amp;ppid=75583399&amp;vpid=461578193&amp;ct=offers"/>
    <s v="Avnet"/>
    <s v="SCT3120ALGC11"/>
    <m/>
    <n v="3.9152800000000001"/>
    <n v="39152.800000000003"/>
    <n v="39152.800000000003"/>
    <n v="12200"/>
    <n v="450"/>
    <s v="https://octopart.com/click/track?ai=8237&amp;sig=0586b40&amp;sid=5822&amp;ppid=75583399&amp;vpid=410037758&amp;ct=offers"/>
    <s v="156mOhm"/>
    <s v="6.7A,"/>
    <s v="18V"/>
    <x v="4"/>
    <n v="156"/>
    <n v="650"/>
    <s v="D"/>
  </r>
  <r>
    <n v="10000"/>
    <s v="SCT2120AFC"/>
    <x v="6"/>
    <x v="79"/>
    <s v="https://octopart.com/sct2120afc-rohm-29670417"/>
    <s v="650V 156mOhm @ 10A, 18V TO-220-3"/>
    <s v="Id=29A (Tc) Vgsmax=18V Vth=4V @ 3.3mA"/>
    <s v="Qg=61nC @ 18V Ciss=1200pF @ 500V"/>
    <n v="10000"/>
    <s v="SCT2120AFC-ND"/>
    <m/>
    <s v="SCT2120AFC"/>
    <s v="SCT2120AFC"/>
    <s v="C1S625901175866"/>
    <m/>
    <s v="755-SCT2120AFC"/>
    <s v="30AC0013"/>
    <m/>
    <n v="1246852"/>
    <m/>
    <m/>
    <m/>
    <s v="SCT2120AFC"/>
    <s v="Tube"/>
    <m/>
    <m/>
    <m/>
    <s v="Bulk"/>
    <m/>
    <s v="Tube"/>
    <m/>
    <m/>
    <m/>
    <m/>
    <m/>
    <m/>
    <m/>
    <n v="8.6519999999999992"/>
    <m/>
    <n v="7.9332500000000001"/>
    <n v="10.253859328807399"/>
    <n v="9.2899999999999991"/>
    <m/>
    <n v="9.57"/>
    <n v="9.2899999999999991"/>
    <m/>
    <n v="10.87"/>
    <m/>
    <m/>
    <m/>
    <n v="9.8840000000000003"/>
    <n v="505"/>
    <m/>
    <n v="0"/>
    <n v="0"/>
    <n v="427"/>
    <m/>
    <n v="312"/>
    <n v="0"/>
    <m/>
    <n v="6"/>
    <m/>
    <m/>
    <m/>
    <n v="165"/>
    <n v="1"/>
    <m/>
    <n v="1000"/>
    <n v="1"/>
    <n v="1"/>
    <m/>
    <n v="1"/>
    <n v="1000"/>
    <m/>
    <n v="1"/>
    <m/>
    <m/>
    <m/>
    <n v="8"/>
    <s v="https://octopart.com/click/track?ai=8237&amp;sig=09e65b6&amp;sid=459&amp;ppid=29670417&amp;vpid=80568346&amp;ct=offers"/>
    <m/>
    <s v="https://octopart.com/click/track?c=1&amp;ai=8237&amp;sig=00bfedc&amp;sid=5822&amp;ppid=29670417&amp;vpid=113503935&amp;ct=offers"/>
    <s v="https://octopart.com/click/track?c=1&amp;ai=8237&amp;sig=0a9b89b&amp;sid=15544&amp;ppid=29670417&amp;vpid=82082231&amp;ct=offers"/>
    <s v="https://octopart.com/click/track?ai=8237&amp;sig=081ea7c&amp;sid=13512&amp;ppid=29670417&amp;vpid=279849867&amp;ct=offers"/>
    <m/>
    <s v="https://octopart.com/click/track?ai=8237&amp;sig=0d37f61&amp;sid=2401&amp;ppid=29670417&amp;vpid=173503725&amp;ct=offers"/>
    <s v="https://octopart.com/click/track?c=1&amp;ai=8237&amp;sig=0de77b9&amp;sid=2402&amp;ppid=29670417&amp;vpid=537957504&amp;ct=offers"/>
    <m/>
    <s v="https://octopart.com/click/track?ai=8237&amp;sig=09f63cb&amp;sid=10022&amp;ppid=29670417&amp;vpid=575725283&amp;ct=offers"/>
    <m/>
    <m/>
    <m/>
    <s v="https://octopart.com/click/track?ai=8237&amp;sig=0bbd5f5&amp;sid=5489&amp;ppid=29670417&amp;vpid=611054293&amp;ct=offers"/>
    <s v="Avnet"/>
    <s v="SCT2120AFC"/>
    <m/>
    <n v="7.9332500000000001"/>
    <n v="79332.5"/>
    <n v="79332.5"/>
    <n v="0"/>
    <n v="1000"/>
    <s v="https://octopart.com/click/track?c=1&amp;ai=8237&amp;sig=00bfedc&amp;sid=5822&amp;ppid=29670417&amp;vpid=113503935&amp;ct=offers"/>
    <s v="156mOhm"/>
    <s v="10A,"/>
    <s v="18V"/>
    <x v="9"/>
    <n v="156"/>
    <n v="650"/>
    <s v="K"/>
  </r>
  <r>
    <n v="10000"/>
    <s v="SCT3120ALHRC11"/>
    <x v="6"/>
    <x v="80"/>
    <s v="https://octopart.com/sct3120alhrc11-rohm-99472255"/>
    <s v="650V 156mOhm @ 6.7A, 18V TO-247-3"/>
    <s v="Id=21A (Tc) Vgsmax=18V Vth=5.6V @ 3.33mA"/>
    <s v="Qg=38nC @ 18V Ciss=460pF @ 500V"/>
    <n v="10000"/>
    <s v="SCT3120ALHRC11-ND"/>
    <m/>
    <m/>
    <m/>
    <s v="C1S625901872774"/>
    <m/>
    <s v="755-SCT3120ALHRC11"/>
    <s v="02AH4688"/>
    <m/>
    <m/>
    <m/>
    <m/>
    <m/>
    <s v="SCT3120ALHRC11"/>
    <s v="Tube"/>
    <m/>
    <m/>
    <m/>
    <s v="Bulk"/>
    <m/>
    <s v="Tube"/>
    <m/>
    <m/>
    <m/>
    <m/>
    <m/>
    <m/>
    <m/>
    <n v="7.9657200000000001"/>
    <m/>
    <m/>
    <m/>
    <n v="9.36"/>
    <m/>
    <n v="10.52"/>
    <n v="6.71"/>
    <m/>
    <m/>
    <m/>
    <m/>
    <m/>
    <n v="10.555999999999999"/>
    <n v="595"/>
    <m/>
    <m/>
    <m/>
    <n v="30"/>
    <m/>
    <n v="793"/>
    <n v="28"/>
    <m/>
    <m/>
    <m/>
    <m/>
    <m/>
    <n v="30"/>
    <n v="1"/>
    <m/>
    <m/>
    <m/>
    <n v="1"/>
    <m/>
    <n v="1"/>
    <n v="1"/>
    <m/>
    <m/>
    <m/>
    <m/>
    <m/>
    <n v="7"/>
    <s v="https://octopart.com/click/track?ai=8237&amp;sig=052e30e&amp;sid=459&amp;ppid=99472255&amp;vpid=531966131&amp;ct=offers"/>
    <m/>
    <m/>
    <m/>
    <s v="https://octopart.com/click/track?ai=8237&amp;sig=0e1d1bf&amp;sid=13512&amp;ppid=99472255&amp;vpid=585146217&amp;ct=offers"/>
    <m/>
    <s v="https://octopart.com/click/track?ai=8237&amp;sig=053aad5&amp;sid=2401&amp;ppid=99472255&amp;vpid=534776508&amp;ct=offers"/>
    <s v="https://octopart.com/click/track?ai=8237&amp;sig=06b4643&amp;sid=2402&amp;ppid=99472255&amp;vpid=547460383&amp;ct=offers"/>
    <m/>
    <m/>
    <m/>
    <m/>
    <m/>
    <s v="https://octopart.com/click/track?ai=8237&amp;sig=097a512&amp;sid=5489&amp;ppid=99472255&amp;vpid=611054327&amp;ct=offers"/>
    <s v="Newark"/>
    <s v="02AH4688"/>
    <m/>
    <n v="6.71"/>
    <n v="67100"/>
    <n v="67100"/>
    <n v="28"/>
    <n v="1"/>
    <s v="https://octopart.com/click/track?ai=8237&amp;sig=06b4643&amp;sid=2402&amp;ppid=99472255&amp;vpid=547460383&amp;ct=offers"/>
    <s v="156mOhm"/>
    <s v="6.7A,"/>
    <s v="18V"/>
    <x v="4"/>
    <n v="156"/>
    <n v="650"/>
    <s v="D"/>
  </r>
  <r>
    <n v="10000"/>
    <s v="SCT2160KEC"/>
    <x v="6"/>
    <x v="81"/>
    <s v="https://octopart.com/sct2160kec-rohm-27691395"/>
    <s v="1200V 208mOhm @ 7A, 18V TO-247-3"/>
    <s v="Id=22A (Tc) Vgsmax=18V Vth=4V @ 2.5mA"/>
    <s v="Qg=62nC @ 18V Ciss=1200pF @ 800V"/>
    <n v="10000"/>
    <s v="SCT2160KEC-ND"/>
    <m/>
    <s v="SCT2160KEC"/>
    <s v="SCT2160KEC"/>
    <s v="C1S625901135062"/>
    <s v="SCT2160KEC-TUBE"/>
    <s v="755-SCT2160KEC"/>
    <s v="06X0711"/>
    <m/>
    <n v="1246853"/>
    <m/>
    <m/>
    <s v="SCT2160KEC"/>
    <s v="SCT2160KEC"/>
    <s v="Tube"/>
    <m/>
    <m/>
    <m/>
    <s v="Tube"/>
    <s v="Tube"/>
    <s v="Tube"/>
    <m/>
    <m/>
    <m/>
    <m/>
    <m/>
    <m/>
    <m/>
    <n v="9.2680000000000007"/>
    <m/>
    <n v="8.4980799999999999"/>
    <n v="12.300109095636699"/>
    <n v="9.27"/>
    <n v="11.2"/>
    <n v="11.03"/>
    <n v="11.03"/>
    <m/>
    <n v="10.09"/>
    <m/>
    <m/>
    <n v="9.3079999999999998"/>
    <n v="10.584"/>
    <n v="4491"/>
    <m/>
    <n v="0"/>
    <n v="0"/>
    <n v="144"/>
    <n v="330"/>
    <n v="638"/>
    <n v="1115"/>
    <m/>
    <n v="15"/>
    <m/>
    <m/>
    <n v="360"/>
    <n v="360"/>
    <n v="1"/>
    <m/>
    <n v="360"/>
    <n v="1"/>
    <n v="1"/>
    <n v="30"/>
    <n v="1"/>
    <n v="1"/>
    <m/>
    <n v="1"/>
    <m/>
    <m/>
    <n v="30"/>
    <n v="7"/>
    <s v="https://octopart.com/click/track?ai=8237&amp;sig=02c977b&amp;sid=459&amp;ppid=27691395&amp;vpid=80568347&amp;ct=offers"/>
    <m/>
    <s v="https://octopart.com/click/track?c=1&amp;ai=8237&amp;sig=0c4df0b&amp;sid=5822&amp;ppid=27691395&amp;vpid=70134474&amp;ct=offers"/>
    <s v="https://octopart.com/click/track?c=1&amp;ai=8237&amp;sig=059e89f&amp;sid=15544&amp;ppid=27691395&amp;vpid=82082232&amp;ct=offers"/>
    <s v="https://octopart.com/click/track?ai=8237&amp;sig=0902eca&amp;sid=13512&amp;ppid=27691395&amp;vpid=439524375&amp;ct=offers"/>
    <s v="https://octopart.com/click/track?ai=8237&amp;sig=055dbc6&amp;sid=2454&amp;ppid=27691395&amp;vpid=415519816&amp;ct=offers"/>
    <s v="https://octopart.com/click/track?ai=8237&amp;sig=035c080&amp;sid=2401&amp;ppid=27691395&amp;vpid=113878334&amp;ct=offers"/>
    <s v="https://octopart.com/click/track?ai=8237&amp;sig=0baea55&amp;sid=2402&amp;ppid=27691395&amp;vpid=91015488&amp;ct=offers"/>
    <m/>
    <s v="https://octopart.com/click/track?ai=8237&amp;sig=09c52cd&amp;sid=10022&amp;ppid=27691395&amp;vpid=575725284&amp;ct=offers"/>
    <m/>
    <m/>
    <s v="https://octopart.com/click/track?ai=8237&amp;sig=06ad62b&amp;sid=950&amp;ppid=27691395&amp;vpid=259663982&amp;ct=offers"/>
    <s v="https://octopart.com/click/track?ai=8237&amp;sig=07d5a4f&amp;sid=5489&amp;ppid=27691395&amp;vpid=611054294&amp;ct=offers"/>
    <s v="Avnet"/>
    <s v="SCT2160KEC"/>
    <m/>
    <n v="8.4980799999999999"/>
    <n v="84980.800000000003"/>
    <n v="84980.800000000003"/>
    <n v="0"/>
    <n v="360"/>
    <s v="https://octopart.com/click/track?c=1&amp;ai=8237&amp;sig=0c4df0b&amp;sid=5822&amp;ppid=27691395&amp;vpid=70134474&amp;ct=offers"/>
    <s v="208mOhm"/>
    <s v="7A,"/>
    <s v="18V"/>
    <x v="4"/>
    <n v="208"/>
    <n v="1200"/>
    <s v="D"/>
  </r>
  <r>
    <n v="10000"/>
    <s v="SCT3160KLGC11"/>
    <x v="6"/>
    <x v="82"/>
    <s v="https://octopart.com/sct3160klgc11-rohm-75583400"/>
    <s v="1200V 208mOhm @ 5A, 18V TO-247-3"/>
    <s v="Id=17A (Tc) Vgsmax=18V Vth=5.6V @ 2.5mA"/>
    <s v="Qg=42nC @ 18V Ciss=398pF @ 800V"/>
    <n v="10000"/>
    <s v="SCT3160KLGC11-ND"/>
    <m/>
    <s v="SCT3160KLGC11"/>
    <s v="SCT3160KLGC11"/>
    <s v="C1S625901678178"/>
    <s v="SCT3160KLGC11-TUBE"/>
    <s v="755-SCT3160KLGC11"/>
    <s v="05AC9467"/>
    <m/>
    <n v="1486951"/>
    <m/>
    <s v="SCT3160KLGC11"/>
    <s v="SCT3160KLGC11"/>
    <s v="SCT3160KLGC11"/>
    <s v="Tube"/>
    <m/>
    <m/>
    <m/>
    <s v="Bulk"/>
    <s v="Tube"/>
    <s v="Tube"/>
    <m/>
    <m/>
    <m/>
    <m/>
    <m/>
    <m/>
    <m/>
    <n v="5.992"/>
    <m/>
    <n v="5.4942299999999999"/>
    <n v="5.7091499019269696"/>
    <n v="5.37"/>
    <n v="6.5"/>
    <n v="7.27"/>
    <n v="7.27"/>
    <m/>
    <n v="8.4849999999999994"/>
    <m/>
    <n v="13.17"/>
    <n v="5.46"/>
    <n v="6.8468"/>
    <n v="1151"/>
    <m/>
    <n v="60"/>
    <n v="0"/>
    <n v="354"/>
    <n v="18"/>
    <n v="4241"/>
    <n v="239"/>
    <m/>
    <n v="0"/>
    <m/>
    <n v="0"/>
    <n v="0"/>
    <n v="354"/>
    <n v="1"/>
    <m/>
    <n v="450"/>
    <n v="1"/>
    <n v="1"/>
    <n v="30"/>
    <n v="1"/>
    <n v="1"/>
    <m/>
    <n v="30"/>
    <m/>
    <n v="1"/>
    <n v="30"/>
    <n v="3"/>
    <s v="https://octopart.com/click/track?ai=8237&amp;sig=0bc4006&amp;sid=459&amp;ppid=75583400&amp;vpid=273434407&amp;ct=offers"/>
    <m/>
    <s v="https://octopart.com/click/track?ai=8237&amp;sig=09ee199&amp;sid=5822&amp;ppid=75583400&amp;vpid=410037759&amp;ct=offers"/>
    <s v="https://octopart.com/click/track?c=1&amp;ai=8237&amp;sig=0675904&amp;sid=15544&amp;ppid=75583400&amp;vpid=409879606&amp;ct=offers"/>
    <s v="https://octopart.com/click/track?ai=8237&amp;sig=0c7c2fc&amp;sid=13512&amp;ppid=75583400&amp;vpid=575423760&amp;ct=offers"/>
    <s v="https://octopart.com/click/track?ai=8237&amp;sig=0cc7f6d&amp;sid=2454&amp;ppid=75583400&amp;vpid=415519844&amp;ct=offers"/>
    <s v="https://octopart.com/click/track?ai=8237&amp;sig=084a70f&amp;sid=2401&amp;ppid=75583400&amp;vpid=273428967&amp;ct=offers"/>
    <s v="https://octopart.com/click/track?ai=8237&amp;sig=08962ac&amp;sid=2402&amp;ppid=75583400&amp;vpid=456089903&amp;ct=offers"/>
    <m/>
    <s v="https://octopart.com/click/track?c=1&amp;ai=8237&amp;sig=091b6b6&amp;sid=10022&amp;ppid=75583400&amp;vpid=575725299&amp;ct=offers"/>
    <m/>
    <s v="https://octopart.com/click/track?ai=8237&amp;sig=0f31e00&amp;sid=1532&amp;ppid=75583400&amp;vpid=551363161&amp;ct=offers"/>
    <s v="https://octopart.com/click/track?c=1&amp;ai=8237&amp;sig=0bd5aeb&amp;sid=950&amp;ppid=75583400&amp;vpid=413247594&amp;ct=offers"/>
    <s v="https://octopart.com/click/track?ai=8237&amp;sig=054cc4f&amp;sid=5489&amp;ppid=75583400&amp;vpid=576492803&amp;ct=offers"/>
    <s v="LCSC"/>
    <s v="C191060"/>
    <m/>
    <n v="4.3515199999999998"/>
    <n v="43515.199999999997"/>
    <n v="43515.199999999997"/>
    <n v="38"/>
    <n v="1"/>
    <s v="https://octopart.com/click/track?ai=8237&amp;sig=0439600&amp;sid=27971&amp;ppid=75583400&amp;vpid=511924779&amp;ct=offers"/>
    <s v="208mOhm"/>
    <s v="5A,"/>
    <s v="18V"/>
    <x v="4"/>
    <n v="208"/>
    <n v="1200"/>
    <s v="D"/>
  </r>
  <r>
    <n v="10000"/>
    <s v="SCT3160KLHRC11"/>
    <x v="6"/>
    <x v="83"/>
    <s v="https://octopart.com/sct3160klhrc11-rohm-99472256"/>
    <s v="1200V 208mOhm @ 5A, 18V TO-247-3"/>
    <s v="Id=17A (Tc) Vgsmax=18V Vth=5.6V @ 2.5mA"/>
    <s v="Qg=42nC @ 18V Ciss=398pF @ 800V"/>
    <n v="10000"/>
    <s v="SCT3160KLHRC11-ND"/>
    <m/>
    <m/>
    <m/>
    <s v="C1S625901872783"/>
    <m/>
    <s v="755-SCT3160KLHRC11"/>
    <s v="02AH4689"/>
    <m/>
    <m/>
    <m/>
    <m/>
    <m/>
    <s v="SCT3160KLHRC11"/>
    <s v="Tube"/>
    <m/>
    <m/>
    <m/>
    <s v="Bulk"/>
    <m/>
    <s v="Tube"/>
    <m/>
    <m/>
    <m/>
    <m/>
    <m/>
    <m/>
    <m/>
    <n v="8.3613599999999995"/>
    <m/>
    <m/>
    <m/>
    <n v="9.82"/>
    <m/>
    <n v="11.05"/>
    <n v="7.07"/>
    <m/>
    <m/>
    <m/>
    <m/>
    <m/>
    <n v="11.087999999999999"/>
    <n v="436"/>
    <m/>
    <m/>
    <m/>
    <n v="30"/>
    <m/>
    <n v="689"/>
    <n v="56"/>
    <m/>
    <m/>
    <m/>
    <m/>
    <m/>
    <n v="30"/>
    <n v="1"/>
    <m/>
    <m/>
    <m/>
    <n v="1"/>
    <m/>
    <n v="1"/>
    <n v="1"/>
    <m/>
    <m/>
    <m/>
    <m/>
    <m/>
    <n v="7"/>
    <s v="https://octopart.com/click/track?ai=8237&amp;sig=0aec3d9&amp;sid=459&amp;ppid=99472256&amp;vpid=531966132&amp;ct=offers"/>
    <m/>
    <m/>
    <m/>
    <s v="https://octopart.com/click/track?ai=8237&amp;sig=0ecf31b&amp;sid=13512&amp;ppid=99472256&amp;vpid=595384712&amp;ct=offers"/>
    <m/>
    <s v="https://octopart.com/click/track?ai=8237&amp;sig=00b1352&amp;sid=2401&amp;ppid=99472256&amp;vpid=534529942&amp;ct=offers"/>
    <s v="https://octopart.com/click/track?ai=8237&amp;sig=02bc688&amp;sid=2402&amp;ppid=99472256&amp;vpid=547460384&amp;ct=offers"/>
    <m/>
    <m/>
    <m/>
    <m/>
    <m/>
    <s v="https://octopart.com/click/track?ai=8237&amp;sig=0a6be34&amp;sid=5489&amp;ppid=99472256&amp;vpid=611054328&amp;ct=offers"/>
    <s v="Newark"/>
    <s v="02AH4689"/>
    <m/>
    <n v="7.07"/>
    <n v="70700"/>
    <n v="70700"/>
    <n v="56"/>
    <n v="1"/>
    <s v="https://octopart.com/click/track?ai=8237&amp;sig=02bc688&amp;sid=2402&amp;ppid=99472256&amp;vpid=547460384&amp;ct=offers"/>
    <s v="208mOhm"/>
    <s v="5A,"/>
    <s v="18V"/>
    <x v="4"/>
    <n v="208"/>
    <n v="1200"/>
    <s v="D"/>
  </r>
  <r>
    <n v="10000"/>
    <s v="SCT2280KEC"/>
    <x v="6"/>
    <x v="84"/>
    <s v="https://octopart.com/sct2280kec-rohm-28547667"/>
    <s v="1200V 364mOhm @ 4A, 18V TO-247-3"/>
    <s v="Id=14A (Tc) Vgsmax=18V Vth=4V @ 1.4mA"/>
    <s v="Qg=36nC @ 18V Ciss=667pF @ 800V"/>
    <n v="10000"/>
    <s v="SCT2280KEC-ND"/>
    <m/>
    <s v="SCT2280KEC"/>
    <s v="SCT2280KEC"/>
    <s v="C1S625901535572"/>
    <m/>
    <s v="755-SCT2280KEC"/>
    <s v="06X0712"/>
    <m/>
    <n v="1246854"/>
    <s v="TMOSP11161"/>
    <m/>
    <m/>
    <s v="SCT2280KEC"/>
    <s v="Tube"/>
    <m/>
    <m/>
    <m/>
    <s v="Bulk"/>
    <m/>
    <s v="Tube"/>
    <m/>
    <m/>
    <m/>
    <m/>
    <m/>
    <m/>
    <m/>
    <n v="5.8940000000000001"/>
    <m/>
    <n v="5.4043700000000001"/>
    <n v="7.5179894748147298"/>
    <n v="7.24"/>
    <m/>
    <n v="7.15"/>
    <n v="7.15"/>
    <m/>
    <n v="8.0350000000000001"/>
    <n v="7.75"/>
    <m/>
    <m/>
    <n v="7.0419999999999998"/>
    <n v="3516"/>
    <m/>
    <n v="0"/>
    <n v="0"/>
    <n v="30"/>
    <m/>
    <n v="707"/>
    <n v="486"/>
    <m/>
    <n v="12"/>
    <n v="1620"/>
    <m/>
    <m/>
    <n v="360"/>
    <n v="1"/>
    <m/>
    <n v="360"/>
    <n v="1"/>
    <n v="1"/>
    <m/>
    <n v="1"/>
    <n v="1"/>
    <m/>
    <n v="1"/>
    <n v="30"/>
    <m/>
    <m/>
    <n v="10"/>
    <s v="https://octopart.com/click/track?ai=8237&amp;sig=045d5e5&amp;sid=459&amp;ppid=28547667&amp;vpid=80568348&amp;ct=offers"/>
    <m/>
    <s v="https://octopart.com/click/track?c=1&amp;ai=8237&amp;sig=0ee018e&amp;sid=5822&amp;ppid=28547667&amp;vpid=74418013&amp;ct=offers"/>
    <s v="https://octopart.com/click/track?c=1&amp;ai=8237&amp;sig=0d56ce8&amp;sid=15544&amp;ppid=28547667&amp;vpid=93060121&amp;ct=offers"/>
    <s v="https://octopart.com/click/track?ai=8237&amp;sig=053f19b&amp;sid=13512&amp;ppid=28547667&amp;vpid=279849892&amp;ct=offers"/>
    <m/>
    <s v="https://octopart.com/click/track?ai=8237&amp;sig=0bc1189&amp;sid=2401&amp;ppid=28547667&amp;vpid=88244456&amp;ct=offers"/>
    <s v="https://octopart.com/click/track?ai=8237&amp;sig=0a8e6e3&amp;sid=2402&amp;ppid=28547667&amp;vpid=91015489&amp;ct=offers"/>
    <m/>
    <s v="https://octopart.com/click/track?ai=8237&amp;sig=0d5a595&amp;sid=10022&amp;ppid=28547667&amp;vpid=575725285&amp;ct=offers"/>
    <s v="https://octopart.com/click/track?ai=8237&amp;sig=0edf604&amp;sid=18993&amp;ppid=28547667&amp;vpid=198310373&amp;ct=offers"/>
    <m/>
    <m/>
    <s v="https://octopart.com/click/track?ai=8237&amp;sig=074f268&amp;sid=5489&amp;ppid=28547667&amp;vpid=611054295&amp;ct=offers"/>
    <s v="Avnet"/>
    <s v="SCT2280KEC"/>
    <m/>
    <n v="5.4043700000000001"/>
    <n v="54043.7"/>
    <n v="54043.7"/>
    <n v="0"/>
    <n v="360"/>
    <s v="https://octopart.com/click/track?c=1&amp;ai=8237&amp;sig=0ee018e&amp;sid=5822&amp;ppid=28547667&amp;vpid=74418013&amp;ct=offers"/>
    <s v="364mOhm"/>
    <s v="4A,"/>
    <s v="18V"/>
    <x v="4"/>
    <n v="364"/>
    <n v="1200"/>
    <s v="D"/>
  </r>
  <r>
    <n v="10000"/>
    <s v="SCT2450KEC"/>
    <x v="6"/>
    <x v="85"/>
    <s v="https://octopart.com/sct2450kec-rohm-28547668"/>
    <s v="1200V 585mOhm @ 3A, 18V TO-247-3"/>
    <s v="Id=10A (Tc) Vgsmax=18V Vth=4V @ 900ÂµA"/>
    <s v="Qg=27nC @ 18V Ciss=463pF @ 800V"/>
    <n v="10000"/>
    <s v="SCT2450KEC-ND"/>
    <m/>
    <s v="SCT2450KEC"/>
    <s v="SCT2450KEC"/>
    <m/>
    <m/>
    <s v="755-SCT2450KEC"/>
    <s v="06X0713"/>
    <m/>
    <n v="1246855"/>
    <s v="TMOSP11348"/>
    <s v="SCT2450KEC"/>
    <s v="SCT2450KEC"/>
    <s v="SCT2450KEC"/>
    <s v="Tube"/>
    <m/>
    <m/>
    <m/>
    <m/>
    <m/>
    <s v="Tube"/>
    <m/>
    <m/>
    <m/>
    <m/>
    <m/>
    <m/>
    <m/>
    <n v="4.6619999999999999"/>
    <m/>
    <n v="4.2747099999999998"/>
    <n v="5.9352548485379399"/>
    <m/>
    <m/>
    <n v="5.66"/>
    <n v="2.91"/>
    <m/>
    <n v="3.1349999999999998"/>
    <n v="6.07"/>
    <n v="9.48"/>
    <n v="4.6820000000000004"/>
    <n v="4.3433000000000002"/>
    <n v="6307"/>
    <m/>
    <n v="0"/>
    <n v="165"/>
    <m/>
    <m/>
    <n v="1243"/>
    <n v="45"/>
    <m/>
    <n v="56"/>
    <n v="1860"/>
    <n v="0"/>
    <n v="420"/>
    <n v="45"/>
    <n v="1"/>
    <m/>
    <n v="360"/>
    <n v="1"/>
    <m/>
    <m/>
    <n v="1"/>
    <n v="1"/>
    <m/>
    <n v="1"/>
    <n v="30"/>
    <n v="1"/>
    <n v="30"/>
    <n v="18"/>
    <s v="https://octopart.com/click/track?ai=8237&amp;sig=001d038&amp;sid=459&amp;ppid=28547668&amp;vpid=80568349&amp;ct=offers"/>
    <m/>
    <s v="https://octopart.com/click/track?c=1&amp;ai=8237&amp;sig=092c5f6&amp;sid=5822&amp;ppid=28547668&amp;vpid=74418014&amp;ct=offers"/>
    <s v="https://octopart.com/click/track?ai=8237&amp;sig=0fcdc53&amp;sid=15544&amp;ppid=28547668&amp;vpid=84474370&amp;ct=offers"/>
    <m/>
    <m/>
    <s v="https://octopart.com/click/track?ai=8237&amp;sig=0f7a5cf&amp;sid=2401&amp;ppid=28547668&amp;vpid=88016195&amp;ct=offers"/>
    <s v="https://octopart.com/click/track?ai=8237&amp;sig=09d5601&amp;sid=2402&amp;ppid=28547668&amp;vpid=91015490&amp;ct=offers"/>
    <m/>
    <s v="https://octopart.com/click/track?ai=8237&amp;sig=0d054d2&amp;sid=10022&amp;ppid=28547668&amp;vpid=575725286&amp;ct=offers"/>
    <s v="https://octopart.com/click/track?ai=8237&amp;sig=096889d&amp;sid=18993&amp;ppid=28547668&amp;vpid=198310374&amp;ct=offers"/>
    <s v="https://octopart.com/click/track?ai=8237&amp;sig=073899a&amp;sid=1532&amp;ppid=28547668&amp;vpid=572637121&amp;ct=offers"/>
    <s v="https://octopart.com/click/track?ai=8237&amp;sig=0d5017e&amp;sid=950&amp;ppid=28547668&amp;vpid=259663984&amp;ct=offers"/>
    <s v="https://octopart.com/click/track?ai=8237&amp;sig=0c6554e&amp;sid=5489&amp;ppid=28547668&amp;vpid=604812308&amp;ct=offers"/>
    <s v="Newark"/>
    <s v="06X0713"/>
    <m/>
    <n v="2.91"/>
    <n v="29100"/>
    <n v="29100"/>
    <n v="45"/>
    <n v="1"/>
    <s v="https://octopart.com/click/track?ai=8237&amp;sig=09d5601&amp;sid=2402&amp;ppid=28547668&amp;vpid=91015490&amp;ct=offers"/>
    <s v="585mOhm"/>
    <s v="3A,"/>
    <s v="18V"/>
    <x v="4"/>
    <n v="585"/>
    <n v="1200"/>
    <s v="D"/>
  </r>
  <r>
    <n v="10000"/>
    <s v="SCT2750NYTB"/>
    <x v="6"/>
    <x v="86"/>
    <s v="https://octopart.com/sct2750nytb-rohm-77822852"/>
    <s v="1700V 975mOhm @ 1.7A, 18V TO-268-3, DÂ³Pak (2 Leads + Tab), TO-268AA"/>
    <s v="Id=5.9A (Tc) Vgsmax=18V Vth=4V @ 630ÂµA"/>
    <s v="Qg=17nC @ 18V Ciss=275pF @ 800V"/>
    <n v="10000"/>
    <s v="SCT2750NYTBTR-ND"/>
    <m/>
    <s v="SCT2750NYTB"/>
    <s v="SCT2750NYTB"/>
    <s v="C1S625901693423"/>
    <m/>
    <s v="755-SCT2750NYTB"/>
    <s v="38AH9101"/>
    <m/>
    <m/>
    <s v="TMOS1871"/>
    <m/>
    <s v="SCT2750NYTB"/>
    <s v="SCT2750NYTB"/>
    <s v="Tape &amp; Reel"/>
    <m/>
    <m/>
    <m/>
    <s v="Cut Tape"/>
    <m/>
    <s v="Tape &amp; Reel"/>
    <m/>
    <m/>
    <m/>
    <m/>
    <m/>
    <m/>
    <m/>
    <n v="3.262"/>
    <m/>
    <n v="2.9910199999999998"/>
    <n v="4.1167040681932496"/>
    <n v="3.01"/>
    <m/>
    <n v="3.26"/>
    <n v="2.81"/>
    <m/>
    <m/>
    <n v="6.56"/>
    <m/>
    <n v="3.0470000000000002"/>
    <n v="3.8378000000000001"/>
    <n v="0"/>
    <m/>
    <n v="1600"/>
    <n v="0"/>
    <n v="715"/>
    <m/>
    <n v="61"/>
    <n v="800"/>
    <m/>
    <m/>
    <n v="800"/>
    <m/>
    <n v="1600"/>
    <n v="715"/>
    <n v="400"/>
    <m/>
    <n v="800"/>
    <n v="800"/>
    <n v="1"/>
    <m/>
    <n v="1"/>
    <n v="800"/>
    <m/>
    <m/>
    <n v="800"/>
    <m/>
    <n v="800"/>
    <n v="4"/>
    <s v="https://octopart.com/click/track?c=1&amp;ai=8237&amp;sig=0f7d415&amp;sid=459&amp;ppid=77822852&amp;vpid=409771068&amp;ct=offers"/>
    <m/>
    <s v="https://octopart.com/click/track?ai=8237&amp;sig=083aa96&amp;sid=5822&amp;ppid=77822852&amp;vpid=412325346&amp;ct=offers"/>
    <s v="https://octopart.com/click/track?c=1&amp;ai=8237&amp;sig=0a1ab05&amp;sid=15544&amp;ppid=77822852&amp;vpid=420091683&amp;ct=offers"/>
    <s v="https://octopart.com/click/track?ai=8237&amp;sig=087af75&amp;sid=13512&amp;ppid=77822852&amp;vpid=573025673&amp;ct=offers"/>
    <m/>
    <s v="https://octopart.com/click/track?ai=8237&amp;sig=0aa40f0&amp;sid=2401&amp;ppid=77822852&amp;vpid=410758514&amp;ct=offers"/>
    <s v="https://octopart.com/click/track?ai=8237&amp;sig=0f5fcb4&amp;sid=2402&amp;ppid=77822852&amp;vpid=588777568&amp;ct=offers"/>
    <m/>
    <m/>
    <s v="https://octopart.com/click/track?ai=8237&amp;sig=0b2928c&amp;sid=18993&amp;ppid=77822852&amp;vpid=436836164&amp;ct=offers"/>
    <m/>
    <s v="https://octopart.com/click/track?ai=8237&amp;sig=0faaae3&amp;sid=950&amp;ppid=77822852&amp;vpid=413247586&amp;ct=offers"/>
    <s v="https://octopart.com/click/track?ai=8237&amp;sig=06cb7a3&amp;sid=5489&amp;ppid=77822852&amp;vpid=573601165&amp;ct=offers"/>
    <s v="Newark"/>
    <s v="38AH9101"/>
    <m/>
    <n v="2.81"/>
    <n v="28100"/>
    <n v="28100"/>
    <n v="800"/>
    <n v="800"/>
    <s v="https://octopart.com/click/track?ai=8237&amp;sig=0f5fcb4&amp;sid=2402&amp;ppid=77822852&amp;vpid=588777568&amp;ct=offers"/>
    <s v="975mOhm"/>
    <s v="1.7A,"/>
    <s v="18V"/>
    <x v="7"/>
    <n v="975"/>
    <n v="1700"/>
    <s v="K"/>
  </r>
  <r>
    <n v="10000"/>
    <s v="SCT2750NYTB"/>
    <x v="6"/>
    <x v="86"/>
    <s v="https://octopart.com/sct2750nytb-rohm-77822852"/>
    <s v="1700V 975mOhm @ 1.7A, 18V TO-268-3, DÂ³Pak (2 Leads + Tab), TO-268AA"/>
    <s v="Id=5.9A (Tc) Vgsmax=18V Vth=4V @ 630ÂµA"/>
    <s v="Qg=17nC @ 18V Ciss=275pF @ 800V"/>
    <n v="10000"/>
    <s v="SCT2750NYTBTR-ND"/>
    <m/>
    <s v="SCT2750NYTB"/>
    <s v="SCT2750NYTB"/>
    <s v="C1S625901693423"/>
    <m/>
    <s v="755-SCT2750NYTB"/>
    <s v="38AH9101"/>
    <m/>
    <m/>
    <s v="TMOS1871"/>
    <m/>
    <s v="SCT2750NYTB"/>
    <s v="SCT2750NYTB"/>
    <s v="Tape &amp; Reel"/>
    <m/>
    <m/>
    <m/>
    <s v="Cut Tape"/>
    <m/>
    <s v="Tape &amp; Reel"/>
    <m/>
    <m/>
    <m/>
    <m/>
    <m/>
    <m/>
    <m/>
    <n v="3.262"/>
    <m/>
    <n v="2.9910199999999998"/>
    <n v="4.1167040681932496"/>
    <n v="3.01"/>
    <m/>
    <n v="3.26"/>
    <n v="2.81"/>
    <m/>
    <m/>
    <n v="6.56"/>
    <m/>
    <n v="3.0470000000000002"/>
    <n v="3.8378000000000001"/>
    <n v="0"/>
    <m/>
    <n v="1600"/>
    <n v="0"/>
    <n v="715"/>
    <m/>
    <n v="61"/>
    <n v="800"/>
    <m/>
    <m/>
    <n v="800"/>
    <m/>
    <n v="1600"/>
    <n v="715"/>
    <n v="400"/>
    <m/>
    <n v="800"/>
    <n v="800"/>
    <n v="1"/>
    <m/>
    <n v="1"/>
    <n v="800"/>
    <m/>
    <m/>
    <n v="800"/>
    <m/>
    <n v="800"/>
    <n v="4"/>
    <s v="https://octopart.com/click/track?c=1&amp;ai=8237&amp;sig=0f7d415&amp;sid=459&amp;ppid=77822852&amp;vpid=409771068&amp;ct=offers"/>
    <m/>
    <s v="https://octopart.com/click/track?ai=8237&amp;sig=083aa96&amp;sid=5822&amp;ppid=77822852&amp;vpid=412325346&amp;ct=offers"/>
    <s v="https://octopart.com/click/track?c=1&amp;ai=8237&amp;sig=0a1ab05&amp;sid=15544&amp;ppid=77822852&amp;vpid=420091683&amp;ct=offers"/>
    <s v="https://octopart.com/click/track?ai=8237&amp;sig=087af75&amp;sid=13512&amp;ppid=77822852&amp;vpid=573025673&amp;ct=offers"/>
    <m/>
    <s v="https://octopart.com/click/track?ai=8237&amp;sig=0aa40f0&amp;sid=2401&amp;ppid=77822852&amp;vpid=410758514&amp;ct=offers"/>
    <s v="https://octopart.com/click/track?ai=8237&amp;sig=0f5fcb4&amp;sid=2402&amp;ppid=77822852&amp;vpid=588777568&amp;ct=offers"/>
    <m/>
    <m/>
    <s v="https://octopart.com/click/track?ai=8237&amp;sig=0b2928c&amp;sid=18993&amp;ppid=77822852&amp;vpid=436836164&amp;ct=offers"/>
    <m/>
    <s v="https://octopart.com/click/track?ai=8237&amp;sig=0faaae3&amp;sid=950&amp;ppid=77822852&amp;vpid=413247586&amp;ct=offers"/>
    <s v="https://octopart.com/click/track?ai=8237&amp;sig=06cb7a3&amp;sid=5489&amp;ppid=77822852&amp;vpid=573601165&amp;ct=offers"/>
    <s v="Newark"/>
    <s v="38AH9101"/>
    <m/>
    <n v="2.81"/>
    <n v="28100"/>
    <n v="28100"/>
    <n v="800"/>
    <n v="800"/>
    <s v="https://octopart.com/click/track?ai=8237&amp;sig=0f5fcb4&amp;sid=2402&amp;ppid=77822852&amp;vpid=588777568&amp;ct=offers"/>
    <s v="975mOhm"/>
    <s v="1.7A,"/>
    <s v="18V"/>
    <x v="7"/>
    <n v="975"/>
    <n v="1700"/>
    <s v="K"/>
  </r>
  <r>
    <n v="10000"/>
    <s v="SCT2750NYTB"/>
    <x v="6"/>
    <x v="86"/>
    <s v="https://octopart.com/sct2750nytb-rohm-77822852"/>
    <s v="1700V 975mOhm @ 1.7A, 18V TO-268-3, DÂ³Pak (2 Leads + Tab), TO-268AA"/>
    <s v="Id=5.9A (Tc) Vgsmax=18V Vth=4V @ 630ÂµA"/>
    <s v="Qg=17nC @ 18V Ciss=275pF @ 800V"/>
    <n v="10000"/>
    <s v="SCT2750NYTBTR-ND"/>
    <m/>
    <s v="SCT2750NYTB"/>
    <s v="SCT2750NYTB"/>
    <s v="C1S625901693423"/>
    <m/>
    <s v="755-SCT2750NYTB"/>
    <s v="38AH9101"/>
    <m/>
    <m/>
    <s v="TMOS1871"/>
    <m/>
    <s v="SCT2750NYTB"/>
    <s v="SCT2750NYTB"/>
    <s v="Tape &amp; Reel"/>
    <m/>
    <m/>
    <m/>
    <s v="Cut Tape"/>
    <m/>
    <s v="Tape &amp; Reel"/>
    <m/>
    <m/>
    <m/>
    <m/>
    <m/>
    <m/>
    <m/>
    <n v="3.262"/>
    <m/>
    <n v="2.9910199999999998"/>
    <n v="4.1167040681932496"/>
    <n v="3.01"/>
    <m/>
    <n v="3.26"/>
    <n v="2.81"/>
    <m/>
    <m/>
    <n v="6.56"/>
    <m/>
    <n v="3.0470000000000002"/>
    <n v="3.8378000000000001"/>
    <n v="0"/>
    <m/>
    <n v="1600"/>
    <n v="0"/>
    <n v="715"/>
    <m/>
    <n v="61"/>
    <n v="800"/>
    <m/>
    <m/>
    <n v="800"/>
    <m/>
    <n v="1600"/>
    <n v="715"/>
    <n v="400"/>
    <m/>
    <n v="800"/>
    <n v="800"/>
    <n v="1"/>
    <m/>
    <n v="1"/>
    <n v="800"/>
    <m/>
    <m/>
    <n v="800"/>
    <m/>
    <n v="800"/>
    <n v="4"/>
    <s v="https://octopart.com/click/track?c=1&amp;ai=8237&amp;sig=0f7d415&amp;sid=459&amp;ppid=77822852&amp;vpid=409771068&amp;ct=offers"/>
    <m/>
    <s v="https://octopart.com/click/track?ai=8237&amp;sig=083aa96&amp;sid=5822&amp;ppid=77822852&amp;vpid=412325346&amp;ct=offers"/>
    <s v="https://octopart.com/click/track?c=1&amp;ai=8237&amp;sig=0a1ab05&amp;sid=15544&amp;ppid=77822852&amp;vpid=420091683&amp;ct=offers"/>
    <s v="https://octopart.com/click/track?ai=8237&amp;sig=087af75&amp;sid=13512&amp;ppid=77822852&amp;vpid=573025673&amp;ct=offers"/>
    <m/>
    <s v="https://octopart.com/click/track?ai=8237&amp;sig=0aa40f0&amp;sid=2401&amp;ppid=77822852&amp;vpid=410758514&amp;ct=offers"/>
    <s v="https://octopart.com/click/track?ai=8237&amp;sig=0f5fcb4&amp;sid=2402&amp;ppid=77822852&amp;vpid=588777568&amp;ct=offers"/>
    <m/>
    <m/>
    <s v="https://octopart.com/click/track?ai=8237&amp;sig=0b2928c&amp;sid=18993&amp;ppid=77822852&amp;vpid=436836164&amp;ct=offers"/>
    <m/>
    <s v="https://octopart.com/click/track?ai=8237&amp;sig=0faaae3&amp;sid=950&amp;ppid=77822852&amp;vpid=413247586&amp;ct=offers"/>
    <s v="https://octopart.com/click/track?ai=8237&amp;sig=06cb7a3&amp;sid=5489&amp;ppid=77822852&amp;vpid=573601165&amp;ct=offers"/>
    <s v="Newark"/>
    <s v="38AH9101"/>
    <m/>
    <n v="2.81"/>
    <n v="28100"/>
    <n v="28100"/>
    <n v="800"/>
    <n v="800"/>
    <s v="https://octopart.com/click/track?ai=8237&amp;sig=0f5fcb4&amp;sid=2402&amp;ppid=77822852&amp;vpid=588777568&amp;ct=offers"/>
    <s v="975mOhm"/>
    <s v="1.7A,"/>
    <s v="18V"/>
    <x v="7"/>
    <n v="975"/>
    <n v="1700"/>
    <s v="K"/>
  </r>
  <r>
    <n v="10000"/>
    <s v="SCT2H12NYTB"/>
    <x v="6"/>
    <x v="87"/>
    <s v="https://octopart.com/sct2h12nytb-rohm-75554723"/>
    <s v="1700V 1.5Ohm @ 1.1A, 18V TO-268-3, DÂ³Pak (2 Leads + Tab), TO-268AA"/>
    <s v="Id=4A (Tc) Vgsmax=18V Vth=4V @ 410ÂµA"/>
    <s v="Qg=14nC @ 18V Ciss=184pF @ 800V"/>
    <n v="10000"/>
    <s v="SCT2H12NYTBTR-ND"/>
    <m/>
    <s v="SCT2H12NYTB"/>
    <s v="SCT2H12NYTB"/>
    <s v="C1S625901697085"/>
    <m/>
    <s v="755-SCT2H12NYTB"/>
    <s v="30AC0012"/>
    <m/>
    <n v="1501510"/>
    <m/>
    <m/>
    <s v="SCT2H12NYTB"/>
    <s v="SCT2H12NYTB"/>
    <s v="Tape &amp; Reel"/>
    <m/>
    <m/>
    <m/>
    <s v="Bulk"/>
    <m/>
    <s v="Tape &amp; Reel"/>
    <m/>
    <m/>
    <m/>
    <m/>
    <m/>
    <m/>
    <m/>
    <n v="2.786"/>
    <m/>
    <n v="2.5545599999999999"/>
    <n v="3.6643245962613502"/>
    <n v="4.88"/>
    <m/>
    <n v="2.78"/>
    <n v="2.4"/>
    <m/>
    <n v="3.9670000000000001"/>
    <m/>
    <m/>
    <n v="2.6019999999999999"/>
    <n v="6.2220000000000004"/>
    <n v="400"/>
    <m/>
    <n v="0"/>
    <n v="0"/>
    <n v="30"/>
    <m/>
    <n v="661"/>
    <n v="0"/>
    <m/>
    <n v="24"/>
    <m/>
    <m/>
    <n v="800"/>
    <n v="30"/>
    <n v="400"/>
    <m/>
    <n v="800"/>
    <n v="1"/>
    <n v="1"/>
    <m/>
    <n v="1"/>
    <n v="800"/>
    <m/>
    <n v="2"/>
    <m/>
    <m/>
    <n v="800"/>
    <n v="4"/>
    <s v="https://octopart.com/click/track?ai=8237&amp;sig=055238e&amp;sid=459&amp;ppid=75554723&amp;vpid=409771071&amp;ct=offers"/>
    <m/>
    <s v="https://octopart.com/click/track?c=1&amp;ai=8237&amp;sig=0037950&amp;sid=5822&amp;ppid=75554723&amp;vpid=410294351&amp;ct=offers"/>
    <s v="https://octopart.com/click/track?c=1&amp;ai=8237&amp;sig=08c9db2&amp;sid=15544&amp;ppid=75554723&amp;vpid=273151048&amp;ct=offers"/>
    <s v="https://octopart.com/click/track?ai=8237&amp;sig=06e0c82&amp;sid=13512&amp;ppid=75554723&amp;vpid=576994519&amp;ct=offers"/>
    <m/>
    <s v="https://octopart.com/click/track?ai=8237&amp;sig=0d20f90&amp;sid=2401&amp;ppid=75554723&amp;vpid=410758515&amp;ct=offers"/>
    <s v="https://octopart.com/click/track?c=1&amp;ai=8237&amp;sig=07d35de&amp;sid=2402&amp;ppid=75554723&amp;vpid=477480213&amp;ct=offers"/>
    <m/>
    <s v="https://octopart.com/click/track?ai=8237&amp;sig=0412025&amp;sid=10022&amp;ppid=75554723&amp;vpid=575725288&amp;ct=offers"/>
    <m/>
    <m/>
    <s v="https://octopart.com/click/track?ai=8237&amp;sig=0e44193&amp;sid=950&amp;ppid=75554723&amp;vpid=409672849&amp;ct=offers"/>
    <s v="https://octopart.com/click/track?ai=8237&amp;sig=045966b&amp;sid=5489&amp;ppid=75554723&amp;vpid=577844148&amp;ct=offers"/>
    <s v="Newark"/>
    <s v="30AC0012"/>
    <m/>
    <n v="2.4"/>
    <n v="24000"/>
    <n v="24000"/>
    <n v="0"/>
    <n v="800"/>
    <s v="https://octopart.com/click/track?c=1&amp;ai=8237&amp;sig=07d35de&amp;sid=2402&amp;ppid=75554723&amp;vpid=477480213&amp;ct=offers"/>
    <s v="1.5Ohm"/>
    <s v="1.1A,"/>
    <s v="18V"/>
    <x v="7"/>
    <n v="1500"/>
    <n v="1700"/>
    <s v="K"/>
  </r>
  <r>
    <n v="10000"/>
    <s v="SCT2H12NYTB"/>
    <x v="6"/>
    <x v="87"/>
    <s v="https://octopart.com/sct2h12nytb-rohm-75554723"/>
    <s v="1700V 1.5Ohm @ 1.1A, 18V TO-268-3, DÂ³Pak (2 Leads + Tab), TO-268AA"/>
    <s v="Id=4A (Tc) Vgsmax=18V Vth=4V @ 410ÂµA"/>
    <s v="Qg=14nC @ 18V Ciss=184pF @ 800V"/>
    <n v="10000"/>
    <s v="SCT2H12NYTBTR-ND"/>
    <m/>
    <s v="SCT2H12NYTB"/>
    <s v="SCT2H12NYTB"/>
    <s v="C1S625901697085"/>
    <m/>
    <s v="755-SCT2H12NYTB"/>
    <s v="30AC0012"/>
    <m/>
    <n v="1501510"/>
    <m/>
    <m/>
    <s v="SCT2H12NYTB"/>
    <s v="SCT2H12NYTB"/>
    <s v="Tape &amp; Reel"/>
    <m/>
    <m/>
    <m/>
    <s v="Bulk"/>
    <m/>
    <s v="Tape &amp; Reel"/>
    <m/>
    <m/>
    <m/>
    <m/>
    <m/>
    <m/>
    <m/>
    <n v="2.786"/>
    <m/>
    <n v="2.5545599999999999"/>
    <n v="3.6643245962613502"/>
    <n v="4.88"/>
    <m/>
    <n v="2.78"/>
    <n v="2.4"/>
    <m/>
    <n v="3.9670000000000001"/>
    <m/>
    <m/>
    <n v="2.6019999999999999"/>
    <n v="6.2220000000000004"/>
    <n v="400"/>
    <m/>
    <n v="0"/>
    <n v="0"/>
    <n v="30"/>
    <m/>
    <n v="661"/>
    <n v="0"/>
    <m/>
    <n v="24"/>
    <m/>
    <m/>
    <n v="800"/>
    <n v="30"/>
    <n v="400"/>
    <m/>
    <n v="800"/>
    <n v="1"/>
    <n v="1"/>
    <m/>
    <n v="1"/>
    <n v="800"/>
    <m/>
    <n v="2"/>
    <m/>
    <m/>
    <n v="800"/>
    <n v="4"/>
    <s v="https://octopart.com/click/track?ai=8237&amp;sig=055238e&amp;sid=459&amp;ppid=75554723&amp;vpid=409771071&amp;ct=offers"/>
    <m/>
    <s v="https://octopart.com/click/track?c=1&amp;ai=8237&amp;sig=0037950&amp;sid=5822&amp;ppid=75554723&amp;vpid=410294351&amp;ct=offers"/>
    <s v="https://octopart.com/click/track?c=1&amp;ai=8237&amp;sig=08c9db2&amp;sid=15544&amp;ppid=75554723&amp;vpid=273151048&amp;ct=offers"/>
    <s v="https://octopart.com/click/track?ai=8237&amp;sig=06e0c82&amp;sid=13512&amp;ppid=75554723&amp;vpid=576994519&amp;ct=offers"/>
    <m/>
    <s v="https://octopart.com/click/track?ai=8237&amp;sig=0d20f90&amp;sid=2401&amp;ppid=75554723&amp;vpid=410758515&amp;ct=offers"/>
    <s v="https://octopart.com/click/track?c=1&amp;ai=8237&amp;sig=07d35de&amp;sid=2402&amp;ppid=75554723&amp;vpid=477480213&amp;ct=offers"/>
    <m/>
    <s v="https://octopart.com/click/track?ai=8237&amp;sig=0412025&amp;sid=10022&amp;ppid=75554723&amp;vpid=575725288&amp;ct=offers"/>
    <m/>
    <m/>
    <s v="https://octopart.com/click/track?ai=8237&amp;sig=0e44193&amp;sid=950&amp;ppid=75554723&amp;vpid=409672849&amp;ct=offers"/>
    <s v="https://octopart.com/click/track?ai=8237&amp;sig=045966b&amp;sid=5489&amp;ppid=75554723&amp;vpid=577844148&amp;ct=offers"/>
    <s v="Newark"/>
    <s v="30AC0012"/>
    <m/>
    <n v="2.4"/>
    <n v="24000"/>
    <n v="24000"/>
    <n v="0"/>
    <n v="800"/>
    <s v="https://octopart.com/click/track?c=1&amp;ai=8237&amp;sig=07d35de&amp;sid=2402&amp;ppid=75554723&amp;vpid=477480213&amp;ct=offers"/>
    <s v="1.5Ohm"/>
    <s v="1.1A,"/>
    <s v="18V"/>
    <x v="7"/>
    <n v="1500"/>
    <n v="1700"/>
    <s v="K"/>
  </r>
  <r>
    <n v="10000"/>
    <s v="SCT2H12NYTB"/>
    <x v="6"/>
    <x v="87"/>
    <s v="https://octopart.com/sct2h12nytb-rohm-75554723"/>
    <s v="1700V 1.5Ohm @ 1.1A, 18V TO-268-3, DÂ³Pak (2 Leads + Tab), TO-268AA"/>
    <s v="Id=4A (Tc) Vgsmax=18V Vth=4V @ 410ÂµA"/>
    <s v="Qg=14nC @ 18V Ciss=184pF @ 800V"/>
    <n v="10000"/>
    <s v="SCT2H12NYTBTR-ND"/>
    <m/>
    <s v="SCT2H12NYTB"/>
    <s v="SCT2H12NYTB"/>
    <s v="C1S625901697085"/>
    <m/>
    <s v="755-SCT2H12NYTB"/>
    <s v="30AC0012"/>
    <m/>
    <n v="1501510"/>
    <m/>
    <m/>
    <s v="SCT2H12NYTB"/>
    <s v="SCT2H12NYTB"/>
    <s v="Tape &amp; Reel"/>
    <m/>
    <m/>
    <m/>
    <s v="Bulk"/>
    <m/>
    <s v="Tape &amp; Reel"/>
    <m/>
    <m/>
    <m/>
    <m/>
    <m/>
    <m/>
    <m/>
    <n v="2.786"/>
    <m/>
    <n v="2.5545599999999999"/>
    <n v="3.6643245962613502"/>
    <n v="4.88"/>
    <m/>
    <n v="2.78"/>
    <n v="2.4"/>
    <m/>
    <n v="3.9670000000000001"/>
    <m/>
    <m/>
    <n v="2.6019999999999999"/>
    <n v="6.2220000000000004"/>
    <n v="400"/>
    <m/>
    <n v="0"/>
    <n v="0"/>
    <n v="30"/>
    <m/>
    <n v="661"/>
    <n v="0"/>
    <m/>
    <n v="24"/>
    <m/>
    <m/>
    <n v="800"/>
    <n v="30"/>
    <n v="400"/>
    <m/>
    <n v="800"/>
    <n v="1"/>
    <n v="1"/>
    <m/>
    <n v="1"/>
    <n v="800"/>
    <m/>
    <n v="2"/>
    <m/>
    <m/>
    <n v="800"/>
    <n v="4"/>
    <s v="https://octopart.com/click/track?ai=8237&amp;sig=055238e&amp;sid=459&amp;ppid=75554723&amp;vpid=409771071&amp;ct=offers"/>
    <m/>
    <s v="https://octopart.com/click/track?c=1&amp;ai=8237&amp;sig=0037950&amp;sid=5822&amp;ppid=75554723&amp;vpid=410294351&amp;ct=offers"/>
    <s v="https://octopart.com/click/track?c=1&amp;ai=8237&amp;sig=08c9db2&amp;sid=15544&amp;ppid=75554723&amp;vpid=273151048&amp;ct=offers"/>
    <s v="https://octopart.com/click/track?ai=8237&amp;sig=06e0c82&amp;sid=13512&amp;ppid=75554723&amp;vpid=576994519&amp;ct=offers"/>
    <m/>
    <s v="https://octopart.com/click/track?ai=8237&amp;sig=0d20f90&amp;sid=2401&amp;ppid=75554723&amp;vpid=410758515&amp;ct=offers"/>
    <s v="https://octopart.com/click/track?c=1&amp;ai=8237&amp;sig=07d35de&amp;sid=2402&amp;ppid=75554723&amp;vpid=477480213&amp;ct=offers"/>
    <m/>
    <s v="https://octopart.com/click/track?ai=8237&amp;sig=0412025&amp;sid=10022&amp;ppid=75554723&amp;vpid=575725288&amp;ct=offers"/>
    <m/>
    <m/>
    <s v="https://octopart.com/click/track?ai=8237&amp;sig=0e44193&amp;sid=950&amp;ppid=75554723&amp;vpid=409672849&amp;ct=offers"/>
    <s v="https://octopart.com/click/track?ai=8237&amp;sig=045966b&amp;sid=5489&amp;ppid=75554723&amp;vpid=577844148&amp;ct=offers"/>
    <s v="Newark"/>
    <s v="30AC0012"/>
    <m/>
    <n v="2.4"/>
    <n v="24000"/>
    <n v="24000"/>
    <n v="0"/>
    <n v="800"/>
    <s v="https://octopart.com/click/track?c=1&amp;ai=8237&amp;sig=07d35de&amp;sid=2402&amp;ppid=75554723&amp;vpid=477480213&amp;ct=offers"/>
    <s v="1.5Ohm"/>
    <s v="1.1A,"/>
    <s v="18V"/>
    <x v="7"/>
    <n v="1500"/>
    <n v="1700"/>
    <s v="K"/>
  </r>
  <r>
    <n v="10000"/>
    <s v="SCT2H12NZGC11"/>
    <x v="6"/>
    <x v="88"/>
    <s v="https://octopart.com/sct2h12nzgc11-rohm-70519372"/>
    <s v="1700V 1.5Ohm @ 1.1A, 18V TO-3PFM, SC-93-3"/>
    <s v="Id=3.7A (Tc) Vgsmax=18V Vth=4V @ 900ÂµA"/>
    <s v="Qg=14nC @ 18V Ciss=184pF @ 800V"/>
    <n v="10000"/>
    <s v="SCT2H12NZGC11-ND"/>
    <m/>
    <s v="SCT2H12NZGC11"/>
    <s v="SCT2H12NZGC11"/>
    <s v="C1S625901603314"/>
    <m/>
    <s v="755-SCT2H12NZGC11"/>
    <s v="79Y4716"/>
    <m/>
    <n v="1332860"/>
    <m/>
    <m/>
    <s v="SCT2H12NZGC11"/>
    <s v="SCT2H12NZGC11"/>
    <s v="Tube"/>
    <m/>
    <m/>
    <m/>
    <s v="Bulk"/>
    <m/>
    <s v="Tube"/>
    <m/>
    <m/>
    <m/>
    <m/>
    <m/>
    <m/>
    <m/>
    <n v="3.5"/>
    <m/>
    <n v="3.2092399999999999"/>
    <n v="3.90031032903922"/>
    <n v="3.22"/>
    <m/>
    <n v="4.25"/>
    <n v="1.24"/>
    <m/>
    <n v="4.6269999999999998"/>
    <m/>
    <m/>
    <n v="3.5150000000000001"/>
    <n v="4.1055000000000001"/>
    <n v="3911"/>
    <m/>
    <n v="0"/>
    <n v="300"/>
    <n v="378"/>
    <m/>
    <n v="2168"/>
    <n v="1"/>
    <m/>
    <n v="32"/>
    <m/>
    <m/>
    <n v="2370"/>
    <n v="378"/>
    <n v="1"/>
    <m/>
    <n v="30"/>
    <n v="1"/>
    <n v="1"/>
    <m/>
    <n v="1"/>
    <n v="1"/>
    <m/>
    <n v="2"/>
    <m/>
    <m/>
    <n v="270"/>
    <n v="6"/>
    <s v="https://octopart.com/click/track?ai=8237&amp;sig=0608202&amp;sid=459&amp;ppid=70519372&amp;vpid=248165885&amp;ct=offers"/>
    <m/>
    <s v="https://octopart.com/click/track?c=1&amp;ai=8237&amp;sig=06eb161&amp;sid=5822&amp;ppid=70519372&amp;vpid=248778541&amp;ct=offers"/>
    <s v="https://octopart.com/click/track?ai=8237&amp;sig=0eb192b&amp;sid=15544&amp;ppid=70519372&amp;vpid=265726885&amp;ct=offers"/>
    <s v="https://octopart.com/click/track?ai=8237&amp;sig=0f804a0&amp;sid=13512&amp;ppid=70519372&amp;vpid=279849933&amp;ct=offers"/>
    <m/>
    <s v="https://octopart.com/click/track?ai=8237&amp;sig=0f9b62b&amp;sid=2401&amp;ppid=70519372&amp;vpid=253747751&amp;ct=offers"/>
    <s v="https://octopart.com/click/track?ai=8237&amp;sig=0fb2ef1&amp;sid=2402&amp;ppid=70519372&amp;vpid=254704148&amp;ct=offers"/>
    <m/>
    <s v="https://octopart.com/click/track?ai=8237&amp;sig=0b11e86&amp;sid=10022&amp;ppid=70519372&amp;vpid=575725289&amp;ct=offers"/>
    <m/>
    <m/>
    <s v="https://octopart.com/click/track?ai=8237&amp;sig=08f949f&amp;sid=950&amp;ppid=70519372&amp;vpid=259663985&amp;ct=offers"/>
    <s v="https://octopart.com/click/track?ai=8237&amp;sig=078d88f&amp;sid=5489&amp;ppid=70519372&amp;vpid=506598139&amp;ct=offers"/>
    <s v="Newark"/>
    <s v="79Y4716"/>
    <m/>
    <n v="1.24"/>
    <n v="12400"/>
    <n v="12400"/>
    <n v="1"/>
    <n v="1"/>
    <s v="https://octopart.com/click/track?ai=8237&amp;sig=0fb2ef1&amp;sid=2402&amp;ppid=70519372&amp;vpid=254704148&amp;ct=offers"/>
    <s v="1.5Ohm"/>
    <s v="1.1A,"/>
    <s v="18V"/>
    <x v="10"/>
    <n v="1500"/>
    <n v="1700"/>
    <s v="K"/>
  </r>
  <r>
    <n v="10000"/>
    <s v="BSM180C12P2E202"/>
    <x v="6"/>
    <x v="89"/>
    <s v="https://octopart.com/bsm180c12p2e202-rohm-97158589"/>
    <s v="1200V - Module"/>
    <s v="Id=204A (Tc) Vgsmax=- Vth=4V @ 35.2mA"/>
    <s v="Qg=- Ciss=20000pF @ 10V"/>
    <n v="10000"/>
    <s v="BSM180C12P2E202-ND"/>
    <m/>
    <m/>
    <m/>
    <s v="C1S625901803312"/>
    <m/>
    <s v="755-BSM180C12P2E202"/>
    <m/>
    <m/>
    <m/>
    <m/>
    <m/>
    <m/>
    <s v="BSM180C12P2E202"/>
    <s v="Tray"/>
    <m/>
    <m/>
    <m/>
    <s v="Bulk"/>
    <m/>
    <s v="Tray"/>
    <m/>
    <m/>
    <m/>
    <m/>
    <m/>
    <m/>
    <m/>
    <n v="560"/>
    <m/>
    <m/>
    <m/>
    <n v="464"/>
    <m/>
    <n v="507.49"/>
    <m/>
    <m/>
    <m/>
    <m/>
    <m/>
    <m/>
    <n v="586.5"/>
    <n v="4"/>
    <m/>
    <m/>
    <m/>
    <n v="4"/>
    <m/>
    <n v="10"/>
    <m/>
    <m/>
    <m/>
    <m/>
    <m/>
    <m/>
    <n v="4"/>
    <n v="1"/>
    <m/>
    <m/>
    <m/>
    <n v="1"/>
    <m/>
    <n v="1"/>
    <m/>
    <m/>
    <m/>
    <m/>
    <m/>
    <m/>
    <n v="1"/>
    <s v="https://octopart.com/click/track?ai=8237&amp;sig=015e7f0&amp;sid=459&amp;ppid=97158589&amp;vpid=510697587&amp;ct=offers"/>
    <m/>
    <m/>
    <m/>
    <s v="https://octopart.com/click/track?ai=8237&amp;sig=0787e25&amp;sid=13512&amp;ppid=97158589&amp;vpid=573025538&amp;ct=offers"/>
    <m/>
    <s v="https://octopart.com/click/track?ai=8237&amp;sig=09255ed&amp;sid=2401&amp;ppid=97158589&amp;vpid=511111867&amp;ct=offers"/>
    <m/>
    <m/>
    <m/>
    <m/>
    <m/>
    <m/>
    <s v="https://octopart.com/click/track?ai=8237&amp;sig=0bb1868&amp;sid=5489&amp;ppid=97158589&amp;vpid=573600872&amp;ct=offers"/>
    <s v="Chip One Stop Japan"/>
    <s v="C1S625901803312"/>
    <s v="Bulk"/>
    <n v="464"/>
    <n v="4640000"/>
    <n v="4640000"/>
    <n v="4"/>
    <n v="1"/>
    <s v="https://octopart.com/click/track?ai=8237&amp;sig=0787e25&amp;sid=13512&amp;ppid=97158589&amp;vpid=573025538&amp;ct=offers"/>
    <s v="-"/>
    <m/>
    <m/>
    <x v="2"/>
    <s v="-"/>
    <n v="1200"/>
    <s v="K"/>
  </r>
  <r>
    <n v="10000"/>
    <s v="BSM300C12P3E301"/>
    <x v="6"/>
    <x v="90"/>
    <s v="https://octopart.com/bsm300c12p3e301-rohm-95635073"/>
    <s v="1200V - Module"/>
    <s v="Id=300A (Tc) Vgsmax=- Vth=5.6V @ 80mA"/>
    <s v="Qg=- Ciss=1500pF @ 10V"/>
    <n v="10000"/>
    <s v="846-BSM300C12P3E301-ND"/>
    <m/>
    <s v="BSM300C12P3E301"/>
    <m/>
    <s v="C1S625901872190"/>
    <m/>
    <s v="755-BSM300C12P3E301"/>
    <m/>
    <m/>
    <m/>
    <m/>
    <m/>
    <m/>
    <s v="BSM300C12P3E301"/>
    <s v="Bulk"/>
    <m/>
    <m/>
    <m/>
    <s v="Bulk"/>
    <m/>
    <s v="Bulk"/>
    <m/>
    <m/>
    <m/>
    <m/>
    <m/>
    <m/>
    <m/>
    <n v="800"/>
    <m/>
    <n v="798.08559000000002"/>
    <m/>
    <n v="735"/>
    <m/>
    <n v="702.86"/>
    <m/>
    <m/>
    <m/>
    <m/>
    <m/>
    <m/>
    <n v="937.125"/>
    <n v="3"/>
    <m/>
    <n v="0"/>
    <m/>
    <n v="4"/>
    <m/>
    <n v="8"/>
    <m/>
    <m/>
    <m/>
    <m/>
    <m/>
    <m/>
    <n v="4"/>
    <n v="1"/>
    <m/>
    <n v="2000"/>
    <m/>
    <n v="1"/>
    <m/>
    <n v="1"/>
    <m/>
    <m/>
    <m/>
    <m/>
    <m/>
    <m/>
    <n v="1"/>
    <s v="https://octopart.com/click/track?ai=8237&amp;sig=05b7c47&amp;sid=459&amp;ppid=95635073&amp;vpid=589970959&amp;ct=offers"/>
    <m/>
    <s v="https://octopart.com/click/track?c=1&amp;ai=8237&amp;sig=0582b5e&amp;sid=5822&amp;ppid=95635073&amp;vpid=502440992&amp;ct=offers"/>
    <m/>
    <s v="https://octopart.com/click/track?ai=8237&amp;sig=004799f&amp;sid=13512&amp;ppid=95635073&amp;vpid=576994442&amp;ct=offers"/>
    <m/>
    <s v="https://octopart.com/click/track?ai=8237&amp;sig=0b61aad&amp;sid=2401&amp;ppid=95635073&amp;vpid=588148869&amp;ct=offers"/>
    <m/>
    <m/>
    <m/>
    <m/>
    <m/>
    <m/>
    <s v="https://octopart.com/click/track?ai=8237&amp;sig=0b3f79a&amp;sid=5489&amp;ppid=95635073&amp;vpid=577351500&amp;ct=offers"/>
    <s v="Mouser"/>
    <s v="755-BSM300C12P3E301"/>
    <s v="Bulk"/>
    <n v="702.86"/>
    <n v="7028600"/>
    <n v="7028600"/>
    <n v="8"/>
    <n v="1"/>
    <s v="https://octopart.com/click/track?ai=8237&amp;sig=0b61aad&amp;sid=2401&amp;ppid=95635073&amp;vpid=588148869&amp;ct=offers"/>
    <s v="-"/>
    <m/>
    <m/>
    <x v="2"/>
    <s v="-"/>
    <n v="1200"/>
    <s v="K"/>
  </r>
  <r>
    <n v="10000"/>
    <s v="BSM400C12P3G202"/>
    <x v="6"/>
    <x v="91"/>
    <s v="https://octopart.com/bsm400c12p3g202-rohm-97158590"/>
    <s v="1200V - Module"/>
    <s v="Id=400A (Tc) Vgsmax=- Vth=5.6V @ 106.8mA"/>
    <s v="Qg=- Ciss=17000pF @ 10V"/>
    <n v="10000"/>
    <s v="BSM400C12P3G202-ND"/>
    <m/>
    <m/>
    <m/>
    <s v="C1S625901872215"/>
    <m/>
    <s v="755-BSM400C12P3G202"/>
    <m/>
    <m/>
    <m/>
    <m/>
    <m/>
    <m/>
    <s v="BSM400C12P3G202"/>
    <s v="Tray"/>
    <m/>
    <m/>
    <m/>
    <s v="Bulk"/>
    <m/>
    <s v="Tray"/>
    <m/>
    <m/>
    <m/>
    <m/>
    <m/>
    <m/>
    <m/>
    <n v="854"/>
    <m/>
    <m/>
    <m/>
    <n v="1070"/>
    <m/>
    <n v="750.31"/>
    <m/>
    <m/>
    <m/>
    <m/>
    <m/>
    <m/>
    <n v="1339.87"/>
    <n v="3"/>
    <m/>
    <m/>
    <m/>
    <n v="4"/>
    <m/>
    <n v="12"/>
    <m/>
    <m/>
    <m/>
    <m/>
    <m/>
    <m/>
    <n v="4"/>
    <n v="1"/>
    <m/>
    <m/>
    <m/>
    <n v="1"/>
    <m/>
    <n v="1"/>
    <m/>
    <m/>
    <m/>
    <m/>
    <m/>
    <m/>
    <n v="1"/>
    <s v="https://octopart.com/click/track?ai=8237&amp;sig=0896235&amp;sid=459&amp;ppid=97158590&amp;vpid=510697588&amp;ct=offers"/>
    <m/>
    <m/>
    <m/>
    <s v="https://octopart.com/click/track?ai=8237&amp;sig=0491594&amp;sid=13512&amp;ppid=97158590&amp;vpid=595384697&amp;ct=offers"/>
    <m/>
    <s v="https://octopart.com/click/track?ai=8237&amp;sig=0279999&amp;sid=2401&amp;ppid=97158590&amp;vpid=511111868&amp;ct=offers"/>
    <m/>
    <m/>
    <m/>
    <m/>
    <m/>
    <m/>
    <s v="https://octopart.com/click/track?ai=8237&amp;sig=0bdb554&amp;sid=5489&amp;ppid=97158590&amp;vpid=611049861&amp;ct=offers"/>
    <s v="Mouser"/>
    <s v="755-BSM400C12P3G202"/>
    <s v="Tray"/>
    <n v="750.31"/>
    <n v="7503099.9999999898"/>
    <n v="7503099.9999999898"/>
    <n v="12"/>
    <n v="1"/>
    <s v="https://octopart.com/click/track?ai=8237&amp;sig=0279999&amp;sid=2401&amp;ppid=97158590&amp;vpid=511111868&amp;ct=offers"/>
    <s v="-"/>
    <m/>
    <m/>
    <x v="2"/>
    <s v="-"/>
    <n v="1200"/>
    <s v="K"/>
  </r>
  <r>
    <n v="10000"/>
    <s v="BSM600C12P3G201"/>
    <x v="6"/>
    <x v="92"/>
    <s v="https://octopart.com/bsm600c12p3g201-rohm-97158591"/>
    <s v="1200V - Module"/>
    <s v="Id=600A (Tc) Vgsmax=- Vth=5.6V @ 182mA"/>
    <s v="Qg=- Ciss=28000pF @ 10V"/>
    <n v="10000"/>
    <s v="BSM600C12P3G201-ND"/>
    <m/>
    <m/>
    <m/>
    <s v="C1S625901872242"/>
    <m/>
    <s v="755-BSM600C12P3G201"/>
    <m/>
    <m/>
    <m/>
    <m/>
    <m/>
    <m/>
    <s v="BSM600C12P3G201"/>
    <s v="Tray"/>
    <m/>
    <m/>
    <m/>
    <s v="Bulk"/>
    <m/>
    <s v="Tray"/>
    <m/>
    <m/>
    <m/>
    <m/>
    <m/>
    <m/>
    <m/>
    <n v="1120"/>
    <m/>
    <m/>
    <m/>
    <n v="1370"/>
    <m/>
    <n v="1000"/>
    <m/>
    <m/>
    <m/>
    <m/>
    <m/>
    <m/>
    <n v="1746.75"/>
    <n v="3"/>
    <m/>
    <m/>
    <m/>
    <n v="4"/>
    <m/>
    <n v="7"/>
    <m/>
    <m/>
    <m/>
    <m/>
    <m/>
    <m/>
    <n v="4"/>
    <n v="1"/>
    <m/>
    <m/>
    <m/>
    <n v="1"/>
    <m/>
    <n v="1"/>
    <m/>
    <m/>
    <m/>
    <m/>
    <m/>
    <m/>
    <n v="1"/>
    <s v="https://octopart.com/click/track?ai=8237&amp;sig=0c10db1&amp;sid=459&amp;ppid=97158591&amp;vpid=510697589&amp;ct=offers"/>
    <m/>
    <m/>
    <m/>
    <s v="https://octopart.com/click/track?ai=8237&amp;sig=0798d8a&amp;sid=13512&amp;ppid=97158591&amp;vpid=592617944&amp;ct=offers"/>
    <m/>
    <s v="https://octopart.com/click/track?ai=8237&amp;sig=0c1dc6e&amp;sid=2401&amp;ppid=97158591&amp;vpid=511111869&amp;ct=offers"/>
    <m/>
    <m/>
    <m/>
    <m/>
    <m/>
    <m/>
    <s v="https://octopart.com/click/track?ai=8237&amp;sig=0bb75ff&amp;sid=5489&amp;ppid=97158591&amp;vpid=592742353&amp;ct=offers"/>
    <s v="Mouser"/>
    <s v="755-BSM600C12P3G201"/>
    <s v="Tray"/>
    <n v="1000"/>
    <n v="10000000"/>
    <n v="10000000"/>
    <n v="7"/>
    <n v="1"/>
    <s v="https://octopart.com/click/track?ai=8237&amp;sig=0c1dc6e&amp;sid=2401&amp;ppid=97158591&amp;vpid=511111869&amp;ct=offers"/>
    <s v="-"/>
    <m/>
    <m/>
    <x v="2"/>
    <s v="-"/>
    <n v="1200"/>
    <s v="K"/>
  </r>
  <r>
    <n v="10000"/>
    <s v="SCTW90N65G2V"/>
    <x v="7"/>
    <x v="93"/>
    <s v="https://octopart.com/sctw90n65g2v-stmicroelectronics-77080928"/>
    <s v="650V 25mOhm @ 50A, 18V TO-247-3"/>
    <s v="Id=90A (Tc) Vgsmax=18V Vth=5V @ 250ÂµA"/>
    <s v="Qg=157nC @ 18V Ciss=3300pF @ 400V"/>
    <n v="10000"/>
    <s v="497-18351-ND"/>
    <s v="SCTW90N65G2V"/>
    <s v="SCTW90N65G2V"/>
    <m/>
    <s v="C1S730201173648"/>
    <s v="SCTW90N65G2V-TUBE"/>
    <s v="511-SCTW90N65G2V"/>
    <s v="02AH6930"/>
    <m/>
    <m/>
    <m/>
    <m/>
    <m/>
    <s v="SCTW90N65G2V"/>
    <s v="Tube"/>
    <m/>
    <m/>
    <m/>
    <s v="Tube"/>
    <s v="Tube"/>
    <s v="Tube"/>
    <m/>
    <m/>
    <m/>
    <m/>
    <m/>
    <m/>
    <m/>
    <n v="39"/>
    <n v="46.406999999999996"/>
    <n v="38.31418"/>
    <m/>
    <n v="48.9"/>
    <n v="41.93"/>
    <n v="46.5"/>
    <n v="37.5"/>
    <m/>
    <m/>
    <m/>
    <m/>
    <m/>
    <n v="49.401000000000003"/>
    <n v="700"/>
    <n v="100"/>
    <n v="664"/>
    <m/>
    <n v="6"/>
    <n v="5"/>
    <n v="498"/>
    <n v="0"/>
    <m/>
    <m/>
    <m/>
    <m/>
    <m/>
    <n v="100"/>
    <n v="1"/>
    <n v="1"/>
    <n v="600"/>
    <m/>
    <n v="1"/>
    <n v="1"/>
    <n v="1"/>
    <n v="600"/>
    <m/>
    <m/>
    <m/>
    <m/>
    <m/>
    <n v="1"/>
    <s v="https://octopart.com/click/track?ai=8237&amp;sig=01472d2&amp;sid=459&amp;ppid=77080928&amp;vpid=511590724&amp;ct=offers"/>
    <s v="https://octopart.com/click/track?ai=8237&amp;sig=0879432&amp;sid=1106&amp;ppid=77080928&amp;vpid=486008277&amp;ct=offers"/>
    <s v="https://octopart.com/click/track?ai=8237&amp;sig=0b0b319&amp;sid=5822&amp;ppid=77080928&amp;vpid=391118520&amp;ct=offers"/>
    <m/>
    <s v="https://octopart.com/click/track?ai=8237&amp;sig=0161eca&amp;sid=13512&amp;ppid=77080928&amp;vpid=591441326&amp;ct=offers"/>
    <s v="https://octopart.com/click/track?ai=8237&amp;sig=0044753&amp;sid=2454&amp;ppid=77080928&amp;vpid=577820630&amp;ct=offers"/>
    <s v="https://octopart.com/click/track?ai=8237&amp;sig=01ac451&amp;sid=2401&amp;ppid=77080928&amp;vpid=511660320&amp;ct=offers"/>
    <s v="https://octopart.com/click/track?c=1&amp;ai=8237&amp;sig=0a83c7a&amp;sid=2402&amp;ppid=77080928&amp;vpid=547463108&amp;ct=offers"/>
    <m/>
    <m/>
    <m/>
    <m/>
    <m/>
    <s v="https://octopart.com/click/track?ai=8237&amp;sig=0c8df0c&amp;sid=5489&amp;ppid=77080928&amp;vpid=611121432&amp;ct=offers"/>
    <s v="Newark"/>
    <s v="02AH6930"/>
    <m/>
    <n v="37.5"/>
    <n v="375000"/>
    <n v="375000"/>
    <n v="0"/>
    <n v="600"/>
    <s v="https://octopart.com/click/track?c=1&amp;ai=8237&amp;sig=0a83c7a&amp;sid=2402&amp;ppid=77080928&amp;vpid=547463108&amp;ct=offers"/>
    <s v="25mOhm"/>
    <s v="50A,"/>
    <s v="18V"/>
    <x v="4"/>
    <n v="25"/>
    <n v="650"/>
    <s v="D"/>
  </r>
  <r>
    <n v="10000"/>
    <s v="SCTH90N65G2V-7"/>
    <x v="7"/>
    <x v="94"/>
    <s v="https://octopart.com/scth90n65g2v-7-stmicroelectronics-88970714"/>
    <s v="650V 26mOhm @ 50A, 18V TO-263-8, DÂ²Pak (7 Leads + Tab), TO-263CA"/>
    <s v="Id=90A (Tc) Vgsmax=18V Vth=5V @ 1mA"/>
    <s v="Qg=157nC @ 18V Ciss=3300pF @ 400V"/>
    <n v="10000"/>
    <s v="497-18352-2-ND"/>
    <m/>
    <s v="SCTH90N65G2V-7"/>
    <m/>
    <s v="C1S730201173657"/>
    <m/>
    <s v="511-SCTH90N65G2V-7"/>
    <s v="02AH6929"/>
    <m/>
    <m/>
    <m/>
    <m/>
    <m/>
    <s v="SCTH90N65G2V-7"/>
    <s v="Tape &amp; Reel"/>
    <m/>
    <m/>
    <m/>
    <s v="Tube"/>
    <m/>
    <s v="Tape &amp; Reel"/>
    <m/>
    <m/>
    <m/>
    <m/>
    <m/>
    <m/>
    <m/>
    <n v="36.58"/>
    <m/>
    <n v="37.675609999999999"/>
    <m/>
    <n v="43.1"/>
    <m/>
    <n v="42.77"/>
    <n v="36.880000000000003"/>
    <m/>
    <m/>
    <m/>
    <m/>
    <m/>
    <n v="54.952500000000001"/>
    <n v="0"/>
    <m/>
    <n v="0"/>
    <m/>
    <n v="48"/>
    <m/>
    <n v="604"/>
    <n v="0"/>
    <m/>
    <m/>
    <m/>
    <m/>
    <m/>
    <n v="48"/>
    <n v="1000"/>
    <m/>
    <n v="1000"/>
    <m/>
    <n v="1"/>
    <m/>
    <n v="1"/>
    <n v="1000"/>
    <m/>
    <m/>
    <m/>
    <m/>
    <m/>
    <n v="1"/>
    <s v="https://octopart.com/click/track?c=1&amp;ai=8237&amp;sig=0bf1f5f&amp;sid=459&amp;ppid=88970714&amp;vpid=511590722&amp;ct=offers"/>
    <m/>
    <s v="https://octopart.com/click/track?c=1&amp;ai=8237&amp;sig=0b0b90b&amp;sid=5822&amp;ppid=88970714&amp;vpid=463030349&amp;ct=offers"/>
    <m/>
    <s v="https://octopart.com/click/track?ai=8237&amp;sig=0e6ece7&amp;sid=13512&amp;ppid=88970714&amp;vpid=591441325&amp;ct=offers"/>
    <m/>
    <s v="https://octopart.com/click/track?ai=8237&amp;sig=0f88bbd&amp;sid=2401&amp;ppid=88970714&amp;vpid=511660319&amp;ct=offers"/>
    <s v="https://octopart.com/click/track?c=1&amp;ai=8237&amp;sig=097b4f5&amp;sid=2402&amp;ppid=88970714&amp;vpid=547463107&amp;ct=offers"/>
    <m/>
    <m/>
    <m/>
    <m/>
    <m/>
    <s v="https://octopart.com/click/track?ai=8237&amp;sig=05ab63d&amp;sid=5489&amp;ppid=88970714&amp;vpid=591620387&amp;ct=offers"/>
    <s v="Digi-Key"/>
    <s v="497-18352-2-ND"/>
    <s v="Tape &amp; Reel"/>
    <n v="36.58"/>
    <n v="365800"/>
    <n v="365800"/>
    <n v="0"/>
    <n v="1000"/>
    <s v="https://octopart.com/click/track?c=1&amp;ai=8237&amp;sig=0bf1f5f&amp;sid=459&amp;ppid=88970714&amp;vpid=511590722&amp;ct=offers"/>
    <s v="26mOhm"/>
    <s v="50A,"/>
    <s v="18V"/>
    <x v="8"/>
    <n v="26"/>
    <n v="650"/>
    <s v="J"/>
  </r>
  <r>
    <n v="10000"/>
    <s v="SCTH90N65G2V-7"/>
    <x v="7"/>
    <x v="94"/>
    <s v="https://octopart.com/scth90n65g2v-7-stmicroelectronics-88970714"/>
    <s v="650V 26mOhm @ 50A, 18V TO-263-8, DÂ²Pak (7 Leads + Tab), TO-263CA"/>
    <s v="Id=90A (Tc) Vgsmax=18V Vth=5V @ 1mA"/>
    <s v="Qg=157nC @ 18V Ciss=3300pF @ 400V"/>
    <n v="10000"/>
    <s v="497-18352-2-ND"/>
    <m/>
    <s v="SCTH90N65G2V-7"/>
    <m/>
    <s v="C1S730201173657"/>
    <m/>
    <s v="511-SCTH90N65G2V-7"/>
    <s v="02AH6929"/>
    <m/>
    <m/>
    <m/>
    <m/>
    <m/>
    <s v="SCTH90N65G2V-7"/>
    <s v="Tape &amp; Reel"/>
    <m/>
    <m/>
    <m/>
    <s v="Tube"/>
    <m/>
    <s v="Tape &amp; Reel"/>
    <m/>
    <m/>
    <m/>
    <m/>
    <m/>
    <m/>
    <m/>
    <n v="36.58"/>
    <m/>
    <n v="37.675609999999999"/>
    <m/>
    <n v="43.1"/>
    <m/>
    <n v="42.77"/>
    <n v="36.880000000000003"/>
    <m/>
    <m/>
    <m/>
    <m/>
    <m/>
    <n v="54.952500000000001"/>
    <n v="0"/>
    <m/>
    <n v="0"/>
    <m/>
    <n v="48"/>
    <m/>
    <n v="604"/>
    <n v="0"/>
    <m/>
    <m/>
    <m/>
    <m/>
    <m/>
    <n v="48"/>
    <n v="1000"/>
    <m/>
    <n v="1000"/>
    <m/>
    <n v="1"/>
    <m/>
    <n v="1"/>
    <n v="1000"/>
    <m/>
    <m/>
    <m/>
    <m/>
    <m/>
    <n v="1"/>
    <s v="https://octopart.com/click/track?c=1&amp;ai=8237&amp;sig=0bf1f5f&amp;sid=459&amp;ppid=88970714&amp;vpid=511590722&amp;ct=offers"/>
    <m/>
    <s v="https://octopart.com/click/track?c=1&amp;ai=8237&amp;sig=0b0b90b&amp;sid=5822&amp;ppid=88970714&amp;vpid=463030349&amp;ct=offers"/>
    <m/>
    <s v="https://octopart.com/click/track?ai=8237&amp;sig=0e6ece7&amp;sid=13512&amp;ppid=88970714&amp;vpid=591441325&amp;ct=offers"/>
    <m/>
    <s v="https://octopart.com/click/track?ai=8237&amp;sig=0f88bbd&amp;sid=2401&amp;ppid=88970714&amp;vpid=511660319&amp;ct=offers"/>
    <s v="https://octopart.com/click/track?c=1&amp;ai=8237&amp;sig=097b4f5&amp;sid=2402&amp;ppid=88970714&amp;vpid=547463107&amp;ct=offers"/>
    <m/>
    <m/>
    <m/>
    <m/>
    <m/>
    <s v="https://octopart.com/click/track?ai=8237&amp;sig=05ab63d&amp;sid=5489&amp;ppid=88970714&amp;vpid=591620387&amp;ct=offers"/>
    <s v="Digi-Key"/>
    <s v="497-18352-2-ND"/>
    <s v="Tape &amp; Reel"/>
    <n v="36.58"/>
    <n v="365800"/>
    <n v="365800"/>
    <n v="0"/>
    <n v="1000"/>
    <s v="https://octopart.com/click/track?c=1&amp;ai=8237&amp;sig=0bf1f5f&amp;sid=459&amp;ppid=88970714&amp;vpid=511590722&amp;ct=offers"/>
    <s v="26mOhm"/>
    <s v="50A,"/>
    <s v="18V"/>
    <x v="8"/>
    <n v="26"/>
    <n v="650"/>
    <s v="J"/>
  </r>
  <r>
    <n v="10000"/>
    <s v="SCTH90N65G2V-7"/>
    <x v="7"/>
    <x v="94"/>
    <s v="https://octopart.com/scth90n65g2v-7-stmicroelectronics-88970714"/>
    <s v="650V 26mOhm @ 50A, 18V TO-263-8, DÂ²Pak (7 Leads + Tab), TO-263CA"/>
    <s v="Id=90A (Tc) Vgsmax=18V Vth=5V @ 1mA"/>
    <s v="Qg=157nC @ 18V Ciss=3300pF @ 400V"/>
    <n v="10000"/>
    <s v="497-18352-2-ND"/>
    <m/>
    <s v="SCTH90N65G2V-7"/>
    <m/>
    <s v="C1S730201173657"/>
    <m/>
    <s v="511-SCTH90N65G2V-7"/>
    <s v="02AH6929"/>
    <m/>
    <m/>
    <m/>
    <m/>
    <m/>
    <s v="SCTH90N65G2V-7"/>
    <s v="Tape &amp; Reel"/>
    <m/>
    <m/>
    <m/>
    <s v="Tube"/>
    <m/>
    <s v="Tape &amp; Reel"/>
    <m/>
    <m/>
    <m/>
    <m/>
    <m/>
    <m/>
    <m/>
    <n v="36.58"/>
    <m/>
    <n v="37.675609999999999"/>
    <m/>
    <n v="43.1"/>
    <m/>
    <n v="42.77"/>
    <n v="36.880000000000003"/>
    <m/>
    <m/>
    <m/>
    <m/>
    <m/>
    <n v="54.952500000000001"/>
    <n v="0"/>
    <m/>
    <n v="0"/>
    <m/>
    <n v="48"/>
    <m/>
    <n v="604"/>
    <n v="0"/>
    <m/>
    <m/>
    <m/>
    <m/>
    <m/>
    <n v="48"/>
    <n v="1000"/>
    <m/>
    <n v="1000"/>
    <m/>
    <n v="1"/>
    <m/>
    <n v="1"/>
    <n v="1000"/>
    <m/>
    <m/>
    <m/>
    <m/>
    <m/>
    <n v="1"/>
    <s v="https://octopart.com/click/track?c=1&amp;ai=8237&amp;sig=0bf1f5f&amp;sid=459&amp;ppid=88970714&amp;vpid=511590722&amp;ct=offers"/>
    <m/>
    <s v="https://octopart.com/click/track?c=1&amp;ai=8237&amp;sig=0b0b90b&amp;sid=5822&amp;ppid=88970714&amp;vpid=463030349&amp;ct=offers"/>
    <m/>
    <s v="https://octopart.com/click/track?ai=8237&amp;sig=0e6ece7&amp;sid=13512&amp;ppid=88970714&amp;vpid=591441325&amp;ct=offers"/>
    <m/>
    <s v="https://octopart.com/click/track?ai=8237&amp;sig=0f88bbd&amp;sid=2401&amp;ppid=88970714&amp;vpid=511660319&amp;ct=offers"/>
    <s v="https://octopart.com/click/track?c=1&amp;ai=8237&amp;sig=097b4f5&amp;sid=2402&amp;ppid=88970714&amp;vpid=547463107&amp;ct=offers"/>
    <m/>
    <m/>
    <m/>
    <m/>
    <m/>
    <s v="https://octopart.com/click/track?ai=8237&amp;sig=05ab63d&amp;sid=5489&amp;ppid=88970714&amp;vpid=591620387&amp;ct=offers"/>
    <s v="Digi-Key"/>
    <s v="497-18352-2-ND"/>
    <s v="Tape &amp; Reel"/>
    <n v="36.58"/>
    <n v="365800"/>
    <n v="365800"/>
    <n v="0"/>
    <n v="1000"/>
    <s v="https://octopart.com/click/track?c=1&amp;ai=8237&amp;sig=0bf1f5f&amp;sid=459&amp;ppid=88970714&amp;vpid=511590722&amp;ct=offers"/>
    <s v="26mOhm"/>
    <s v="50A,"/>
    <s v="18V"/>
    <x v="8"/>
    <n v="26"/>
    <n v="650"/>
    <s v="J"/>
  </r>
  <r>
    <n v="10000"/>
    <s v="SCTW100N65G2AG"/>
    <x v="7"/>
    <x v="95"/>
    <s v="https://octopart.com/sctw100n65g2ag-stmicroelectronics-74145437"/>
    <s v="650V 26mOhm @ 50A, 18V TO-247-3"/>
    <s v="Id=100A (Tc) Vgsmax=18V Vth=5V @ 5mA"/>
    <s v="Qg=162nC @ 18V Ciss=3315pF @ 520V"/>
    <n v="10000"/>
    <s v="497-SCTW100N65G2AG-ND"/>
    <m/>
    <m/>
    <m/>
    <m/>
    <m/>
    <s v="511-SCTW100N65G2AG"/>
    <s v="52AH0354"/>
    <m/>
    <m/>
    <m/>
    <m/>
    <m/>
    <m/>
    <s v="Tube"/>
    <m/>
    <m/>
    <m/>
    <m/>
    <m/>
    <s v="Tube"/>
    <m/>
    <m/>
    <m/>
    <m/>
    <m/>
    <m/>
    <m/>
    <n v="17.472000000000001"/>
    <m/>
    <m/>
    <m/>
    <m/>
    <m/>
    <n v="20.74"/>
    <n v="17.07"/>
    <m/>
    <m/>
    <m/>
    <m/>
    <m/>
    <m/>
    <n v="0"/>
    <m/>
    <m/>
    <m/>
    <m/>
    <m/>
    <n v="0"/>
    <n v="0"/>
    <m/>
    <m/>
    <m/>
    <m/>
    <m/>
    <m/>
    <n v="600"/>
    <m/>
    <m/>
    <m/>
    <m/>
    <m/>
    <n v="1"/>
    <n v="600"/>
    <m/>
    <m/>
    <m/>
    <m/>
    <m/>
    <m/>
    <s v="https://octopart.com/click/track?c=1&amp;ai=8237&amp;sig=06e8248&amp;sid=459&amp;ppid=74145437&amp;vpid=606217596&amp;ct=offers"/>
    <m/>
    <m/>
    <m/>
    <m/>
    <m/>
    <s v="https://octopart.com/click/track?c=1&amp;ai=8237&amp;sig=051f876&amp;sid=2401&amp;ppid=74145437&amp;vpid=600891340&amp;ct=offers"/>
    <s v="https://octopart.com/click/track?c=1&amp;ai=8237&amp;sig=0c4a0e6&amp;sid=2402&amp;ppid=74145437&amp;vpid=600642230&amp;ct=offers"/>
    <m/>
    <m/>
    <m/>
    <m/>
    <m/>
    <m/>
    <s v="Newark"/>
    <s v="52AH0354"/>
    <m/>
    <n v="17.07"/>
    <n v="170700"/>
    <n v="170700"/>
    <n v="0"/>
    <n v="600"/>
    <s v="https://octopart.com/click/track?c=1&amp;ai=8237&amp;sig=0c4a0e6&amp;sid=2402&amp;ppid=74145437&amp;vpid=600642230&amp;ct=offers"/>
    <s v="26mOhm"/>
    <s v="50A,"/>
    <s v="18V"/>
    <x v="4"/>
    <n v="26"/>
    <n v="650"/>
    <s v="D"/>
  </r>
  <r>
    <n v="10000"/>
    <s v="SCTH100N65G2-7AG"/>
    <x v="7"/>
    <x v="96"/>
    <s v="https://octopart.com/scth100n65g2-7ag-stmicroelectronics-89947917"/>
    <s v="650V 26mOhm @ 50A, 18V TO-263-8, DÂ²Pak (7 Leads + Tab), TO-263CA"/>
    <s v="Id=95A (Tc) Vgsmax=18V Vth=5V @ 5mA"/>
    <s v="Qg=162nC @ 18V Ciss=3315pF @ 520V"/>
    <n v="10000"/>
    <s v="497-SCTH100N65G2-7AGTR-ND"/>
    <m/>
    <m/>
    <m/>
    <m/>
    <m/>
    <s v="511-SCTH100N65G2-7AG"/>
    <s v="52AH0351"/>
    <m/>
    <m/>
    <m/>
    <m/>
    <m/>
    <m/>
    <s v="Tape &amp; Reel"/>
    <m/>
    <m/>
    <m/>
    <m/>
    <m/>
    <s v="Tape &amp; Reel"/>
    <m/>
    <m/>
    <m/>
    <m/>
    <m/>
    <m/>
    <m/>
    <n v="18.018000000000001"/>
    <m/>
    <m/>
    <m/>
    <m/>
    <m/>
    <n v="21.73"/>
    <n v="17.88"/>
    <m/>
    <m/>
    <m/>
    <m/>
    <m/>
    <m/>
    <n v="0"/>
    <m/>
    <m/>
    <m/>
    <m/>
    <m/>
    <n v="50"/>
    <n v="0"/>
    <m/>
    <m/>
    <m/>
    <m/>
    <m/>
    <m/>
    <n v="1000"/>
    <m/>
    <m/>
    <m/>
    <m/>
    <m/>
    <n v="1"/>
    <n v="1000"/>
    <m/>
    <m/>
    <m/>
    <m/>
    <m/>
    <m/>
    <s v="https://octopart.com/click/track?c=1&amp;ai=8237&amp;sig=0935a9d&amp;sid=459&amp;ppid=89947917&amp;vpid=606217593&amp;ct=offers"/>
    <m/>
    <m/>
    <m/>
    <m/>
    <m/>
    <s v="https://octopart.com/click/track?ai=8237&amp;sig=0295452&amp;sid=2401&amp;ppid=89947917&amp;vpid=600891338&amp;ct=offers"/>
    <s v="https://octopart.com/click/track?c=1&amp;ai=8237&amp;sig=0a31a09&amp;sid=2402&amp;ppid=89947917&amp;vpid=600642227&amp;ct=offers"/>
    <m/>
    <m/>
    <m/>
    <m/>
    <m/>
    <m/>
    <s v="Newark"/>
    <s v="52AH0351"/>
    <m/>
    <n v="17.88"/>
    <n v="178800"/>
    <n v="178800"/>
    <n v="0"/>
    <n v="1000"/>
    <s v="https://octopart.com/click/track?c=1&amp;ai=8237&amp;sig=0a31a09&amp;sid=2402&amp;ppid=89947917&amp;vpid=600642227&amp;ct=offers"/>
    <s v="26mOhm"/>
    <s v="50A,"/>
    <s v="18V"/>
    <x v="8"/>
    <n v="26"/>
    <n v="650"/>
    <s v="J"/>
  </r>
  <r>
    <n v="10000"/>
    <s v="SCTH35N65G2V-7"/>
    <x v="7"/>
    <x v="97"/>
    <s v="https://octopart.com/scth35n65g2v-7-stmicroelectronics-83068245"/>
    <s v="650V 67mOhm @ 20A, 20V TO-263-8, DÂ²Pak (7 Leads + Tab), TO-263CA"/>
    <s v="Id=45A (Tc) Vgsmax=18V, 20V Vth=3.2V @ 1mA"/>
    <s v="Qg=73nC @ 20V Ciss=1370pF @ 400V"/>
    <n v="10000"/>
    <s v="497-SCTH35N65G2V-7TR-ND"/>
    <m/>
    <m/>
    <s v="SCTH35N65G2V-7"/>
    <s v="C1S730201193101"/>
    <m/>
    <s v="511-SCTH35N65G2V-7"/>
    <s v="52AH0352"/>
    <m/>
    <m/>
    <m/>
    <m/>
    <m/>
    <s v="SCTH35N65G2V-7"/>
    <s v="Tape &amp; Reel"/>
    <m/>
    <m/>
    <m/>
    <s v="Tube"/>
    <m/>
    <s v="Tape &amp; Reel"/>
    <m/>
    <m/>
    <m/>
    <m/>
    <m/>
    <m/>
    <m/>
    <n v="7.0490000000000004"/>
    <m/>
    <m/>
    <n v="9.8277645569190906"/>
    <n v="25"/>
    <m/>
    <n v="8.2100000000000009"/>
    <n v="6.63"/>
    <m/>
    <m/>
    <m/>
    <m/>
    <m/>
    <n v="31.875"/>
    <n v="0"/>
    <m/>
    <m/>
    <n v="100"/>
    <n v="45"/>
    <m/>
    <n v="0"/>
    <n v="0"/>
    <m/>
    <m/>
    <m/>
    <m/>
    <m/>
    <n v="45"/>
    <n v="1000"/>
    <m/>
    <m/>
    <n v="1000"/>
    <n v="1"/>
    <m/>
    <n v="1"/>
    <n v="1000"/>
    <m/>
    <m/>
    <m/>
    <m/>
    <m/>
    <n v="1"/>
    <s v="https://octopart.com/click/track?c=1&amp;ai=8237&amp;sig=0b48f46&amp;sid=459&amp;ppid=83068245&amp;vpid=606217594&amp;ct=offers"/>
    <m/>
    <m/>
    <s v="https://octopart.com/click/track?ai=8237&amp;sig=0c5fa1b&amp;sid=15544&amp;ppid=83068245&amp;vpid=460555942&amp;ct=offers"/>
    <s v="https://octopart.com/click/track?ai=8237&amp;sig=027308e&amp;sid=13512&amp;ppid=83068245&amp;vpid=590476593&amp;ct=offers"/>
    <m/>
    <s v="https://octopart.com/click/track?c=1&amp;ai=8237&amp;sig=0b0d615&amp;sid=2401&amp;ppid=83068245&amp;vpid=600891339&amp;ct=offers"/>
    <s v="https://octopart.com/click/track?c=1&amp;ai=8237&amp;sig=0c717a5&amp;sid=2402&amp;ppid=83068245&amp;vpid=600642228&amp;ct=offers"/>
    <m/>
    <m/>
    <m/>
    <m/>
    <m/>
    <s v="https://octopart.com/click/track?ai=8237&amp;sig=0d20983&amp;sid=5489&amp;ppid=83068245&amp;vpid=590682529&amp;ct=offers"/>
    <s v="Newark"/>
    <s v="52AH0352"/>
    <m/>
    <n v="6.63"/>
    <n v="66300"/>
    <n v="66300"/>
    <n v="0"/>
    <n v="1000"/>
    <s v="https://octopart.com/click/track?c=1&amp;ai=8237&amp;sig=0c717a5&amp;sid=2402&amp;ppid=83068245&amp;vpid=600642228&amp;ct=offers"/>
    <s v="67mOhm"/>
    <s v="20A,"/>
    <s v="20V"/>
    <x v="8"/>
    <n v="67"/>
    <n v="650"/>
    <s v="J"/>
  </r>
  <r>
    <n v="10000"/>
    <s v="SCTW35N65G2V"/>
    <x v="7"/>
    <x v="98"/>
    <s v="https://octopart.com/sctw35n65g2v-stmicroelectronics-77065124"/>
    <s v="650V 67mOhm @ 20A, 20V TO-247-3"/>
    <s v="Id=45A (Tc) Vgsmax=18V, 20V Vth=5V @ 1mA"/>
    <s v="Qg=73nC @ 20V Ciss=1370pF @ 400V"/>
    <n v="10000"/>
    <s v="497-SCTW35N65G2V-ND"/>
    <m/>
    <s v="SCTW35N65G2V"/>
    <m/>
    <m/>
    <m/>
    <s v="511-SCTW35N65G2V"/>
    <s v="52AH0355"/>
    <m/>
    <m/>
    <m/>
    <m/>
    <m/>
    <m/>
    <s v="Tube"/>
    <m/>
    <m/>
    <m/>
    <m/>
    <m/>
    <s v="Tube"/>
    <m/>
    <m/>
    <m/>
    <m/>
    <m/>
    <m/>
    <m/>
    <n v="8.8450000000000006"/>
    <m/>
    <n v="7.7905499999999996"/>
    <m/>
    <m/>
    <m/>
    <n v="9.4499999999999993"/>
    <n v="7.63"/>
    <m/>
    <m/>
    <m/>
    <m/>
    <m/>
    <m/>
    <n v="0"/>
    <m/>
    <n v="0"/>
    <m/>
    <m/>
    <m/>
    <n v="0"/>
    <n v="0"/>
    <m/>
    <m/>
    <m/>
    <m/>
    <m/>
    <m/>
    <n v="600"/>
    <m/>
    <n v="600"/>
    <m/>
    <m/>
    <m/>
    <n v="1"/>
    <n v="600"/>
    <m/>
    <m/>
    <m/>
    <m/>
    <m/>
    <m/>
    <s v="https://octopart.com/click/track?c=1&amp;ai=8237&amp;sig=0d99c4f&amp;sid=459&amp;ppid=77065124&amp;vpid=606217597&amp;ct=offers"/>
    <m/>
    <s v="https://octopart.com/click/track?c=1&amp;ai=8237&amp;sig=0843f53&amp;sid=5822&amp;ppid=77065124&amp;vpid=600780644&amp;ct=offers"/>
    <m/>
    <m/>
    <m/>
    <s v="https://octopart.com/click/track?c=1&amp;ai=8237&amp;sig=01ca884&amp;sid=2401&amp;ppid=77065124&amp;vpid=601108031&amp;ct=offers"/>
    <s v="https://octopart.com/click/track?c=1&amp;ai=8237&amp;sig=0235d1d&amp;sid=2402&amp;ppid=77065124&amp;vpid=600642231&amp;ct=offers"/>
    <m/>
    <m/>
    <m/>
    <m/>
    <m/>
    <m/>
    <s v="Newark"/>
    <s v="52AH0355"/>
    <m/>
    <n v="7.63"/>
    <n v="76300"/>
    <n v="76300"/>
    <n v="0"/>
    <n v="600"/>
    <s v="https://octopart.com/click/track?c=1&amp;ai=8237&amp;sig=0235d1d&amp;sid=2402&amp;ppid=77065124&amp;vpid=600642231&amp;ct=offers"/>
    <s v="67mOhm"/>
    <s v="20A,"/>
    <s v="20V"/>
    <x v="4"/>
    <n v="67"/>
    <n v="650"/>
    <s v="D"/>
  </r>
  <r>
    <n v="10000"/>
    <s v="SCTW35N65G2VAG"/>
    <x v="7"/>
    <x v="99"/>
    <s v="https://octopart.com/sctw35n65g2vag-stmicroelectronics-102284324"/>
    <s v="650V 67mOhm @ 20A, 20V TO-247-3"/>
    <s v="Id=45A (Tc) Vgsmax=18V, 20V Vth=5V @ 1mA"/>
    <s v="Qg=73nC @ 20V Ciss=1370pF @ 400V"/>
    <n v="10000"/>
    <s v="497-SCTW35N65G2VAG-ND"/>
    <m/>
    <m/>
    <m/>
    <m/>
    <m/>
    <s v="511-SCTW35N65G2VAG"/>
    <s v="52AH0356"/>
    <m/>
    <m/>
    <m/>
    <m/>
    <m/>
    <m/>
    <s v="Tube"/>
    <m/>
    <m/>
    <m/>
    <m/>
    <m/>
    <s v="Tube"/>
    <m/>
    <m/>
    <m/>
    <m/>
    <m/>
    <m/>
    <m/>
    <n v="12.382999999999999"/>
    <m/>
    <m/>
    <m/>
    <m/>
    <m/>
    <n v="13.23"/>
    <n v="10.68"/>
    <m/>
    <m/>
    <m/>
    <m/>
    <m/>
    <m/>
    <n v="0"/>
    <m/>
    <m/>
    <m/>
    <m/>
    <m/>
    <n v="0"/>
    <n v="0"/>
    <m/>
    <m/>
    <m/>
    <m/>
    <m/>
    <m/>
    <n v="600"/>
    <m/>
    <m/>
    <m/>
    <m/>
    <m/>
    <n v="1"/>
    <n v="600"/>
    <m/>
    <m/>
    <m/>
    <m/>
    <m/>
    <m/>
    <s v="https://octopart.com/click/track?c=1&amp;ai=8237&amp;sig=0cbabed&amp;sid=459&amp;ppid=102284324&amp;vpid=606217598&amp;ct=offers"/>
    <m/>
    <m/>
    <m/>
    <m/>
    <m/>
    <s v="https://octopart.com/click/track?c=1&amp;ai=8237&amp;sig=0f12485&amp;sid=2401&amp;ppid=102284324&amp;vpid=600891341&amp;ct=offers"/>
    <s v="https://octopart.com/click/track?c=1&amp;ai=8237&amp;sig=0d48f79&amp;sid=2402&amp;ppid=102284324&amp;vpid=600642232&amp;ct=offers"/>
    <m/>
    <m/>
    <m/>
    <m/>
    <m/>
    <m/>
    <s v="Newark"/>
    <s v="52AH0356"/>
    <m/>
    <n v="10.68"/>
    <n v="106800"/>
    <n v="106800"/>
    <n v="0"/>
    <n v="600"/>
    <s v="https://octopart.com/click/track?c=1&amp;ai=8237&amp;sig=0d48f79&amp;sid=2402&amp;ppid=102284324&amp;vpid=600642232&amp;ct=offers"/>
    <s v="67mOhm"/>
    <s v="20A,"/>
    <s v="20V"/>
    <x v="4"/>
    <n v="67"/>
    <n v="650"/>
    <s v="D"/>
  </r>
  <r>
    <n v="10000"/>
    <s v="SCTWA50N120"/>
    <x v="7"/>
    <x v="100"/>
    <s v="https://octopart.com/sctwa50n120-stmicroelectronics-75541864"/>
    <s v="1200V 69mOhm @ 40A, 20V TO-247-3"/>
    <s v="Id=65A (Tc) Vgsmax=20V Vth=3V @ 1mA"/>
    <s v="Qg=122nC @ 20V Ciss=1900pF @ 400V"/>
    <n v="10000"/>
    <s v="497-18637-ND"/>
    <s v="SCTWA50N120"/>
    <s v="SCTWA50N120"/>
    <s v="SCTWA50N120"/>
    <m/>
    <m/>
    <s v="511-SCTWA50N120"/>
    <s v="20AC3771"/>
    <m/>
    <m/>
    <m/>
    <m/>
    <m/>
    <s v="SCTWA50N120"/>
    <s v="Tube"/>
    <m/>
    <m/>
    <m/>
    <m/>
    <m/>
    <m/>
    <m/>
    <m/>
    <m/>
    <m/>
    <m/>
    <m/>
    <m/>
    <n v="25.664999999999999"/>
    <n v="24.5749"/>
    <n v="22.605370000000001"/>
    <n v="27.324002735869801"/>
    <m/>
    <m/>
    <n v="26.9"/>
    <n v="22.13"/>
    <m/>
    <m/>
    <m/>
    <m/>
    <m/>
    <n v="23.094000000000001"/>
    <n v="365"/>
    <n v="148"/>
    <n v="0"/>
    <n v="0"/>
    <m/>
    <m/>
    <n v="168"/>
    <n v="0"/>
    <m/>
    <m/>
    <m/>
    <m/>
    <m/>
    <n v="148"/>
    <n v="1"/>
    <n v="1"/>
    <n v="600"/>
    <n v="1"/>
    <m/>
    <m/>
    <n v="1"/>
    <n v="600"/>
    <m/>
    <m/>
    <m/>
    <m/>
    <m/>
    <n v="1"/>
    <s v="https://octopart.com/click/track?ai=8237&amp;sig=02c1625&amp;sid=459&amp;ppid=75541864&amp;vpid=533112231&amp;ct=offers"/>
    <s v="https://octopart.com/click/track?ai=8237&amp;sig=043b74b&amp;sid=1106&amp;ppid=75541864&amp;vpid=566161815&amp;ct=offers"/>
    <s v="https://octopart.com/click/track?c=1&amp;ai=8237&amp;sig=0680263&amp;sid=5822&amp;ppid=75541864&amp;vpid=422896160&amp;ct=offers"/>
    <s v="https://octopart.com/click/track?c=1&amp;ai=8237&amp;sig=03055a9&amp;sid=15544&amp;ppid=75541864&amp;vpid=448142113&amp;ct=offers"/>
    <m/>
    <m/>
    <s v="https://octopart.com/click/track?ai=8237&amp;sig=0e8b360&amp;sid=2401&amp;ppid=75541864&amp;vpid=422806814&amp;ct=offers"/>
    <s v="https://octopart.com/click/track?c=1&amp;ai=8237&amp;sig=0d88b9d&amp;sid=2402&amp;ppid=75541864&amp;vpid=433066860&amp;ct=offers"/>
    <m/>
    <m/>
    <m/>
    <m/>
    <m/>
    <s v="https://octopart.com/click/track?ai=8237&amp;sig=0e83a33&amp;sid=5489&amp;ppid=75541864&amp;vpid=572745110&amp;ct=offers"/>
    <s v="Newark"/>
    <s v="20AC3771"/>
    <m/>
    <n v="22.13"/>
    <n v="221300"/>
    <n v="221300"/>
    <n v="0"/>
    <n v="600"/>
    <s v="https://octopart.com/click/track?c=1&amp;ai=8237&amp;sig=0d88b9d&amp;sid=2402&amp;ppid=75541864&amp;vpid=433066860&amp;ct=offers"/>
    <s v="69mOhm"/>
    <s v="40A,"/>
    <s v="20V"/>
    <x v="4"/>
    <n v="69"/>
    <n v="1200"/>
    <s v="D"/>
  </r>
  <r>
    <n v="10000"/>
    <s v="SCT50N120"/>
    <x v="7"/>
    <x v="101"/>
    <s v="https://octopart.com/sct50n120-stmicroelectronics-74677488"/>
    <s v="1200V 69mOhm @ 40A, 20V TO-247-3"/>
    <s v="Id=65A (Tc) Vgsmax=20V Vth=3V @ 1mA"/>
    <s v="Qg=122nC @ 20V Ciss=1900pF @ 400V"/>
    <n v="10000"/>
    <s v="497-16598-5-ND"/>
    <s v="SCT50N120"/>
    <m/>
    <s v="SCT50N120"/>
    <m/>
    <m/>
    <s v="511-SCT50N120"/>
    <s v="97Y9495"/>
    <m/>
    <m/>
    <m/>
    <s v="SCT50N120"/>
    <m/>
    <s v="SCT50N120"/>
    <s v="Tube"/>
    <m/>
    <m/>
    <m/>
    <m/>
    <m/>
    <s v="Tube"/>
    <m/>
    <m/>
    <m/>
    <m/>
    <m/>
    <m/>
    <m/>
    <n v="24.5"/>
    <n v="23.079899999999999"/>
    <m/>
    <n v="32.450649769090298"/>
    <m/>
    <m/>
    <n v="26.25"/>
    <n v="22.75"/>
    <m/>
    <m/>
    <m/>
    <n v="33.47"/>
    <m/>
    <n v="22.05"/>
    <n v="460"/>
    <n v="521"/>
    <m/>
    <n v="1740"/>
    <m/>
    <m/>
    <n v="765"/>
    <n v="0"/>
    <m/>
    <m/>
    <m/>
    <n v="76"/>
    <m/>
    <n v="395"/>
    <n v="1"/>
    <n v="1"/>
    <m/>
    <n v="1"/>
    <m/>
    <m/>
    <n v="1"/>
    <n v="1"/>
    <m/>
    <m/>
    <m/>
    <n v="1"/>
    <m/>
    <n v="1"/>
    <s v="https://octopart.com/click/track?ai=8237&amp;sig=0a570ef&amp;sid=459&amp;ppid=74677488&amp;vpid=265960069&amp;ct=offers"/>
    <s v="https://octopart.com/click/track?ai=8237&amp;sig=064c642&amp;sid=1106&amp;ppid=74677488&amp;vpid=486008273&amp;ct=offers"/>
    <m/>
    <s v="https://octopart.com/click/track?ai=8237&amp;sig=0f94c00&amp;sid=15544&amp;ppid=74677488&amp;vpid=322232910&amp;ct=offers"/>
    <m/>
    <m/>
    <s v="https://octopart.com/click/track?ai=8237&amp;sig=0c3cffa&amp;sid=2401&amp;ppid=74677488&amp;vpid=268897390&amp;ct=offers"/>
    <s v="https://octopart.com/click/track?c=1&amp;ai=8237&amp;sig=0412d7f&amp;sid=2402&amp;ppid=74677488&amp;vpid=272360292&amp;ct=offers"/>
    <m/>
    <m/>
    <m/>
    <s v="https://octopart.com/click/track?ai=8237&amp;sig=0631d74&amp;sid=1532&amp;ppid=74677488&amp;vpid=456199882&amp;ct=offers"/>
    <m/>
    <s v="https://octopart.com/click/track?ai=8237&amp;sig=00be92d&amp;sid=5489&amp;ppid=74677488&amp;vpid=579782830&amp;ct=offers"/>
    <s v="Verical"/>
    <s v="SCT50N120"/>
    <m/>
    <n v="22.05"/>
    <n v="220500"/>
    <n v="220500"/>
    <n v="395"/>
    <n v="1"/>
    <s v="https://octopart.com/click/track?ai=8237&amp;sig=00be92d&amp;sid=5489&amp;ppid=74677488&amp;vpid=579782830&amp;ct=offers"/>
    <s v="69mOhm"/>
    <s v="40A,"/>
    <s v="20V"/>
    <x v="4"/>
    <n v="69"/>
    <n v="1200"/>
    <s v="D"/>
  </r>
  <r>
    <n v="10000"/>
    <s v="SCT30N120H"/>
    <x v="7"/>
    <x v="102"/>
    <s v="https://octopart.com/sct30n120h-stmicroelectronics-90328978"/>
    <s v="1200V 100mOhm @ 20A, 20V TO-247-3"/>
    <s v="Id=40A (Tc) Vgsmax=20V Vth=3.5V @ 1mA"/>
    <s v="Qg=105nC @ 20V Ciss=1700pF @ 400V"/>
    <n v="10000"/>
    <s v="SCT30N120H-ND"/>
    <m/>
    <s v="SCT30N120H"/>
    <m/>
    <m/>
    <m/>
    <m/>
    <s v="59AC7247"/>
    <m/>
    <m/>
    <m/>
    <m/>
    <m/>
    <m/>
    <s v="Tape &amp; Reel"/>
    <m/>
    <m/>
    <m/>
    <m/>
    <m/>
    <m/>
    <m/>
    <m/>
    <m/>
    <m/>
    <m/>
    <m/>
    <m/>
    <n v="12.663"/>
    <m/>
    <n v="12.83525"/>
    <m/>
    <m/>
    <m/>
    <m/>
    <n v="12.57"/>
    <m/>
    <m/>
    <m/>
    <m/>
    <m/>
    <m/>
    <n v="0"/>
    <m/>
    <n v="0"/>
    <m/>
    <m/>
    <m/>
    <m/>
    <n v="0"/>
    <m/>
    <m/>
    <m/>
    <m/>
    <m/>
    <m/>
    <n v="1000"/>
    <m/>
    <n v="1000"/>
    <m/>
    <m/>
    <m/>
    <m/>
    <n v="1000"/>
    <m/>
    <m/>
    <m/>
    <m/>
    <m/>
    <m/>
    <s v="https://octopart.com/click/track?c=1&amp;ai=8237&amp;sig=0b79ebc&amp;sid=459&amp;ppid=90328978&amp;vpid=582235839&amp;ct=offers"/>
    <m/>
    <s v="https://octopart.com/click/track?c=1&amp;ai=8237&amp;sig=038e8be&amp;sid=5822&amp;ppid=90328978&amp;vpid=524147223&amp;ct=offers"/>
    <m/>
    <m/>
    <m/>
    <m/>
    <s v="https://octopart.com/click/track?c=1&amp;ai=8237&amp;sig=0cfe831&amp;sid=2402&amp;ppid=90328978&amp;vpid=538137654&amp;ct=offers"/>
    <m/>
    <m/>
    <m/>
    <m/>
    <m/>
    <m/>
    <s v="Newark"/>
    <s v="59AC7247"/>
    <m/>
    <n v="12.57"/>
    <n v="125700"/>
    <n v="125700"/>
    <n v="0"/>
    <n v="1000"/>
    <s v="https://octopart.com/click/track?c=1&amp;ai=8237&amp;sig=0cfe831&amp;sid=2402&amp;ppid=90328978&amp;vpid=538137654&amp;ct=offers"/>
    <s v="100mOhm"/>
    <s v="20A,"/>
    <s v="20V"/>
    <x v="4"/>
    <n v="100"/>
    <n v="1200"/>
    <s v="D"/>
  </r>
  <r>
    <n v="10000"/>
    <s v="SCT30N120D2"/>
    <x v="7"/>
    <x v="103"/>
    <s v="https://octopart.com/sct30n120d2-stmicroelectronics-58967268"/>
    <s v="1200V 100mOhm @ 20A, 20V TO-247-3"/>
    <s v="Id=40A (Tc) Vgsmax=20V Vth=3.5V @ 1mA"/>
    <s v="Qg=105nC @ 20V Ciss=1700pF @ 400V"/>
    <n v="10000"/>
    <s v="SCT30N120D2-ND"/>
    <m/>
    <m/>
    <m/>
    <m/>
    <m/>
    <m/>
    <s v="65AC6290"/>
    <m/>
    <m/>
    <m/>
    <m/>
    <m/>
    <m/>
    <s v="Tray"/>
    <m/>
    <m/>
    <m/>
    <m/>
    <m/>
    <m/>
    <m/>
    <m/>
    <m/>
    <m/>
    <m/>
    <m/>
    <m/>
    <n v="12.8925"/>
    <m/>
    <m/>
    <m/>
    <m/>
    <m/>
    <m/>
    <n v="11.94"/>
    <m/>
    <m/>
    <m/>
    <m/>
    <m/>
    <m/>
    <n v="0"/>
    <m/>
    <m/>
    <m/>
    <m/>
    <m/>
    <m/>
    <n v="0"/>
    <m/>
    <m/>
    <m/>
    <m/>
    <m/>
    <m/>
    <n v="980"/>
    <m/>
    <m/>
    <m/>
    <m/>
    <m/>
    <m/>
    <n v="980"/>
    <m/>
    <m/>
    <m/>
    <m/>
    <m/>
    <m/>
    <s v="https://octopart.com/click/track?c=1&amp;ai=8237&amp;sig=07a7a7d&amp;sid=459&amp;ppid=58967268&amp;vpid=582235838&amp;ct=offers"/>
    <m/>
    <m/>
    <m/>
    <m/>
    <m/>
    <m/>
    <s v="https://octopart.com/click/track?c=1&amp;ai=8237&amp;sig=01a1ffd&amp;sid=2402&amp;ppid=58967268&amp;vpid=538137653&amp;ct=offers"/>
    <m/>
    <m/>
    <m/>
    <m/>
    <m/>
    <m/>
    <s v="Newark"/>
    <s v="65AC6290"/>
    <m/>
    <n v="11.94"/>
    <n v="119400"/>
    <n v="119400"/>
    <n v="0"/>
    <n v="980"/>
    <s v="https://octopart.com/click/track?c=1&amp;ai=8237&amp;sig=01a1ffd&amp;sid=2402&amp;ppid=58967268&amp;vpid=538137653&amp;ct=offers"/>
    <s v="100mOhm"/>
    <s v="20A,"/>
    <s v="20V"/>
    <x v="4"/>
    <n v="100"/>
    <n v="1200"/>
    <s v="D"/>
  </r>
  <r>
    <n v="10000"/>
    <s v="SCT30N120"/>
    <x v="7"/>
    <x v="104"/>
    <s v="https://octopart.com/sct30n120-stmicroelectronics-30038277"/>
    <s v="1200V 100mOhm @ 20A, 20V TO-247-3"/>
    <s v="Id=40A (Tc) Vgsmax=20V Vth=2.6V @ 1mA (Typ)"/>
    <s v="Qg=105nC @ 20V Ciss=1700pF @ 400V"/>
    <n v="10000"/>
    <s v="497-14960-ND"/>
    <s v="SCT30N120"/>
    <m/>
    <m/>
    <m/>
    <s v="SCT30N120-TUBE"/>
    <s v="511-SCT30N120"/>
    <s v="94X2608"/>
    <m/>
    <n v="9074741"/>
    <m/>
    <s v="SCT30N120"/>
    <m/>
    <s v="SCT30N120"/>
    <s v="Tube"/>
    <m/>
    <m/>
    <m/>
    <m/>
    <s v="Tube"/>
    <s v="Tube"/>
    <m/>
    <m/>
    <m/>
    <m/>
    <m/>
    <m/>
    <m/>
    <n v="17.792000000000002"/>
    <n v="17.559999999999999"/>
    <m/>
    <m/>
    <m/>
    <n v="20.34"/>
    <n v="21.12"/>
    <n v="28.54"/>
    <m/>
    <n v="22.23"/>
    <m/>
    <n v="31.91"/>
    <m/>
    <n v="17.559999999999999"/>
    <n v="485"/>
    <n v="280"/>
    <m/>
    <m/>
    <m/>
    <n v="3699"/>
    <n v="352"/>
    <n v="464"/>
    <m/>
    <n v="466"/>
    <m/>
    <n v="30"/>
    <m/>
    <n v="280"/>
    <n v="1"/>
    <n v="1"/>
    <m/>
    <m/>
    <m/>
    <n v="1"/>
    <n v="1"/>
    <n v="1"/>
    <m/>
    <n v="1"/>
    <m/>
    <n v="1"/>
    <m/>
    <n v="1"/>
    <s v="https://octopart.com/click/track?ai=8237&amp;sig=081c80e&amp;sid=459&amp;ppid=30038277&amp;vpid=167629336&amp;ct=offers"/>
    <s v="https://octopart.com/click/track?ai=8237&amp;sig=057ba3a&amp;sid=1106&amp;ppid=30038277&amp;vpid=486008271&amp;ct=offers"/>
    <m/>
    <m/>
    <m/>
    <s v="https://octopart.com/click/track?ai=8237&amp;sig=03011b2&amp;sid=2454&amp;ppid=30038277&amp;vpid=415555941&amp;ct=offers"/>
    <s v="https://octopart.com/click/track?ai=8237&amp;sig=0bfd1c7&amp;sid=2401&amp;ppid=30038277&amp;vpid=194199003&amp;ct=offers"/>
    <s v="https://octopart.com/click/track?ai=8237&amp;sig=0c2a201&amp;sid=2402&amp;ppid=30038277&amp;vpid=175870754&amp;ct=offers"/>
    <m/>
    <s v="https://octopart.com/click/track?ai=8237&amp;sig=007981f&amp;sid=10022&amp;ppid=30038277&amp;vpid=575766477&amp;ct=offers"/>
    <m/>
    <s v="https://octopart.com/click/track?ai=8237&amp;sig=0884d44&amp;sid=1532&amp;ppid=30038277&amp;vpid=426050044&amp;ct=offers"/>
    <m/>
    <s v="https://octopart.com/click/track?ai=8237&amp;sig=08a2b44&amp;sid=5489&amp;ppid=30038277&amp;vpid=586420797&amp;ct=offers"/>
    <s v="Verical"/>
    <s v="SCT30N120"/>
    <m/>
    <n v="17.559999999999999"/>
    <n v="175600"/>
    <n v="175600"/>
    <n v="280"/>
    <n v="1"/>
    <s v="https://octopart.com/click/track?ai=8237&amp;sig=08a2b44&amp;sid=5489&amp;ppid=30038277&amp;vpid=586420797&amp;ct=offers"/>
    <s v="100mOhm"/>
    <s v="20A,"/>
    <s v="20V"/>
    <x v="4"/>
    <n v="100"/>
    <n v="1200"/>
    <s v="D"/>
  </r>
  <r>
    <n v="10000"/>
    <s v="SCTH40N120G2V7AG"/>
    <x v="7"/>
    <x v="105"/>
    <s v="https://octopart.com/scth40n120g2v7ag-stmicroelectronics-92402812"/>
    <s v="1200V 105mOhm @ 20A, 18V TO-263-8, DÂ²Pak (7 Leads + Tab), TO-263CA"/>
    <s v="Id=33A (Tc) Vgsmax=18V Vth=5V @ 1mA"/>
    <s v="Qg=63nC @ 18V Ciss=1230pF @ 800V"/>
    <n v="10000"/>
    <s v="497-SCTH40N120G2V7AGTR-ND"/>
    <m/>
    <m/>
    <m/>
    <m/>
    <m/>
    <s v="511-SCTH40N120G2V7AG"/>
    <s v="52AH0353"/>
    <m/>
    <m/>
    <m/>
    <m/>
    <m/>
    <m/>
    <s v="Tape &amp; Reel"/>
    <m/>
    <m/>
    <m/>
    <m/>
    <m/>
    <s v="Tape &amp; Reel"/>
    <m/>
    <m/>
    <m/>
    <m/>
    <m/>
    <m/>
    <m/>
    <n v="10.241"/>
    <m/>
    <m/>
    <m/>
    <m/>
    <m/>
    <n v="11.93"/>
    <n v="9.6300000000000008"/>
    <m/>
    <m/>
    <m/>
    <m/>
    <m/>
    <m/>
    <n v="0"/>
    <m/>
    <m/>
    <m/>
    <m/>
    <m/>
    <n v="0"/>
    <n v="0"/>
    <m/>
    <m/>
    <m/>
    <m/>
    <m/>
    <m/>
    <n v="1000"/>
    <m/>
    <m/>
    <m/>
    <m/>
    <m/>
    <n v="1"/>
    <n v="1000"/>
    <m/>
    <m/>
    <m/>
    <m/>
    <m/>
    <m/>
    <s v="https://octopart.com/click/track?c=1&amp;ai=8237&amp;sig=09d96e4&amp;sid=459&amp;ppid=92402812&amp;vpid=606217595&amp;ct=offers"/>
    <m/>
    <m/>
    <m/>
    <m/>
    <m/>
    <s v="https://octopart.com/click/track?c=1&amp;ai=8237&amp;sig=01c9b48&amp;sid=2401&amp;ppid=92402812&amp;vpid=603131002&amp;ct=offers"/>
    <s v="https://octopart.com/click/track?c=1&amp;ai=8237&amp;sig=06e243c&amp;sid=2402&amp;ppid=92402812&amp;vpid=600642229&amp;ct=offers"/>
    <m/>
    <m/>
    <m/>
    <m/>
    <m/>
    <m/>
    <s v="Newark"/>
    <s v="52AH0353"/>
    <m/>
    <n v="9.6300000000000008"/>
    <n v="96300"/>
    <n v="96300"/>
    <n v="0"/>
    <n v="1000"/>
    <s v="https://octopart.com/click/track?c=1&amp;ai=8237&amp;sig=06e243c&amp;sid=2402&amp;ppid=92402812&amp;vpid=600642229&amp;ct=offers"/>
    <s v="105mOhm"/>
    <s v="20A,"/>
    <s v="18V"/>
    <x v="8"/>
    <n v="105"/>
    <n v="1200"/>
    <s v="J"/>
  </r>
  <r>
    <n v="10000"/>
    <s v="SCTW40N120G2VAG"/>
    <x v="7"/>
    <x v="106"/>
    <s v="https://octopart.com/sctw40n120g2vag-stmicroelectronics-106888708"/>
    <s v="1200V 105mOhm @ 20A, 18V TO-247-3"/>
    <s v="Id=33A (Tc) Vgsmax=18V Vth=5V @ 1mA"/>
    <s v="Qg=63nC @ 18V Ciss=1230pF @ 800V"/>
    <n v="10000"/>
    <s v="497-SCTW40N120G2VAG-ND"/>
    <s v="SCTW40N120G2VAG"/>
    <s v="SCTW40N120G2VAG"/>
    <s v="SCTW40N120G2VAG"/>
    <m/>
    <m/>
    <s v="511-SCTW40N120G2VAG"/>
    <s v="52AH0357"/>
    <m/>
    <m/>
    <m/>
    <m/>
    <m/>
    <m/>
    <s v="Tube"/>
    <m/>
    <m/>
    <m/>
    <m/>
    <m/>
    <s v="Tube"/>
    <m/>
    <m/>
    <m/>
    <m/>
    <m/>
    <m/>
    <m/>
    <n v="11.455"/>
    <n v="15.701000000000001"/>
    <n v="10.089399999999999"/>
    <n v="12.195422505355801"/>
    <m/>
    <m/>
    <n v="12.24"/>
    <n v="9.8800000000000008"/>
    <m/>
    <m/>
    <m/>
    <m/>
    <m/>
    <m/>
    <n v="0"/>
    <n v="24"/>
    <n v="0"/>
    <n v="0"/>
    <m/>
    <m/>
    <n v="0"/>
    <n v="0"/>
    <m/>
    <m/>
    <m/>
    <m/>
    <m/>
    <m/>
    <n v="600"/>
    <n v="1"/>
    <n v="600"/>
    <n v="1"/>
    <m/>
    <m/>
    <n v="1"/>
    <n v="600"/>
    <m/>
    <m/>
    <m/>
    <m/>
    <m/>
    <m/>
    <s v="https://octopart.com/click/track?c=1&amp;ai=8237&amp;sig=0e01d5e&amp;sid=459&amp;ppid=106888708&amp;vpid=606217599&amp;ct=offers"/>
    <s v="https://octopart.com/click/track?ai=8237&amp;sig=08a5d3d&amp;sid=1106&amp;ppid=106888708&amp;vpid=609945806&amp;ct=offers"/>
    <s v="https://octopart.com/click/track?c=1&amp;ai=8237&amp;sig=045b35c&amp;sid=5822&amp;ppid=106888708&amp;vpid=600780645&amp;ct=offers"/>
    <s v="https://octopart.com/click/track?c=1&amp;ai=8237&amp;sig=05b2486&amp;sid=15544&amp;ppid=106888708&amp;vpid=599618391&amp;ct=offers"/>
    <m/>
    <m/>
    <s v="https://octopart.com/click/track?c=1&amp;ai=8237&amp;sig=035a953&amp;sid=2401&amp;ppid=106888708&amp;vpid=603131003&amp;ct=offers"/>
    <s v="https://octopart.com/click/track?c=1&amp;ai=8237&amp;sig=06fd9ba&amp;sid=2402&amp;ppid=106888708&amp;vpid=600642233&amp;ct=offers"/>
    <m/>
    <m/>
    <m/>
    <m/>
    <m/>
    <m/>
    <s v="Newark"/>
    <s v="52AH0357"/>
    <m/>
    <n v="9.8800000000000008"/>
    <n v="98800"/>
    <n v="98800"/>
    <n v="0"/>
    <n v="600"/>
    <s v="https://octopart.com/click/track?c=1&amp;ai=8237&amp;sig=06fd9ba&amp;sid=2402&amp;ppid=106888708&amp;vpid=600642233&amp;ct=offers"/>
    <s v="105mOhm"/>
    <s v="20A,"/>
    <s v="18V"/>
    <x v="4"/>
    <n v="105"/>
    <n v="1200"/>
    <s v="D"/>
  </r>
  <r>
    <n v="10000"/>
    <s v="SCT20N120AG"/>
    <x v="7"/>
    <x v="107"/>
    <s v="https://octopart.com/sct20n120ag-stmicroelectronics-98097111"/>
    <s v="1200V 239mOhm @ 10A, 20V TO-247-3"/>
    <s v="Id=20A (Tc) Vgsmax=20V Vth=3.5V @ 1mA"/>
    <s v="Qg=45nC @ 20V Ciss=650pF @ 400V"/>
    <n v="10000"/>
    <s v="497-SCT20N120AG-ND"/>
    <s v="SCT20N120AG"/>
    <m/>
    <m/>
    <m/>
    <m/>
    <s v="511-SCT20N120AG"/>
    <s v="52AH0359"/>
    <m/>
    <m/>
    <m/>
    <m/>
    <m/>
    <m/>
    <s v="Tube"/>
    <m/>
    <m/>
    <m/>
    <m/>
    <m/>
    <s v="Tube"/>
    <m/>
    <m/>
    <m/>
    <m/>
    <m/>
    <m/>
    <m/>
    <n v="10.15"/>
    <n v="14.0251"/>
    <m/>
    <m/>
    <m/>
    <m/>
    <n v="10.84"/>
    <n v="8.75"/>
    <m/>
    <m/>
    <m/>
    <m/>
    <m/>
    <m/>
    <n v="0"/>
    <n v="30"/>
    <m/>
    <m/>
    <m/>
    <m/>
    <n v="0"/>
    <n v="0"/>
    <m/>
    <m/>
    <m/>
    <m/>
    <m/>
    <m/>
    <n v="600"/>
    <n v="30"/>
    <m/>
    <m/>
    <m/>
    <m/>
    <n v="1"/>
    <n v="600"/>
    <m/>
    <m/>
    <m/>
    <m/>
    <m/>
    <m/>
    <s v="https://octopart.com/click/track?c=1&amp;ai=8237&amp;sig=062beec&amp;sid=459&amp;ppid=98097111&amp;vpid=606217592&amp;ct=offers"/>
    <s v="https://octopart.com/click/track?ai=8237&amp;sig=0c1a247&amp;sid=1106&amp;ppid=98097111&amp;vpid=609945803&amp;ct=offers"/>
    <m/>
    <m/>
    <m/>
    <m/>
    <s v="https://octopart.com/click/track?c=1&amp;ai=8237&amp;sig=0a3d68f&amp;sid=2401&amp;ppid=98097111&amp;vpid=600891337&amp;ct=offers"/>
    <s v="https://octopart.com/click/track?c=1&amp;ai=8237&amp;sig=0fcd4f6&amp;sid=2402&amp;ppid=98097111&amp;vpid=600642226&amp;ct=offers"/>
    <m/>
    <m/>
    <m/>
    <m/>
    <m/>
    <m/>
    <s v="Newark"/>
    <s v="52AH0359"/>
    <m/>
    <n v="8.75"/>
    <n v="87500"/>
    <n v="87500"/>
    <n v="0"/>
    <n v="600"/>
    <s v="https://octopart.com/click/track?c=1&amp;ai=8237&amp;sig=0fcd4f6&amp;sid=2402&amp;ppid=98097111&amp;vpid=600642226&amp;ct=offers"/>
    <s v="239mOhm"/>
    <s v="10A,"/>
    <s v="20V"/>
    <x v="4"/>
    <n v="239"/>
    <n v="1200"/>
    <s v="D"/>
  </r>
  <r>
    <n v="10000"/>
    <s v="SCT20N120"/>
    <x v="7"/>
    <x v="108"/>
    <s v="https://octopart.com/sct20n120-stmicroelectronics-53717748"/>
    <s v="1200V 290mOhm @ 10A, 20V TO-247-3"/>
    <s v="Id=20A (Tc) Vgsmax=20V Vth=3.5V @ 1mA"/>
    <s v="Qg=45nC @ 20V Ciss=650pF @ 400V"/>
    <n v="10000"/>
    <s v="497-15170-ND"/>
    <s v="SCT20N120"/>
    <s v="SCT20N120"/>
    <s v="SCT20N120"/>
    <s v="C1S730200990774"/>
    <s v="SCT20N120-TUBE"/>
    <s v="511-SCT20N120"/>
    <s v="41Y5720"/>
    <m/>
    <m/>
    <m/>
    <s v="SCT20N120"/>
    <m/>
    <s v="SCT20N120"/>
    <s v="Tube"/>
    <m/>
    <m/>
    <m/>
    <s v="Tube"/>
    <s v="Tube"/>
    <s v="Tube"/>
    <m/>
    <m/>
    <m/>
    <m/>
    <m/>
    <m/>
    <m/>
    <n v="8.1"/>
    <n v="10.861700000000001"/>
    <n v="7.6628400000000001"/>
    <n v="9.2622760854450501"/>
    <n v="8.44"/>
    <n v="9.56"/>
    <n v="9.2899999999999991"/>
    <n v="7.8"/>
    <m/>
    <m/>
    <m/>
    <n v="17.63"/>
    <m/>
    <n v="10.505100000000001"/>
    <n v="559"/>
    <n v="545"/>
    <n v="0"/>
    <n v="0"/>
    <n v="400"/>
    <n v="100"/>
    <n v="500"/>
    <n v="0"/>
    <m/>
    <m/>
    <m/>
    <n v="0"/>
    <m/>
    <n v="545"/>
    <n v="1"/>
    <n v="1"/>
    <n v="600"/>
    <n v="1"/>
    <n v="1"/>
    <n v="1"/>
    <n v="1"/>
    <n v="600"/>
    <m/>
    <m/>
    <m/>
    <n v="1"/>
    <m/>
    <n v="1"/>
    <s v="https://octopart.com/click/track?ai=8237&amp;sig=0793439&amp;sid=459&amp;ppid=53717748&amp;vpid=181163976&amp;ct=offers"/>
    <s v="https://octopart.com/click/track?ai=8237&amp;sig=015159c&amp;sid=1106&amp;ppid=53717748&amp;vpid=592453807&amp;ct=offers"/>
    <s v="https://octopart.com/click/track?c=1&amp;ai=8237&amp;sig=064ec36&amp;sid=5822&amp;ppid=53717748&amp;vpid=189171440&amp;ct=offers"/>
    <s v="https://octopart.com/click/track?c=1&amp;ai=8237&amp;sig=0b87951&amp;sid=15544&amp;ppid=53717748&amp;vpid=198878233&amp;ct=offers"/>
    <s v="https://octopart.com/click/track?ai=8237&amp;sig=0a1319b&amp;sid=13512&amp;ppid=53717748&amp;vpid=279924166&amp;ct=offers"/>
    <s v="https://octopart.com/click/track?ai=8237&amp;sig=0fce8ea&amp;sid=2454&amp;ppid=53717748&amp;vpid=415555938&amp;ct=offers"/>
    <s v="https://octopart.com/click/track?ai=8237&amp;sig=0035b96&amp;sid=2401&amp;ppid=53717748&amp;vpid=182744859&amp;ct=offers"/>
    <s v="https://octopart.com/click/track?c=1&amp;ai=8237&amp;sig=050414b&amp;sid=2402&amp;ppid=53717748&amp;vpid=217106010&amp;ct=offers"/>
    <m/>
    <m/>
    <m/>
    <s v="https://octopart.com/click/track?ai=8237&amp;sig=08965d6&amp;sid=1532&amp;ppid=53717748&amp;vpid=423252582&amp;ct=offers"/>
    <m/>
    <s v="https://octopart.com/click/track?ai=8237&amp;sig=08161f8&amp;sid=5489&amp;ppid=53717748&amp;vpid=592578658&amp;ct=offers"/>
    <s v="Avnet"/>
    <s v="SCT20N120"/>
    <m/>
    <n v="7.6628400000000001"/>
    <n v="76628.399999999994"/>
    <n v="76628.399999999994"/>
    <n v="0"/>
    <n v="600"/>
    <s v="https://octopart.com/click/track?c=1&amp;ai=8237&amp;sig=064ec36&amp;sid=5822&amp;ppid=53717748&amp;vpid=189171440&amp;ct=offers"/>
    <s v="290mOhm"/>
    <s v="10A,"/>
    <s v="20V"/>
    <x v="4"/>
    <n v="290"/>
    <n v="1200"/>
    <s v="D"/>
  </r>
  <r>
    <n v="10000"/>
    <s v="SCT20N120H"/>
    <x v="7"/>
    <x v="109"/>
    <s v="https://octopart.com/sct20n120h-stmicroelectronics-98097112"/>
    <s v="1200V 290mOhm @ 10A, 20V TO-247-3"/>
    <s v="Id=20A (Tc) Vgsmax=20V Vth=3.5V @ 1mA"/>
    <s v="Qg=45nC @ 20V Ciss=650pF @ 400V"/>
    <n v="10000"/>
    <s v="SCT20N120H-ND"/>
    <m/>
    <s v="SCT20N120H"/>
    <s v="SCT20N120H"/>
    <m/>
    <m/>
    <s v="511-SCT20N120H"/>
    <s v="02AH6931"/>
    <m/>
    <m/>
    <m/>
    <m/>
    <m/>
    <m/>
    <s v="Tape &amp; Reel"/>
    <m/>
    <m/>
    <m/>
    <m/>
    <m/>
    <m/>
    <m/>
    <m/>
    <m/>
    <m/>
    <m/>
    <m/>
    <m/>
    <n v="7.36"/>
    <m/>
    <n v="7.3435499999999996"/>
    <n v="8.7991114075598098"/>
    <m/>
    <m/>
    <n v="8.91"/>
    <n v="7.19"/>
    <m/>
    <m/>
    <m/>
    <m/>
    <m/>
    <m/>
    <n v="0"/>
    <m/>
    <n v="0"/>
    <n v="0"/>
    <m/>
    <m/>
    <n v="0"/>
    <n v="0"/>
    <m/>
    <m/>
    <m/>
    <m/>
    <m/>
    <m/>
    <n v="1000"/>
    <m/>
    <n v="1000"/>
    <n v="1"/>
    <m/>
    <m/>
    <n v="1"/>
    <n v="1000"/>
    <m/>
    <m/>
    <m/>
    <m/>
    <m/>
    <m/>
    <s v="https://octopart.com/click/track?c=1&amp;ai=8237&amp;sig=0a9075e&amp;sid=459&amp;ppid=98097112&amp;vpid=582235837&amp;ct=offers"/>
    <m/>
    <s v="https://octopart.com/click/track?c=1&amp;ai=8237&amp;sig=02f6107&amp;sid=5822&amp;ppid=98097112&amp;vpid=535970121&amp;ct=offers"/>
    <s v="https://octopart.com/click/track?c=1&amp;ai=8237&amp;sig=08c0413&amp;sid=15544&amp;ppid=98097112&amp;vpid=521301948&amp;ct=offers"/>
    <m/>
    <m/>
    <s v="https://octopart.com/click/track?c=1&amp;ai=8237&amp;sig=02a14ba&amp;sid=2401&amp;ppid=98097112&amp;vpid=600497745&amp;ct=offers"/>
    <s v="https://octopart.com/click/track?c=1&amp;ai=8237&amp;sig=09307cd&amp;sid=2402&amp;ppid=98097112&amp;vpid=547463106&amp;ct=offers"/>
    <m/>
    <m/>
    <m/>
    <m/>
    <m/>
    <m/>
    <s v="Newark"/>
    <s v="02AH6931"/>
    <m/>
    <n v="7.19"/>
    <n v="71900"/>
    <n v="71900"/>
    <n v="0"/>
    <n v="1000"/>
    <s v="https://octopart.com/click/track?c=1&amp;ai=8237&amp;sig=09307cd&amp;sid=2402&amp;ppid=98097112&amp;vpid=547463106&amp;ct=offers"/>
    <s v="290mOhm"/>
    <s v="10A,"/>
    <s v="20V"/>
    <x v="4"/>
    <n v="290"/>
    <n v="1200"/>
    <s v="D"/>
  </r>
  <r>
    <n v="10000"/>
    <s v="SCT10N120"/>
    <x v="7"/>
    <x v="110"/>
    <s v="https://octopart.com/sct10n120-stmicroelectronics-74677487"/>
    <s v="1200V 690mOhm @ 6A, 20V TO-247-3"/>
    <s v="Id=12A (Tc) Vgsmax=20V Vth=3.5V @ 250ÂµA"/>
    <s v="Qg=22nC @ 20V Ciss=290pF @ 400V"/>
    <n v="10000"/>
    <s v="497-16597-5-ND"/>
    <m/>
    <s v="SCT10N120"/>
    <s v="SCT10N120"/>
    <m/>
    <m/>
    <s v="511-SCT10N120"/>
    <s v="07AH6931"/>
    <m/>
    <m/>
    <m/>
    <m/>
    <m/>
    <m/>
    <s v="Tube"/>
    <m/>
    <m/>
    <m/>
    <m/>
    <m/>
    <s v="Tube"/>
    <m/>
    <m/>
    <m/>
    <m/>
    <m/>
    <m/>
    <m/>
    <n v="6.0750000000000002"/>
    <m/>
    <n v="5.7471300000000003"/>
    <n v="8.3442900022045201"/>
    <m/>
    <m/>
    <n v="6.75"/>
    <n v="6.97"/>
    <m/>
    <m/>
    <m/>
    <m/>
    <m/>
    <m/>
    <n v="0"/>
    <m/>
    <n v="0"/>
    <n v="120"/>
    <m/>
    <m/>
    <n v="26"/>
    <n v="514"/>
    <m/>
    <m/>
    <m/>
    <m/>
    <m/>
    <m/>
    <n v="1"/>
    <m/>
    <n v="600"/>
    <n v="1"/>
    <m/>
    <m/>
    <n v="1"/>
    <n v="1"/>
    <m/>
    <m/>
    <m/>
    <m/>
    <m/>
    <m/>
    <s v="https://octopart.com/click/track?c=1&amp;ai=8237&amp;sig=07dcecb&amp;sid=459&amp;ppid=74677487&amp;vpid=265960068&amp;ct=offers"/>
    <m/>
    <s v="https://octopart.com/click/track?c=1&amp;ai=8237&amp;sig=00ab701&amp;sid=5822&amp;ppid=74677487&amp;vpid=440724841&amp;ct=offers"/>
    <s v="https://octopart.com/click/track?ai=8237&amp;sig=0977ba7&amp;sid=15544&amp;ppid=74677487&amp;vpid=272360072&amp;ct=offers"/>
    <m/>
    <m/>
    <s v="https://octopart.com/click/track?ai=8237&amp;sig=0ffd5e0&amp;sid=2401&amp;ppid=74677487&amp;vpid=268897389&amp;ct=offers"/>
    <s v="https://octopart.com/click/track?ai=8237&amp;sig=0128a0f&amp;sid=2402&amp;ppid=74677487&amp;vpid=575066161&amp;ct=offers"/>
    <m/>
    <m/>
    <m/>
    <m/>
    <m/>
    <m/>
    <s v="Avnet"/>
    <s v="SCT10N120"/>
    <m/>
    <n v="5.7471300000000003"/>
    <n v="57471.3"/>
    <n v="57471.3"/>
    <n v="0"/>
    <n v="600"/>
    <s v="https://octopart.com/click/track?c=1&amp;ai=8237&amp;sig=00ab701&amp;sid=5822&amp;ppid=74677487&amp;vpid=440724841&amp;ct=offers"/>
    <s v="690mOhm"/>
    <s v="6A,"/>
    <s v="20V"/>
    <x v="4"/>
    <n v="690"/>
    <n v="1200"/>
    <s v="D"/>
  </r>
  <r>
    <n v="10000"/>
    <s v="SCT10N120H"/>
    <x v="7"/>
    <x v="111"/>
    <s v="https://octopart.com/sct10n120h-stmicroelectronics-98378196"/>
    <s v="1200V 690mOhm @ 6A, 20V TO-247-3"/>
    <s v="Id=12A (Tc) Vgsmax=20V Vth=3.5V @ 250ÂµA"/>
    <s v="Qg=22nC @ 20V Ciss=290pF @ 400V"/>
    <n v="10000"/>
    <s v="SCT10N120H-ND"/>
    <m/>
    <s v="SCT10N120H"/>
    <m/>
    <m/>
    <m/>
    <m/>
    <s v="59AC7246"/>
    <m/>
    <m/>
    <m/>
    <m/>
    <m/>
    <m/>
    <s v="Tape &amp; Reel"/>
    <m/>
    <m/>
    <m/>
    <m/>
    <m/>
    <m/>
    <m/>
    <m/>
    <m/>
    <m/>
    <m/>
    <m/>
    <m/>
    <n v="4.03"/>
    <m/>
    <n v="3.95913"/>
    <m/>
    <m/>
    <m/>
    <m/>
    <n v="3.88"/>
    <m/>
    <m/>
    <m/>
    <m/>
    <m/>
    <m/>
    <n v="0"/>
    <m/>
    <n v="0"/>
    <m/>
    <m/>
    <m/>
    <m/>
    <n v="0"/>
    <m/>
    <m/>
    <m/>
    <m/>
    <m/>
    <m/>
    <n v="1000"/>
    <m/>
    <n v="1000"/>
    <m/>
    <m/>
    <m/>
    <m/>
    <n v="1000"/>
    <m/>
    <m/>
    <m/>
    <m/>
    <m/>
    <m/>
    <s v="https://octopart.com/click/track?c=1&amp;ai=8237&amp;sig=02329f2&amp;sid=459&amp;ppid=98378196&amp;vpid=582235836&amp;ct=offers"/>
    <m/>
    <s v="https://octopart.com/click/track?c=1&amp;ai=8237&amp;sig=083d613&amp;sid=5822&amp;ppid=98378196&amp;vpid=524147222&amp;ct=offers"/>
    <m/>
    <m/>
    <m/>
    <m/>
    <s v="https://octopart.com/click/track?c=1&amp;ai=8237&amp;sig=0c2545b&amp;sid=2402&amp;ppid=98378196&amp;vpid=538137652&amp;ct=offers"/>
    <m/>
    <m/>
    <m/>
    <m/>
    <m/>
    <m/>
    <s v="Newark"/>
    <s v="59AC7246"/>
    <m/>
    <n v="3.88"/>
    <n v="38800"/>
    <n v="38800"/>
    <n v="0"/>
    <n v="1000"/>
    <s v="https://octopart.com/click/track?c=1&amp;ai=8237&amp;sig=0c2545b&amp;sid=2402&amp;ppid=98378196&amp;vpid=538137652&amp;ct=offers"/>
    <s v="690mOhm"/>
    <s v="6A,"/>
    <s v="20V"/>
    <x v="4"/>
    <n v="690"/>
    <n v="1200"/>
    <s v="D"/>
  </r>
  <r>
    <n v="10000"/>
    <s v="SCT10N120AG"/>
    <x v="7"/>
    <x v="112"/>
    <s v="https://octopart.com/sct10n120ag-stmicroelectronics-107245756"/>
    <s v="1200V 690mOhm @ 6A, 20V TO-247-3"/>
    <s v="Id=12A (Tc) Vgsmax=20V Vth=3.5V @ 250ÂµA"/>
    <s v="Qg=22nC @ 20V Ciss=290pF @ 400V"/>
    <n v="10000"/>
    <s v="497-SCT10N120AG-ND"/>
    <s v="SCT10N120AG"/>
    <m/>
    <m/>
    <m/>
    <m/>
    <m/>
    <s v="52AH0358"/>
    <m/>
    <m/>
    <m/>
    <m/>
    <m/>
    <m/>
    <s v="Tube"/>
    <m/>
    <m/>
    <m/>
    <m/>
    <m/>
    <m/>
    <m/>
    <m/>
    <m/>
    <m/>
    <m/>
    <m/>
    <m/>
    <n v="6"/>
    <n v="10.018000000000001"/>
    <m/>
    <m/>
    <m/>
    <m/>
    <m/>
    <n v="5"/>
    <m/>
    <m/>
    <m/>
    <m/>
    <m/>
    <m/>
    <n v="0"/>
    <n v="30"/>
    <m/>
    <m/>
    <m/>
    <m/>
    <m/>
    <n v="0"/>
    <m/>
    <m/>
    <m/>
    <m/>
    <m/>
    <m/>
    <n v="600"/>
    <n v="30"/>
    <m/>
    <m/>
    <m/>
    <m/>
    <m/>
    <n v="600"/>
    <m/>
    <m/>
    <m/>
    <m/>
    <m/>
    <m/>
    <s v="https://octopart.com/click/track?c=1&amp;ai=8237&amp;sig=07e0de0&amp;sid=459&amp;ppid=107245756&amp;vpid=606217591&amp;ct=offers"/>
    <s v="https://octopart.com/click/track?ai=8237&amp;sig=0ea5449&amp;sid=1106&amp;ppid=107245756&amp;vpid=610114445&amp;ct=offers"/>
    <m/>
    <m/>
    <m/>
    <m/>
    <m/>
    <s v="https://octopart.com/click/track?c=1&amp;ai=8237&amp;sig=0accef0&amp;sid=2402&amp;ppid=107245756&amp;vpid=600642225&amp;ct=offers"/>
    <m/>
    <m/>
    <m/>
    <m/>
    <m/>
    <m/>
    <s v="Newark"/>
    <s v="52AH0358"/>
    <m/>
    <n v="5"/>
    <n v="50000"/>
    <n v="50000"/>
    <n v="0"/>
    <n v="600"/>
    <s v="https://octopart.com/click/track?c=1&amp;ai=8237&amp;sig=0accef0&amp;sid=2402&amp;ppid=107245756&amp;vpid=600642225&amp;ct=offers"/>
    <s v="690mOhm"/>
    <s v="6A,"/>
    <s v="20V"/>
    <x v="4"/>
    <n v="690"/>
    <n v="1200"/>
    <s v="D"/>
  </r>
  <r>
    <n v="10000"/>
    <s v="UF3SC065007K4S"/>
    <x v="8"/>
    <x v="113"/>
    <m/>
    <s v="650V 9mOhm @ 50A, 12V TO-247-4"/>
    <s v="Id=120A (Tc) Vgsmax=12V Vth=6V @ 10mA"/>
    <s v="Qg=214nC @ 15V Ciss=-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55.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Mouser"/>
    <m/>
    <m/>
    <n v="55.36"/>
    <m/>
    <m/>
    <m/>
    <m/>
    <m/>
    <s v="9mOhm"/>
    <s v="50A,"/>
    <s v="12V"/>
    <x v="5"/>
    <n v="9"/>
    <n v="650"/>
    <s v="K"/>
  </r>
  <r>
    <n v="10000"/>
    <s v="UJ3C065030B3"/>
    <x v="8"/>
    <x v="114"/>
    <s v="https://octopart.com/uj3c065030b3-united+silicon+carbide-104951547"/>
    <s v="650V 35mOhm @ 50A, 12V TO-263-3, DÂ²Pak (2 Leads + Tab), TO-263AB"/>
    <s v="Id=6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58"/>
    <m/>
    <n v="23.492303952879698"/>
    <n v="234923.039528797"/>
    <n v="234923.039528797"/>
    <n v="100"/>
    <n v="1"/>
    <s v="https://octopart.com/click/track?ai=8237&amp;sig=0777d03&amp;sid=14389&amp;ppid=104951547&amp;vpid=586322527&amp;ct=offers"/>
    <s v="35mOhm"/>
    <s v="50A,"/>
    <s v="12V"/>
    <x v="11"/>
    <n v="35"/>
    <n v="650"/>
    <s v="J"/>
  </r>
  <r>
    <n v="10000"/>
    <s v="UJ3C065030B3"/>
    <x v="8"/>
    <x v="114"/>
    <s v="https://octopart.com/uj3c065030b3-united+silicon+carbide-104951547"/>
    <s v="650V 35mOhm @ 50A, 12V TO-263-3, DÂ²Pak (2 Leads + Tab), TO-263AB"/>
    <s v="Id=6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58"/>
    <m/>
    <n v="23.492303952879698"/>
    <n v="234923.039528797"/>
    <n v="234923.039528797"/>
    <n v="100"/>
    <n v="1"/>
    <s v="https://octopart.com/click/track?ai=8237&amp;sig=0777d03&amp;sid=14389&amp;ppid=104951547&amp;vpid=586322527&amp;ct=offers"/>
    <s v="35mOhm"/>
    <s v="50A,"/>
    <s v="12V"/>
    <x v="11"/>
    <n v="35"/>
    <n v="650"/>
    <s v="J"/>
  </r>
  <r>
    <n v="10000"/>
    <s v="UJ3C065030B3"/>
    <x v="8"/>
    <x v="114"/>
    <s v="https://octopart.com/uj3c065030b3-united+silicon+carbide-104951547"/>
    <s v="650V 35mOhm @ 50A, 12V TO-263-3, DÂ²Pak (2 Leads + Tab), TO-263AB"/>
    <s v="Id=6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58"/>
    <m/>
    <n v="23.492303952879698"/>
    <n v="234923.039528797"/>
    <n v="234923.039528797"/>
    <n v="100"/>
    <n v="1"/>
    <s v="https://octopart.com/click/track?ai=8237&amp;sig=0777d03&amp;sid=14389&amp;ppid=104951547&amp;vpid=586322527&amp;ct=offers"/>
    <s v="35mOhm"/>
    <s v="50A,"/>
    <s v="12V"/>
    <x v="11"/>
    <n v="35"/>
    <n v="650"/>
    <s v="J"/>
  </r>
  <r>
    <n v="10000"/>
    <s v="UJ3C065030T3S"/>
    <x v="8"/>
    <x v="115"/>
    <s v="https://octopart.com/uj3c065030t3s-united+silicon+carbide-104951549"/>
    <s v="650V 35mOhm @ 50A, 12V TO-220-3"/>
    <s v="Id=8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60"/>
    <m/>
    <n v="23.492303952879698"/>
    <n v="234923.039528797"/>
    <n v="234923.039528797"/>
    <n v="50"/>
    <n v="1"/>
    <s v="https://octopart.com/click/track?ai=8237&amp;sig=066d514&amp;sid=14389&amp;ppid=104951549&amp;vpid=586322529&amp;ct=offers"/>
    <s v="35mOhm"/>
    <s v="50A,"/>
    <s v="12V"/>
    <x v="9"/>
    <n v="35"/>
    <n v="650"/>
    <s v="K"/>
  </r>
  <r>
    <n v="10000"/>
    <s v="UJ3C065030K3S"/>
    <x v="8"/>
    <x v="116"/>
    <s v="https://octopart.com/uj3c065030k3s-united+silicon+carbide-104951548"/>
    <s v="650V 35mOhm @ 50A, 12V TO-247-3"/>
    <s v="Id=8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59"/>
    <m/>
    <n v="24.916765116528801"/>
    <n v="249167.651165288"/>
    <n v="249167.651165288"/>
    <n v="20"/>
    <n v="1"/>
    <s v="https://octopart.com/click/track?ai=8237&amp;sig=04e4d4c&amp;sid=14389&amp;ppid=104951548&amp;vpid=586322528&amp;ct=offers"/>
    <s v="35mOhm"/>
    <s v="50A,"/>
    <s v="12V"/>
    <x v="4"/>
    <n v="35"/>
    <n v="650"/>
    <s v="D"/>
  </r>
  <r>
    <n v="10000"/>
    <s v="UF3C065030K3S"/>
    <x v="8"/>
    <x v="117"/>
    <s v="https://octopart.com/uf3c065030k3s-united+silicon+carbide-104951538"/>
    <s v="650V 35mOhm @ 50A, 12V TO-247-3"/>
    <s v="Id=8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39"/>
    <m/>
    <n v="38.019546772634499"/>
    <n v="380195.467726345"/>
    <n v="380195.467726345"/>
    <n v="30"/>
    <n v="1"/>
    <s v="https://octopart.com/click/track?ai=8237&amp;sig=0627f09&amp;sid=14389&amp;ppid=104951538&amp;vpid=586322518&amp;ct=offers"/>
    <s v="35mOhm"/>
    <s v="50A,"/>
    <s v="12V"/>
    <x v="4"/>
    <n v="35"/>
    <n v="650"/>
    <s v="D"/>
  </r>
  <r>
    <n v="10000"/>
    <s v="UF3C065030K4S"/>
    <x v="8"/>
    <x v="118"/>
    <s v="https://octopart.com/uf3c065030k4s-united+silicon+carbide-104951539"/>
    <s v="650V 35mOhm @ 50A, 12V TO-247-4"/>
    <s v="Id=85A (Tc) Vgsmax=12V Vth=6V @ 10mA"/>
    <s v="Qg=43nC @ 12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40"/>
    <m/>
    <n v="38.9013560644172"/>
    <n v="389013.56064417202"/>
    <n v="389013.56064417202"/>
    <n v="30"/>
    <n v="1"/>
    <s v="https://octopart.com/click/track?ai=8237&amp;sig=0fbf800&amp;sid=14389&amp;ppid=104951539&amp;vpid=586322519&amp;ct=offers"/>
    <s v="35mOhm"/>
    <s v="50A,"/>
    <s v="12V"/>
    <x v="5"/>
    <n v="35"/>
    <n v="650"/>
    <s v="K"/>
  </r>
  <r>
    <n v="10000"/>
    <s v="UF3C065030B3"/>
    <x v="8"/>
    <x v="113"/>
    <m/>
    <s v="650V 35mOhm @ 40A, 12V TO-263-3, DÂ²Pak (2 Leads + Tab), TO-263AB"/>
    <s v="Id=6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Mouser 500"/>
    <m/>
    <m/>
    <n v="10.86"/>
    <m/>
    <m/>
    <m/>
    <m/>
    <m/>
    <s v="35mOhm"/>
    <s v="40A,"/>
    <s v="12V"/>
    <x v="11"/>
    <n v="35"/>
    <n v="650"/>
    <s v="J"/>
  </r>
  <r>
    <n v="10000"/>
    <s v="UF3C065030T3S"/>
    <x v="8"/>
    <x v="113"/>
    <m/>
    <s v="650V 35mOhm @ 50A, 12V TO-220-3"/>
    <s v="Id=8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Mouser 500"/>
    <m/>
    <m/>
    <n v="10.86"/>
    <m/>
    <m/>
    <m/>
    <m/>
    <m/>
    <s v="35mOhm"/>
    <s v="50A,"/>
    <s v="12V"/>
    <x v="9"/>
    <n v="35"/>
    <n v="650"/>
    <s v="K"/>
  </r>
  <r>
    <n v="10000"/>
    <s v="UF3C065040B3"/>
    <x v="8"/>
    <x v="119"/>
    <s v="https://octopart.com/uf3c065040b3-united+silicon+carbide-104951540"/>
    <s v="650V 52mOhm @ 30A, 12V TO-263-3, DÂ²Pak (2 Leads + Tab), TO-263AB"/>
    <s v="Id=41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41"/>
    <m/>
    <n v="20.6320763782509"/>
    <n v="206320.76378250899"/>
    <n v="206320.76378250899"/>
    <n v="100"/>
    <n v="1"/>
    <s v="https://octopart.com/click/track?ai=8237&amp;sig=0e8075a&amp;sid=14389&amp;ppid=104951540&amp;vpid=586322520&amp;ct=offers"/>
    <s v="52mOhm"/>
    <s v="30A,"/>
    <s v="12V"/>
    <x v="11"/>
    <n v="52"/>
    <n v="650"/>
    <s v="J"/>
  </r>
  <r>
    <n v="10000"/>
    <s v="UF3C065040B3"/>
    <x v="8"/>
    <x v="119"/>
    <s v="https://octopart.com/uf3c065040b3-united+silicon+carbide-104951540"/>
    <s v="650V 52mOhm @ 30A, 12V TO-263-3, DÂ²Pak (2 Leads + Tab), TO-263AB"/>
    <s v="Id=41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41"/>
    <m/>
    <n v="20.6320763782509"/>
    <n v="206320.76378250899"/>
    <n v="206320.76378250899"/>
    <n v="100"/>
    <n v="1"/>
    <s v="https://octopart.com/click/track?ai=8237&amp;sig=0e8075a&amp;sid=14389&amp;ppid=104951540&amp;vpid=586322520&amp;ct=offers"/>
    <s v="52mOhm"/>
    <s v="30A,"/>
    <s v="12V"/>
    <x v="11"/>
    <n v="52"/>
    <n v="650"/>
    <s v="J"/>
  </r>
  <r>
    <n v="10000"/>
    <s v="UF3C065040B3"/>
    <x v="8"/>
    <x v="119"/>
    <s v="https://octopart.com/uf3c065040b3-united+silicon+carbide-104951540"/>
    <s v="650V 52mOhm @ 30A, 12V TO-263-3, DÂ²Pak (2 Leads + Tab), TO-263AB"/>
    <s v="Id=41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41"/>
    <m/>
    <n v="20.6320763782509"/>
    <n v="206320.76378250899"/>
    <n v="206320.76378250899"/>
    <n v="100"/>
    <n v="1"/>
    <s v="https://octopart.com/click/track?ai=8237&amp;sig=0e8075a&amp;sid=14389&amp;ppid=104951540&amp;vpid=586322520&amp;ct=offers"/>
    <s v="52mOhm"/>
    <s v="30A,"/>
    <s v="12V"/>
    <x v="11"/>
    <n v="52"/>
    <n v="650"/>
    <s v="J"/>
  </r>
  <r>
    <n v="10000"/>
    <s v="UF3C065040K3S"/>
    <x v="8"/>
    <x v="120"/>
    <s v="https://octopart.com/uf3c065040k3s-united+silicon+carbide-104951541"/>
    <s v="650V 52mOhm @ 40A, 12V TO-247-3"/>
    <s v="Id=54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52"/>
    <m/>
    <n v="24.464555223306899"/>
    <n v="244645.552233069"/>
    <n v="244645.552233069"/>
    <n v="30"/>
    <n v="1"/>
    <s v="https://octopart.com/click/track?ai=8237&amp;sig=0ee8897&amp;sid=14389&amp;ppid=104951541&amp;vpid=586322521&amp;ct=offers"/>
    <s v="52mOhm"/>
    <s v="40A,"/>
    <s v="12V"/>
    <x v="4"/>
    <n v="52"/>
    <n v="650"/>
    <s v="D"/>
  </r>
  <r>
    <n v="10000"/>
    <s v="UF3C065040K4S"/>
    <x v="8"/>
    <x v="121"/>
    <s v="https://octopart.com/uf3c065040k4s-united+silicon+carbide-104951542"/>
    <s v="650V 52mOhm @ 40A, 12V TO-247-4"/>
    <s v="Id=54A (Tc) Vgsmax=12V Vth=6V @ 10mA"/>
    <s v="Qg=43nC @ 12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53"/>
    <m/>
    <n v="24.611523438603999"/>
    <n v="246115.23438604001"/>
    <n v="246115.23438604001"/>
    <n v="30"/>
    <n v="1"/>
    <s v="https://octopart.com/click/track?ai=8237&amp;sig=059d358&amp;sid=14389&amp;ppid=104951542&amp;vpid=586322522&amp;ct=offers"/>
    <s v="52mOhm"/>
    <s v="40A,"/>
    <s v="12V"/>
    <x v="5"/>
    <n v="52"/>
    <n v="650"/>
    <s v="K"/>
  </r>
  <r>
    <n v="10000"/>
    <s v="UF3C065040T3S"/>
    <x v="8"/>
    <x v="113"/>
    <m/>
    <s v="650V 52mOhm @ 40A, 12V TO-220-3"/>
    <s v="Id=54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Mouser 1000"/>
    <m/>
    <m/>
    <n v="7.31"/>
    <m/>
    <m/>
    <m/>
    <m/>
    <m/>
    <s v="52mOhm"/>
    <s v="40A,"/>
    <s v="12V"/>
    <x v="9"/>
    <n v="52"/>
    <n v="650"/>
    <s v="K"/>
  </r>
  <r>
    <n v="10000"/>
    <s v="UJ3C065080T3S"/>
    <x v="8"/>
    <x v="122"/>
    <s v="https://octopart.com/uj3c065080t3s-united+silicon+carbide-104951552"/>
    <s v="650V 100mOhm @ 20A, 12V TO-220-3"/>
    <s v="Id=31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63"/>
    <m/>
    <n v="9.0215873697776807"/>
    <n v="90215.873697776799"/>
    <n v="90215.873697776799"/>
    <n v="50"/>
    <n v="1"/>
    <s v="https://octopart.com/click/track?ai=8237&amp;sig=0eebe04&amp;sid=14389&amp;ppid=104951552&amp;vpid=586322532&amp;ct=offers"/>
    <s v="100mOhm"/>
    <s v="20A,"/>
    <s v="12V"/>
    <x v="9"/>
    <n v="100"/>
    <n v="650"/>
    <s v="K"/>
  </r>
  <r>
    <n v="10000"/>
    <s v="UF3C065080K4S"/>
    <x v="8"/>
    <x v="123"/>
    <s v="https://octopart.com/uf3c065080k4s-united+silicon+carbide-104951543"/>
    <s v="650V 100mOhm @ 20A, 12V TO-247-4"/>
    <s v="Id=31A (Tc) Vgsmax=12V Vth=6V @ 10mA"/>
    <s v="Qg=43nC @ 12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54"/>
    <m/>
    <n v="16.087366951370399"/>
    <n v="160873.66951370399"/>
    <n v="160873.66951370399"/>
    <n v="30"/>
    <n v="1"/>
    <s v="https://octopart.com/click/track?ai=8237&amp;sig=05fef47&amp;sid=14389&amp;ppid=104951543&amp;vpid=586322523&amp;ct=offers"/>
    <s v="100mOhm"/>
    <s v="20A,"/>
    <s v="12V"/>
    <x v="5"/>
    <n v="100"/>
    <n v="650"/>
    <s v="K"/>
  </r>
  <r>
    <n v="10000"/>
    <s v="UF3C065080T3S"/>
    <x v="8"/>
    <x v="113"/>
    <m/>
    <s v="650V 100mOhm @ 20A, 12V TO-220-3"/>
    <s v="Id=31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Mouser 500"/>
    <m/>
    <m/>
    <n v="3.86"/>
    <m/>
    <m/>
    <m/>
    <m/>
    <m/>
    <s v="100mOhm"/>
    <s v="20A,"/>
    <s v="12V"/>
    <x v="9"/>
    <n v="100"/>
    <n v="650"/>
    <s v="K"/>
  </r>
  <r>
    <n v="10000"/>
    <s v="UF3C065080K3S"/>
    <x v="8"/>
    <x v="113"/>
    <m/>
    <s v="650V 100mOhm @ 20A, 12V TO-247-3"/>
    <s v="Id=31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Mouser 500"/>
    <m/>
    <m/>
    <n v="4.49"/>
    <m/>
    <m/>
    <m/>
    <m/>
    <m/>
    <s v="100mOhm"/>
    <s v="20A,"/>
    <s v="12V"/>
    <x v="4"/>
    <n v="100"/>
    <n v="650"/>
    <s v="D"/>
  </r>
  <r>
    <n v="10000"/>
    <s v="UJ3C065080B3"/>
    <x v="8"/>
    <x v="124"/>
    <s v="https://octopart.com/uj3c065080b3-united+silicon+carbide-104951550"/>
    <s v="650V 111mOhm @ 20A, 12V TO-263-3, DÂ²Pak (2 Leads + Tab), TO-263AB"/>
    <s v="Id=2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61"/>
    <m/>
    <n v="9.0441978644387699"/>
    <n v="90441.978644387695"/>
    <n v="90441.978644387695"/>
    <n v="100"/>
    <n v="1"/>
    <s v="https://octopart.com/click/track?ai=8237&amp;sig=057da39&amp;sid=14389&amp;ppid=104951550&amp;vpid=586322530&amp;ct=offers"/>
    <s v="111mOhm"/>
    <s v="20A,"/>
    <s v="12V"/>
    <x v="11"/>
    <n v="111"/>
    <n v="650"/>
    <s v="J"/>
  </r>
  <r>
    <n v="10000"/>
    <s v="UJ3C065080B3"/>
    <x v="8"/>
    <x v="124"/>
    <s v="https://octopart.com/uj3c065080b3-united+silicon+carbide-104951550"/>
    <s v="650V 111mOhm @ 20A, 12V TO-263-3, DÂ²Pak (2 Leads + Tab), TO-263AB"/>
    <s v="Id=2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61"/>
    <m/>
    <n v="9.0441978644387699"/>
    <n v="90441.978644387695"/>
    <n v="90441.978644387695"/>
    <n v="100"/>
    <n v="1"/>
    <s v="https://octopart.com/click/track?ai=8237&amp;sig=057da39&amp;sid=14389&amp;ppid=104951550&amp;vpid=586322530&amp;ct=offers"/>
    <s v="111mOhm"/>
    <s v="20A,"/>
    <s v="12V"/>
    <x v="11"/>
    <n v="111"/>
    <n v="650"/>
    <s v="J"/>
  </r>
  <r>
    <n v="10000"/>
    <s v="UJ3C065080B3"/>
    <x v="8"/>
    <x v="124"/>
    <s v="https://octopart.com/uj3c065080b3-united+silicon+carbide-104951550"/>
    <s v="650V 111mOhm @ 20A, 12V TO-263-3, DÂ²Pak (2 Leads + Tab), TO-263AB"/>
    <s v="Id=2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61"/>
    <m/>
    <n v="9.0441978644387699"/>
    <n v="90441.978644387695"/>
    <n v="90441.978644387695"/>
    <n v="100"/>
    <n v="1"/>
    <s v="https://octopart.com/click/track?ai=8237&amp;sig=057da39&amp;sid=14389&amp;ppid=104951550&amp;vpid=586322530&amp;ct=offers"/>
    <s v="111mOhm"/>
    <s v="20A,"/>
    <s v="12V"/>
    <x v="11"/>
    <n v="111"/>
    <n v="650"/>
    <s v="J"/>
  </r>
  <r>
    <n v="10000"/>
    <s v="UJ3C065080K3S"/>
    <x v="8"/>
    <x v="125"/>
    <s v="https://octopart.com/uj3c065080k3s-united+silicon+carbide-104951551"/>
    <s v="650V 111mOhm @ 20A, 12V TO-247-3"/>
    <s v="Id=31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62"/>
    <m/>
    <n v="10.084280618849199"/>
    <n v="100842.806188492"/>
    <n v="100842.806188492"/>
    <n v="30"/>
    <n v="1"/>
    <s v="https://octopart.com/click/track?ai=8237&amp;sig=0f8bfe7&amp;sid=14389&amp;ppid=104951551&amp;vpid=586322531&amp;ct=offers"/>
    <s v="111mOhm"/>
    <s v="20A,"/>
    <s v="12V"/>
    <x v="4"/>
    <n v="111"/>
    <n v="650"/>
    <s v="D"/>
  </r>
  <r>
    <n v="10000"/>
    <s v="C3M0065090J"/>
    <x v="9"/>
    <x v="126"/>
    <s v="https://octopart.com/c3m0065090j-tr-cree-58687091"/>
    <s v="900V 78mOhm @ 20A, 15V TO-263-8, DÂ²Pak (7 Leads + Tab), TO-263CA"/>
    <s v="Id=35A (Tc) Vgsmax=15V Vth=2.1V @ 5mA"/>
    <s v="Qg=30nC @ 15V Ciss=660pF @ 600V"/>
    <n v="10000"/>
    <m/>
    <s v="C3M0065090J-TR"/>
    <m/>
    <m/>
    <m/>
    <m/>
    <s v="941-C3M0065090J-TR"/>
    <m/>
    <m/>
    <m/>
    <m/>
    <m/>
    <m/>
    <s v="C3M0065090J-TR"/>
    <m/>
    <m/>
    <m/>
    <m/>
    <m/>
    <m/>
    <s v="Tape &amp; Reel"/>
    <m/>
    <m/>
    <m/>
    <m/>
    <m/>
    <m/>
    <m/>
    <m/>
    <n v="9.1626999999999992"/>
    <m/>
    <m/>
    <m/>
    <m/>
    <n v="11.08"/>
    <m/>
    <m/>
    <m/>
    <m/>
    <m/>
    <m/>
    <n v="9.1626999999999992"/>
    <m/>
    <n v="6400"/>
    <m/>
    <m/>
    <m/>
    <m/>
    <n v="1638"/>
    <m/>
    <m/>
    <m/>
    <m/>
    <m/>
    <m/>
    <n v="6400"/>
    <m/>
    <n v="1600"/>
    <m/>
    <m/>
    <m/>
    <m/>
    <n v="1"/>
    <m/>
    <m/>
    <m/>
    <m/>
    <m/>
    <m/>
    <n v="1600"/>
    <m/>
    <s v="https://octopart.com/click/track?ai=8237&amp;sig=0df7daf&amp;sid=1106&amp;ppid=58687091&amp;vpid=485449257&amp;ct=offers"/>
    <m/>
    <m/>
    <m/>
    <m/>
    <s v="https://octopart.com/click/track?ai=8237&amp;sig=0329a3c&amp;sid=2401&amp;ppid=58687091&amp;vpid=465035779&amp;ct=offers"/>
    <m/>
    <m/>
    <m/>
    <m/>
    <m/>
    <m/>
    <s v="https://octopart.com/click/track?ai=8237&amp;sig=0af552b&amp;sid=5489&amp;ppid=58687091&amp;vpid=600555598&amp;ct=offers"/>
    <s v="Verical"/>
    <s v="C3M0065090J-TR"/>
    <m/>
    <n v="9.1626999999999992"/>
    <n v="91626.999999999898"/>
    <n v="91626.999999999898"/>
    <n v="6400"/>
    <n v="1600"/>
    <s v="https://octopart.com/click/track?ai=8237&amp;sig=0af552b&amp;sid=5489&amp;ppid=58687091&amp;vpid=600555598&amp;ct=offers"/>
    <s v="78mOhm"/>
    <s v="20A,"/>
    <s v="15V"/>
    <x v="8"/>
    <n v="78"/>
    <n v="900"/>
    <s v="J"/>
  </r>
  <r>
    <n v="10000"/>
    <s v="C3M0016120K"/>
    <x v="9"/>
    <x v="127"/>
    <s v="https://octopart.com/c3m0016120k-wolfspeed-102136932"/>
    <s v="1.2kV 22.3mOhm @ 75A, 15V TO-247-4"/>
    <s v="Id=115A (Tc) Vgsmax=15V Vth=3.6V @ 23mA"/>
    <s v="Qg=211nC @ 15V Ciss=6085pF @ 1000V"/>
    <n v="10000"/>
    <s v="1697-C3M0016120K-ND"/>
    <m/>
    <m/>
    <m/>
    <m/>
    <m/>
    <m/>
    <s v="21AH3202"/>
    <s v="C3M0016120K"/>
    <n v="1923367"/>
    <m/>
    <m/>
    <m/>
    <m/>
    <s v="Tube"/>
    <m/>
    <m/>
    <m/>
    <m/>
    <m/>
    <m/>
    <m/>
    <m/>
    <m/>
    <m/>
    <m/>
    <m/>
    <m/>
    <n v="70.59"/>
    <m/>
    <m/>
    <m/>
    <m/>
    <m/>
    <m/>
    <n v="67.06"/>
    <n v="50.72"/>
    <n v="70.069999999999993"/>
    <m/>
    <m/>
    <m/>
    <m/>
    <n v="589"/>
    <m/>
    <m/>
    <m/>
    <m/>
    <m/>
    <m/>
    <n v="29"/>
    <n v="487"/>
    <n v="39"/>
    <m/>
    <m/>
    <m/>
    <m/>
    <n v="1"/>
    <m/>
    <m/>
    <m/>
    <m/>
    <m/>
    <m/>
    <n v="1"/>
    <n v="1"/>
    <n v="30"/>
    <m/>
    <m/>
    <m/>
    <m/>
    <s v="https://octopart.com/click/track?ai=8237&amp;sig=06a44aa&amp;sid=459&amp;ppid=102136932&amp;vpid=549030893&amp;ct=offers"/>
    <m/>
    <m/>
    <m/>
    <m/>
    <m/>
    <m/>
    <s v="https://octopart.com/click/track?ai=8237&amp;sig=0ad8f13&amp;sid=2402&amp;ppid=102136932&amp;vpid=575076475&amp;ct=offers"/>
    <s v="https://octopart.com/click/track?ai=8237&amp;sig=02adef4&amp;sid=18460&amp;ppid=102136932&amp;vpid=574773224&amp;ct=offers"/>
    <s v="https://octopart.com/click/track?ai=8237&amp;sig=0f31747&amp;sid=10022&amp;ppid=102136932&amp;vpid=595718435&amp;ct=offers"/>
    <m/>
    <m/>
    <m/>
    <m/>
    <s v="Richardson RFPD"/>
    <s v="C3M0016120K"/>
    <m/>
    <n v="50.72"/>
    <n v="507200"/>
    <n v="507200"/>
    <n v="487"/>
    <n v="1"/>
    <s v="https://octopart.com/click/track?ai=8237&amp;sig=02adef4&amp;sid=18460&amp;ppid=102136932&amp;vpid=574773224&amp;ct=offers"/>
    <s v="22.3mOhm"/>
    <s v="75A,"/>
    <s v="15V"/>
    <x v="5"/>
    <n v="22.3"/>
    <n v="1200"/>
    <s v="K"/>
  </r>
  <r>
    <n v="10000"/>
    <s v="C3M0016120D"/>
    <x v="9"/>
    <x v="128"/>
    <s v="https://octopart.com/c3m0016120d-wolfspeed-104939826"/>
    <s v="1200V 22.3mOhm @ 75A, 15V TO-247-3"/>
    <s v="Id=115A (Tc) Vgsmax=15V Vth=3.6V @ 23mA"/>
    <s v="Qg=207nC @ 15V Ciss=6085pF @ 1000V"/>
    <n v="10000"/>
    <s v="1697-C3M0016120D-ND"/>
    <m/>
    <m/>
    <m/>
    <m/>
    <m/>
    <m/>
    <s v="40AH1118"/>
    <s v="C3M0016120D"/>
    <m/>
    <m/>
    <m/>
    <m/>
    <m/>
    <s v="Tube"/>
    <m/>
    <m/>
    <m/>
    <m/>
    <m/>
    <m/>
    <m/>
    <m/>
    <m/>
    <m/>
    <m/>
    <m/>
    <m/>
    <n v="70.569999999999993"/>
    <m/>
    <m/>
    <m/>
    <m/>
    <m/>
    <m/>
    <n v="63.35"/>
    <n v="50.72"/>
    <m/>
    <m/>
    <m/>
    <m/>
    <m/>
    <n v="36"/>
    <m/>
    <m/>
    <m/>
    <m/>
    <m/>
    <m/>
    <n v="32"/>
    <n v="64"/>
    <m/>
    <m/>
    <m/>
    <m/>
    <m/>
    <n v="1"/>
    <m/>
    <m/>
    <m/>
    <m/>
    <m/>
    <m/>
    <n v="1"/>
    <n v="1"/>
    <m/>
    <m/>
    <m/>
    <m/>
    <m/>
    <s v="https://octopart.com/click/track?ai=8237&amp;sig=0d92dda&amp;sid=459&amp;ppid=104939826&amp;vpid=587729736&amp;ct=offers"/>
    <m/>
    <m/>
    <m/>
    <m/>
    <m/>
    <m/>
    <s v="https://octopart.com/click/track?ai=8237&amp;sig=08e8dab&amp;sid=2402&amp;ppid=104939826&amp;vpid=592530578&amp;ct=offers"/>
    <s v="https://octopart.com/click/track?ai=8237&amp;sig=0557eb3&amp;sid=18460&amp;ppid=104939826&amp;vpid=586232349&amp;ct=offers"/>
    <m/>
    <m/>
    <m/>
    <m/>
    <m/>
    <s v="Richardson RFPD"/>
    <s v="C3M0016120D"/>
    <m/>
    <n v="50.72"/>
    <n v="507200"/>
    <n v="507200"/>
    <n v="64"/>
    <n v="1"/>
    <s v="https://octopart.com/click/track?ai=8237&amp;sig=0557eb3&amp;sid=18460&amp;ppid=104939826&amp;vpid=586232349&amp;ct=offers"/>
    <s v="22.3mOhm"/>
    <s v="75A,"/>
    <s v="15V"/>
    <x v="4"/>
    <n v="22.3"/>
    <n v="1200"/>
    <s v="D"/>
  </r>
  <r>
    <n v="10000"/>
    <s v="C3M0021120K"/>
    <x v="9"/>
    <x v="129"/>
    <s v="https://octopart.com/c3m0021120k-wolfspeed-103745947"/>
    <s v="1200V 28.8mOhm @ 50A, 15V TO-247-4"/>
    <s v="Id=100A (Tc) Vgsmax=15V Vth=3.6V @ 17.7mA"/>
    <s v="Qg=162nC @ 15V Ciss=4818pF @ 1000V"/>
    <n v="10000"/>
    <s v="1697-C3M0021120K-ND"/>
    <m/>
    <m/>
    <m/>
    <m/>
    <m/>
    <m/>
    <s v="39AH5134"/>
    <s v="C3M0021120K"/>
    <m/>
    <m/>
    <m/>
    <m/>
    <m/>
    <s v="Tube"/>
    <m/>
    <m/>
    <m/>
    <m/>
    <m/>
    <m/>
    <m/>
    <m/>
    <m/>
    <m/>
    <m/>
    <m/>
    <m/>
    <n v="37.540199999999999"/>
    <m/>
    <m/>
    <m/>
    <m/>
    <m/>
    <m/>
    <n v="35.659999999999997"/>
    <n v="36.07"/>
    <m/>
    <m/>
    <m/>
    <m/>
    <m/>
    <n v="93"/>
    <m/>
    <m/>
    <m/>
    <m/>
    <m/>
    <m/>
    <n v="15"/>
    <n v="288"/>
    <m/>
    <m/>
    <m/>
    <m/>
    <m/>
    <n v="1"/>
    <m/>
    <m/>
    <m/>
    <m/>
    <m/>
    <m/>
    <n v="1"/>
    <n v="1"/>
    <m/>
    <m/>
    <m/>
    <m/>
    <m/>
    <s v="https://octopart.com/click/track?ai=8237&amp;sig=06dafac&amp;sid=459&amp;ppid=103745947&amp;vpid=579644449&amp;ct=offers"/>
    <m/>
    <m/>
    <m/>
    <m/>
    <m/>
    <m/>
    <s v="https://octopart.com/click/track?ai=8237&amp;sig=0ecd701&amp;sid=2402&amp;ppid=103745947&amp;vpid=591714268&amp;ct=offers"/>
    <s v="https://octopart.com/click/track?ai=8237&amp;sig=0e7fc6f&amp;sid=18460&amp;ppid=103745947&amp;vpid=578803877&amp;ct=offers"/>
    <m/>
    <m/>
    <m/>
    <m/>
    <m/>
    <s v="Newark"/>
    <s v="39AH5134"/>
    <m/>
    <n v="35.659999999999997"/>
    <n v="356599.99999999901"/>
    <n v="356599.99999999901"/>
    <n v="15"/>
    <n v="1"/>
    <s v="https://octopart.com/click/track?ai=8237&amp;sig=0ecd701&amp;sid=2402&amp;ppid=103745947&amp;vpid=591714268&amp;ct=offers"/>
    <s v="28.8mOhm"/>
    <s v="50A,"/>
    <s v="15V"/>
    <x v="5"/>
    <n v="28.8"/>
    <n v="1200"/>
    <s v="K"/>
  </r>
  <r>
    <n v="10000"/>
    <s v="C3M0021120D"/>
    <x v="9"/>
    <x v="130"/>
    <s v="https://octopart.com/c3m0021120d-wolfspeed-104939827"/>
    <s v="1200V 28.8mOhm @ 50A, 15V TO-247-3"/>
    <s v="Id=100A (Tc) Vgsmax=15V Vth=3.6V @ 17.7mA"/>
    <s v="Qg=160nC @ 15V Ciss=4818pF @ 1000V"/>
    <n v="10000"/>
    <s v="1697-C3M0021120D-ND"/>
    <m/>
    <m/>
    <m/>
    <m/>
    <m/>
    <m/>
    <s v="40AH1119"/>
    <s v="C3M0021120D"/>
    <m/>
    <m/>
    <m/>
    <m/>
    <m/>
    <s v="Tube"/>
    <m/>
    <m/>
    <m/>
    <m/>
    <m/>
    <m/>
    <m/>
    <m/>
    <m/>
    <m/>
    <m/>
    <m/>
    <m/>
    <n v="39.03"/>
    <m/>
    <m/>
    <m/>
    <m/>
    <m/>
    <m/>
    <n v="35.04"/>
    <n v="36.07"/>
    <m/>
    <m/>
    <m/>
    <m/>
    <m/>
    <n v="33"/>
    <m/>
    <m/>
    <m/>
    <m/>
    <m/>
    <m/>
    <n v="110"/>
    <n v="100"/>
    <m/>
    <m/>
    <m/>
    <m/>
    <m/>
    <n v="1"/>
    <m/>
    <m/>
    <m/>
    <m/>
    <m/>
    <m/>
    <n v="1"/>
    <n v="1"/>
    <m/>
    <m/>
    <m/>
    <m/>
    <m/>
    <s v="https://octopart.com/click/track?ai=8237&amp;sig=02f3668&amp;sid=459&amp;ppid=104939827&amp;vpid=587729737&amp;ct=offers"/>
    <m/>
    <m/>
    <m/>
    <m/>
    <m/>
    <m/>
    <s v="https://octopart.com/click/track?ai=8237&amp;sig=0ec2c04&amp;sid=2402&amp;ppid=104939827&amp;vpid=592530579&amp;ct=offers"/>
    <s v="https://octopart.com/click/track?ai=8237&amp;sig=03134cc&amp;sid=18460&amp;ppid=104939827&amp;vpid=586232350&amp;ct=offers"/>
    <m/>
    <m/>
    <m/>
    <m/>
    <m/>
    <s v="Newark"/>
    <s v="40AH1119"/>
    <m/>
    <n v="35.04"/>
    <n v="350400"/>
    <n v="350400"/>
    <n v="110"/>
    <n v="1"/>
    <s v="https://octopart.com/click/track?ai=8237&amp;sig=0ec2c04&amp;sid=2402&amp;ppid=104939827&amp;vpid=592530579&amp;ct=offers"/>
    <s v="28.8mOhm"/>
    <s v="50A,"/>
    <s v="15V"/>
    <x v="4"/>
    <n v="28.8"/>
    <n v="1200"/>
    <s v="D"/>
  </r>
  <r>
    <n v="10000"/>
    <s v="C2M0025120D"/>
    <x v="9"/>
    <x v="131"/>
    <s v="https://octopart.com/c2m0025120d-wolfspeed-66992558"/>
    <s v="1200V 34mOhm @ 50A, 20V TO-247-3"/>
    <s v="Id=90A (Tc) Vgsmax=20V Vth=2.4V @ 10mA"/>
    <s v="Qg=161nC @ 20V Ciss=2788pF @ 1000V"/>
    <n v="10000"/>
    <s v="C2M0025120D-ND"/>
    <m/>
    <m/>
    <m/>
    <m/>
    <m/>
    <m/>
    <s v="54X4873"/>
    <s v="C2M0025120D"/>
    <n v="9158818"/>
    <m/>
    <s v="C2M0025120D"/>
    <m/>
    <m/>
    <s v="Tube"/>
    <m/>
    <m/>
    <m/>
    <m/>
    <m/>
    <m/>
    <m/>
    <m/>
    <m/>
    <m/>
    <m/>
    <m/>
    <m/>
    <n v="67.12"/>
    <m/>
    <m/>
    <m/>
    <m/>
    <m/>
    <m/>
    <n v="62.07"/>
    <n v="64.489999999999995"/>
    <n v="63.12"/>
    <m/>
    <n v="73.5"/>
    <m/>
    <m/>
    <n v="4"/>
    <m/>
    <m/>
    <m/>
    <m/>
    <m/>
    <m/>
    <n v="17"/>
    <n v="425"/>
    <n v="0"/>
    <m/>
    <n v="30"/>
    <m/>
    <m/>
    <n v="1"/>
    <m/>
    <m/>
    <m/>
    <m/>
    <m/>
    <m/>
    <n v="1"/>
    <n v="1"/>
    <n v="1"/>
    <m/>
    <n v="1"/>
    <m/>
    <m/>
    <s v="https://octopart.com/click/track?ai=8237&amp;sig=0a4ef28&amp;sid=459&amp;ppid=66992558&amp;vpid=271338653&amp;ct=offers"/>
    <m/>
    <m/>
    <m/>
    <m/>
    <m/>
    <m/>
    <s v="https://octopart.com/click/track?ai=8237&amp;sig=086dffd&amp;sid=2402&amp;ppid=66992558&amp;vpid=268615237&amp;ct=offers"/>
    <s v="https://octopart.com/click/track?ai=8237&amp;sig=03c2f35&amp;sid=18460&amp;ppid=66992558&amp;vpid=240504907&amp;ct=offers"/>
    <s v="https://octopart.com/click/track?c=1&amp;ai=8237&amp;sig=0b1f4b4&amp;sid=10022&amp;ppid=66992558&amp;vpid=575927222&amp;ct=offers"/>
    <m/>
    <s v="https://octopart.com/click/track?ai=8237&amp;sig=077faeb&amp;sid=1532&amp;ppid=66992558&amp;vpid=547829165&amp;ct=offers"/>
    <m/>
    <m/>
    <s v="Newark"/>
    <s v="54X4873"/>
    <m/>
    <n v="62.07"/>
    <n v="620700"/>
    <n v="620700"/>
    <n v="17"/>
    <n v="1"/>
    <s v="https://octopart.com/click/track?ai=8237&amp;sig=086dffd&amp;sid=2402&amp;ppid=66992558&amp;vpid=268615237&amp;ct=offers"/>
    <s v="34mOhm"/>
    <s v="50A,"/>
    <s v="20V"/>
    <x v="4"/>
    <n v="34"/>
    <n v="1200"/>
    <s v="D"/>
  </r>
  <r>
    <n v="10000"/>
    <s v="C3M0030090K"/>
    <x v="9"/>
    <x v="132"/>
    <s v="https://octopart.com/c3m0030090k-wolfspeed-89254405"/>
    <s v="900V 39mOhm @ 35A, 15V TO-247-4"/>
    <s v="Id=63A (Tc) Vgsmax=15V Vth=3.5V @ 11mA"/>
    <s v="Qg=87nC @ 15V Ciss=1864pF @ 600V"/>
    <n v="10000"/>
    <s v="C3M0030090K-ND"/>
    <m/>
    <m/>
    <m/>
    <m/>
    <m/>
    <m/>
    <s v="50AC5032"/>
    <s v="C3M0030090K"/>
    <n v="1923507"/>
    <m/>
    <s v="C3M0030090K"/>
    <m/>
    <s v="C3M0030090K"/>
    <s v="Bulk"/>
    <m/>
    <m/>
    <m/>
    <m/>
    <m/>
    <m/>
    <m/>
    <m/>
    <m/>
    <m/>
    <m/>
    <m/>
    <m/>
    <n v="28.2102"/>
    <m/>
    <m/>
    <m/>
    <m/>
    <m/>
    <m/>
    <n v="28.21"/>
    <n v="25.51"/>
    <n v="29.36"/>
    <m/>
    <n v="31.5"/>
    <m/>
    <n v="29.35"/>
    <n v="719"/>
    <m/>
    <m/>
    <m/>
    <m/>
    <m/>
    <m/>
    <n v="20"/>
    <n v="355"/>
    <n v="0"/>
    <m/>
    <n v="0"/>
    <m/>
    <n v="355"/>
    <n v="1"/>
    <m/>
    <m/>
    <m/>
    <m/>
    <m/>
    <m/>
    <n v="1"/>
    <n v="1"/>
    <n v="1"/>
    <m/>
    <n v="1"/>
    <m/>
    <n v="3"/>
    <s v="https://octopart.com/click/track?ai=8237&amp;sig=03c4305&amp;sid=459&amp;ppid=89254405&amp;vpid=463408044&amp;ct=offers"/>
    <m/>
    <m/>
    <m/>
    <m/>
    <m/>
    <m/>
    <s v="https://octopart.com/click/track?ai=8237&amp;sig=0c2ff8b&amp;sid=2402&amp;ppid=89254405&amp;vpid=477626712&amp;ct=offers"/>
    <s v="https://octopart.com/click/track?ai=8237&amp;sig=07ffb2d&amp;sid=18460&amp;ppid=89254405&amp;vpid=463716146&amp;ct=offers"/>
    <s v="https://octopart.com/click/track?c=1&amp;ai=8237&amp;sig=0eb7205&amp;sid=10022&amp;ppid=89254405&amp;vpid=595718436&amp;ct=offers"/>
    <m/>
    <s v="https://octopart.com/click/track?ai=8237&amp;sig=055b81b&amp;sid=1532&amp;ppid=89254405&amp;vpid=547829212&amp;ct=offers"/>
    <m/>
    <s v="https://octopart.com/click/track?ai=8237&amp;sig=09c6aa7&amp;sid=5489&amp;ppid=89254405&amp;vpid=610106478&amp;ct=offers"/>
    <s v="Richardson RFPD"/>
    <s v="C3M0030090K"/>
    <m/>
    <n v="25.51"/>
    <n v="255100"/>
    <n v="255100"/>
    <n v="355"/>
    <n v="1"/>
    <s v="https://octopart.com/click/track?ai=8237&amp;sig=07ffb2d&amp;sid=18460&amp;ppid=89254405&amp;vpid=463716146&amp;ct=offers"/>
    <s v="39mOhm"/>
    <s v="35A,"/>
    <s v="15V"/>
    <x v="5"/>
    <n v="39"/>
    <n v="900"/>
    <s v="K"/>
  </r>
  <r>
    <n v="10000"/>
    <s v="C3M0032120D"/>
    <x v="9"/>
    <x v="133"/>
    <s v="https://octopart.com/c3m0032120d-wolfspeed-104939828"/>
    <s v="1200V 43mOhm @ 40A, 15V TO-247-3"/>
    <s v="Id=63A (Tc) Vgsmax=15V Vth=3.6V @ 11.5mA"/>
    <s v="Qg=114nC @ 15V Ciss=3357pF @ 1000V"/>
    <n v="10000"/>
    <s v="1697-C3M0032120D-ND"/>
    <m/>
    <m/>
    <m/>
    <m/>
    <m/>
    <m/>
    <s v="40AH1120"/>
    <s v="C3M0032120D"/>
    <m/>
    <m/>
    <m/>
    <m/>
    <m/>
    <s v="Tube"/>
    <m/>
    <m/>
    <m/>
    <m/>
    <m/>
    <m/>
    <m/>
    <m/>
    <m/>
    <m/>
    <m/>
    <m/>
    <m/>
    <n v="34.5"/>
    <m/>
    <m/>
    <m/>
    <m/>
    <m/>
    <m/>
    <n v="30.97"/>
    <n v="24.8"/>
    <m/>
    <m/>
    <m/>
    <m/>
    <m/>
    <n v="0"/>
    <m/>
    <m/>
    <m/>
    <m/>
    <m/>
    <m/>
    <n v="58"/>
    <n v="580"/>
    <m/>
    <m/>
    <m/>
    <m/>
    <m/>
    <n v="1"/>
    <m/>
    <m/>
    <m/>
    <m/>
    <m/>
    <m/>
    <n v="1"/>
    <n v="1"/>
    <m/>
    <m/>
    <m/>
    <m/>
    <m/>
    <s v="https://octopart.com/click/track?c=1&amp;ai=8237&amp;sig=035752b&amp;sid=459&amp;ppid=104939828&amp;vpid=587729738&amp;ct=offers"/>
    <m/>
    <m/>
    <m/>
    <m/>
    <m/>
    <m/>
    <s v="https://octopart.com/click/track?ai=8237&amp;sig=09543ad&amp;sid=2402&amp;ppid=104939828&amp;vpid=592530580&amp;ct=offers"/>
    <s v="https://octopart.com/click/track?ai=8237&amp;sig=090f41f&amp;sid=18460&amp;ppid=104939828&amp;vpid=586232351&amp;ct=offers"/>
    <m/>
    <m/>
    <m/>
    <m/>
    <m/>
    <s v="Richardson RFPD"/>
    <s v="C3M0032120D"/>
    <m/>
    <n v="24.8"/>
    <n v="248000"/>
    <n v="248000"/>
    <n v="580"/>
    <n v="1"/>
    <s v="https://octopart.com/click/track?ai=8237&amp;sig=090f41f&amp;sid=18460&amp;ppid=104939828&amp;vpid=586232351&amp;ct=offers"/>
    <s v="43mOhm"/>
    <s v="40A,"/>
    <s v="15V"/>
    <x v="4"/>
    <n v="43"/>
    <n v="1200"/>
    <s v="D"/>
  </r>
  <r>
    <n v="10000"/>
    <s v="C3M0032120K"/>
    <x v="9"/>
    <x v="134"/>
    <s v="https://octopart.com/c3m0032120k-wolfspeed-103246394"/>
    <s v="1200V 43mOhm @ 40A, 15V TO-247-4"/>
    <s v="Id=63A (Tc) Vgsmax=15V Vth=3.6V @ 11.5mA"/>
    <s v="Qg=118nC @ 15V Ciss=3357pF @ 1000V"/>
    <n v="10000"/>
    <s v="1697-C3M0032120K-ND"/>
    <m/>
    <m/>
    <m/>
    <m/>
    <m/>
    <m/>
    <s v="25AH7905"/>
    <s v="C3M0032120K"/>
    <n v="1923369"/>
    <m/>
    <m/>
    <m/>
    <m/>
    <s v="Tube"/>
    <m/>
    <m/>
    <m/>
    <m/>
    <m/>
    <m/>
    <m/>
    <m/>
    <m/>
    <m/>
    <m/>
    <m/>
    <m/>
    <n v="37.526000000000003"/>
    <m/>
    <m/>
    <m/>
    <m/>
    <m/>
    <m/>
    <n v="31.86"/>
    <n v="24.8"/>
    <n v="34.25"/>
    <m/>
    <m/>
    <m/>
    <m/>
    <n v="0"/>
    <m/>
    <m/>
    <m/>
    <m/>
    <m/>
    <m/>
    <n v="0"/>
    <n v="0"/>
    <n v="9"/>
    <m/>
    <m/>
    <m/>
    <m/>
    <n v="1"/>
    <m/>
    <m/>
    <m/>
    <m/>
    <m/>
    <m/>
    <n v="1"/>
    <n v="1"/>
    <n v="30"/>
    <m/>
    <m/>
    <m/>
    <m/>
    <s v="https://octopart.com/click/track?c=1&amp;ai=8237&amp;sig=0bff807&amp;sid=459&amp;ppid=103246394&amp;vpid=595037747&amp;ct=offers"/>
    <m/>
    <m/>
    <m/>
    <m/>
    <m/>
    <m/>
    <s v="https://octopart.com/click/track?c=1&amp;ai=8237&amp;sig=03bab0c&amp;sid=2402&amp;ppid=103246394&amp;vpid=575076478&amp;ct=offers"/>
    <s v="https://octopart.com/click/track?ai=8237&amp;sig=01ec275&amp;sid=18460&amp;ppid=103246394&amp;vpid=574773227&amp;ct=offers"/>
    <s v="https://octopart.com/click/track?ai=8237&amp;sig=04484ae&amp;sid=10022&amp;ppid=103246394&amp;vpid=595718437&amp;ct=offers"/>
    <m/>
    <m/>
    <m/>
    <m/>
    <s v="Richardson RFPD"/>
    <s v="C3M0032120K"/>
    <m/>
    <n v="24.8"/>
    <n v="248000"/>
    <n v="248000"/>
    <n v="0"/>
    <n v="1"/>
    <s v="https://octopart.com/click/track?ai=8237&amp;sig=01ec275&amp;sid=18460&amp;ppid=103246394&amp;vpid=574773227&amp;ct=offers"/>
    <s v="43mOhm"/>
    <s v="40A,"/>
    <s v="15V"/>
    <x v="5"/>
    <n v="43"/>
    <n v="1200"/>
    <s v="K"/>
  </r>
  <r>
    <n v="10000"/>
    <s v="C2M0040120D"/>
    <x v="9"/>
    <x v="135"/>
    <s v="https://octopart.com/c2m0040120d-wolfspeed-66992559"/>
    <s v="1200V 52mOhm @ 40A, 20V TO-247-3"/>
    <s v="Id=60A (Tc) Vgsmax=20V Vth=2.8V @ 10mA"/>
    <s v="Qg=115nC @ 20V Ciss=1893pF @ 1000V"/>
    <n v="10000"/>
    <s v="C2M0040120D-ND"/>
    <m/>
    <m/>
    <m/>
    <m/>
    <m/>
    <m/>
    <s v="98Y6010"/>
    <s v="C2M0040120D"/>
    <n v="9230711"/>
    <m/>
    <s v="C2M0040120D"/>
    <m/>
    <m/>
    <s v="Tube"/>
    <m/>
    <m/>
    <m/>
    <m/>
    <m/>
    <m/>
    <m/>
    <m/>
    <m/>
    <m/>
    <m/>
    <m/>
    <m/>
    <n v="32.810200000000002"/>
    <m/>
    <m/>
    <m/>
    <m/>
    <m/>
    <m/>
    <n v="32.81"/>
    <n v="31.52"/>
    <n v="30.86"/>
    <m/>
    <n v="37.799999999999997"/>
    <m/>
    <m/>
    <n v="4015"/>
    <m/>
    <m/>
    <m/>
    <m/>
    <m/>
    <m/>
    <n v="4"/>
    <n v="6692"/>
    <n v="206"/>
    <m/>
    <n v="0"/>
    <m/>
    <m/>
    <n v="1"/>
    <m/>
    <m/>
    <m/>
    <m/>
    <m/>
    <m/>
    <n v="1"/>
    <n v="1"/>
    <n v="1"/>
    <m/>
    <n v="1"/>
    <m/>
    <m/>
    <s v="https://octopart.com/click/track?ai=8237&amp;sig=0a957de&amp;sid=459&amp;ppid=66992559&amp;vpid=271338654&amp;ct=offers"/>
    <m/>
    <m/>
    <m/>
    <m/>
    <m/>
    <m/>
    <s v="https://octopart.com/click/track?ai=8237&amp;sig=0824692&amp;sid=2402&amp;ppid=66992559&amp;vpid=273920054&amp;ct=offers"/>
    <s v="https://octopart.com/click/track?ai=8237&amp;sig=055f131&amp;sid=18460&amp;ppid=66992559&amp;vpid=240504908&amp;ct=offers"/>
    <s v="https://octopart.com/click/track?ai=8237&amp;sig=026f851&amp;sid=10022&amp;ppid=66992559&amp;vpid=575927228&amp;ct=offers"/>
    <m/>
    <s v="https://octopart.com/click/track?ai=8237&amp;sig=0ed8866&amp;sid=1532&amp;ppid=66992559&amp;vpid=547829166&amp;ct=offers"/>
    <m/>
    <m/>
    <s v="RS Components"/>
    <n v="9230711"/>
    <m/>
    <n v="30.86"/>
    <n v="308600"/>
    <n v="308600"/>
    <n v="206"/>
    <n v="1"/>
    <s v="https://octopart.com/click/track?ai=8237&amp;sig=026f851&amp;sid=10022&amp;ppid=66992559&amp;vpid=575927228&amp;ct=offers"/>
    <s v="52mOhm"/>
    <s v="40A,"/>
    <s v="20V"/>
    <x v="4"/>
    <n v="52"/>
    <n v="1200"/>
    <s v="D"/>
  </r>
  <r>
    <n v="10000"/>
    <s v="C2M0045170P"/>
    <x v="9"/>
    <x v="136"/>
    <s v="https://octopart.com/c2m0045170p-wolfspeed-91999446"/>
    <s v="1700V 59mOhm @ 50A, 20V TO-247-4"/>
    <s v="Id=72A (Tc) Vgsmax=20V Vth=4V @ 18mA"/>
    <s v="Qg=188nC @ 20V Ciss=3672pF @ 1000V"/>
    <n v="10000"/>
    <s v="C2M0045170P-ND"/>
    <m/>
    <m/>
    <m/>
    <m/>
    <m/>
    <m/>
    <s v="61AC7502"/>
    <s v="C2M0045170P"/>
    <m/>
    <m/>
    <m/>
    <m/>
    <s v="C2M0045170P"/>
    <s v="Tube"/>
    <m/>
    <m/>
    <m/>
    <m/>
    <m/>
    <m/>
    <m/>
    <m/>
    <m/>
    <m/>
    <m/>
    <m/>
    <m/>
    <n v="76.92"/>
    <m/>
    <m/>
    <m/>
    <m/>
    <m/>
    <m/>
    <n v="76.92"/>
    <n v="72.459999999999994"/>
    <m/>
    <m/>
    <m/>
    <m/>
    <n v="83.35"/>
    <n v="358"/>
    <m/>
    <m/>
    <m/>
    <m/>
    <m/>
    <m/>
    <n v="10"/>
    <n v="424"/>
    <m/>
    <m/>
    <m/>
    <m/>
    <n v="424"/>
    <n v="1"/>
    <m/>
    <m/>
    <m/>
    <m/>
    <m/>
    <m/>
    <n v="1"/>
    <n v="1"/>
    <m/>
    <m/>
    <m/>
    <m/>
    <n v="2"/>
    <s v="https://octopart.com/click/track?ai=8237&amp;sig=03150ba&amp;sid=459&amp;ppid=91999446&amp;vpid=480802524&amp;ct=offers"/>
    <m/>
    <m/>
    <m/>
    <m/>
    <m/>
    <m/>
    <s v="https://octopart.com/click/track?ai=8237&amp;sig=0b63036&amp;sid=2402&amp;ppid=91999446&amp;vpid=492561674&amp;ct=offers"/>
    <s v="https://octopart.com/click/track?ai=8237&amp;sig=0b8b77f&amp;sid=18460&amp;ppid=91999446&amp;vpid=480902902&amp;ct=offers"/>
    <m/>
    <m/>
    <m/>
    <m/>
    <s v="https://octopart.com/click/track?ai=8237&amp;sig=0bd7188&amp;sid=5489&amp;ppid=91999446&amp;vpid=609708128&amp;ct=offers"/>
    <s v="Richardson RFPD"/>
    <s v="C2M0045170P"/>
    <m/>
    <n v="72.459999999999994"/>
    <n v="724599.99999999895"/>
    <n v="724599.99999999895"/>
    <n v="424"/>
    <n v="1"/>
    <s v="https://octopart.com/click/track?ai=8237&amp;sig=0b8b77f&amp;sid=18460&amp;ppid=91999446&amp;vpid=480902902&amp;ct=offers"/>
    <s v="59mOhm"/>
    <s v="50A,"/>
    <s v="20V"/>
    <x v="5"/>
    <n v="59"/>
    <n v="1700"/>
    <s v="K"/>
  </r>
  <r>
    <n v="10000"/>
    <s v="C2M0045170D"/>
    <x v="9"/>
    <x v="137"/>
    <s v="https://octopart.com/c2m0045170d-wolfspeed-75187459"/>
    <s v="1700V 70mOhm @ 50A, 20V TO-247-3"/>
    <s v="Id=72A (Tc) Vgsmax=20V Vth=4V @ 18mA"/>
    <s v="Qg=188nC @ 20V Ciss=3672pF @ 1kV"/>
    <n v="10000"/>
    <s v="C2M0045170D-ND"/>
    <m/>
    <m/>
    <m/>
    <m/>
    <m/>
    <m/>
    <s v="98Y6011"/>
    <s v="C2M0045170D"/>
    <n v="1923366"/>
    <m/>
    <s v="C2M0045170D"/>
    <m/>
    <m/>
    <s v="Tube"/>
    <m/>
    <m/>
    <m/>
    <m/>
    <m/>
    <m/>
    <m/>
    <m/>
    <m/>
    <m/>
    <m/>
    <m/>
    <m/>
    <n v="83.8506"/>
    <m/>
    <m/>
    <m/>
    <m/>
    <m/>
    <m/>
    <n v="100.97"/>
    <n v="78.989999999999995"/>
    <n v="84.87"/>
    <m/>
    <n v="83"/>
    <m/>
    <m/>
    <n v="1101"/>
    <m/>
    <m/>
    <m/>
    <m/>
    <m/>
    <m/>
    <n v="104"/>
    <n v="0"/>
    <n v="11"/>
    <m/>
    <n v="30"/>
    <m/>
    <m/>
    <n v="1"/>
    <m/>
    <m/>
    <m/>
    <m/>
    <m/>
    <m/>
    <n v="1"/>
    <n v="1"/>
    <n v="30"/>
    <m/>
    <n v="1"/>
    <m/>
    <m/>
    <s v="https://octopart.com/click/track?ai=8237&amp;sig=0d821fb&amp;sid=459&amp;ppid=75187459&amp;vpid=271338656&amp;ct=offers"/>
    <m/>
    <m/>
    <m/>
    <m/>
    <m/>
    <m/>
    <s v="https://octopart.com/click/track?ai=8237&amp;sig=00d2c7d&amp;sid=2402&amp;ppid=75187459&amp;vpid=273453452&amp;ct=offers"/>
    <s v="https://octopart.com/click/track?ai=8237&amp;sig=08944a5&amp;sid=18460&amp;ppid=75187459&amp;vpid=268583564&amp;ct=offers"/>
    <s v="https://octopart.com/click/track?ai=8237&amp;sig=083f07c&amp;sid=10022&amp;ppid=75187459&amp;vpid=595718431&amp;ct=offers"/>
    <m/>
    <s v="https://octopart.com/click/track?ai=8237&amp;sig=0a29d15&amp;sid=1532&amp;ppid=75187459&amp;vpid=547829167&amp;ct=offers"/>
    <m/>
    <m/>
    <s v="Richardson RFPD"/>
    <s v="C2M0045170D"/>
    <m/>
    <n v="78.989999999999995"/>
    <n v="789900"/>
    <n v="789900"/>
    <n v="0"/>
    <n v="1"/>
    <s v="https://octopart.com/click/track?ai=8237&amp;sig=08944a5&amp;sid=18460&amp;ppid=75187459&amp;vpid=268583564&amp;ct=offers"/>
    <s v="70mOhm"/>
    <s v="50A,"/>
    <s v="20V"/>
    <x v="4"/>
    <n v="70"/>
    <n v="1700"/>
    <s v="D"/>
  </r>
  <r>
    <n v="10000"/>
    <s v="C3M0065090D"/>
    <x v="9"/>
    <x v="138"/>
    <s v="https://octopart.com/c3m0065090d-wolfspeed-66992602"/>
    <s v="900V 78mOhm @ 20A, 15V TO-247-3"/>
    <s v="Id=36A (Tc) Vgsmax=15V Vth=2.1V @ 5mA"/>
    <s v="Qg=30.4nC @ 15V Ciss=660pF @ 600V"/>
    <n v="10000"/>
    <s v="C3M0065090D-ND"/>
    <m/>
    <m/>
    <m/>
    <m/>
    <m/>
    <m/>
    <s v="98Y6016"/>
    <s v="C3M0065090D"/>
    <n v="9158836"/>
    <m/>
    <s v="C3M0065090D"/>
    <m/>
    <s v="C3M0065090D"/>
    <s v="Tube"/>
    <m/>
    <m/>
    <m/>
    <m/>
    <m/>
    <m/>
    <m/>
    <m/>
    <m/>
    <m/>
    <m/>
    <m/>
    <m/>
    <n v="9.375"/>
    <m/>
    <m/>
    <m/>
    <m/>
    <m/>
    <m/>
    <n v="3.61"/>
    <n v="9.25"/>
    <n v="9.1259999999999994"/>
    <m/>
    <n v="10.4"/>
    <m/>
    <n v="10.65"/>
    <n v="9649"/>
    <m/>
    <m/>
    <m/>
    <m/>
    <m/>
    <m/>
    <n v="0"/>
    <n v="97"/>
    <n v="61"/>
    <m/>
    <n v="201"/>
    <m/>
    <n v="97"/>
    <n v="1"/>
    <m/>
    <m/>
    <m/>
    <m/>
    <m/>
    <m/>
    <n v="1"/>
    <n v="1"/>
    <n v="1"/>
    <m/>
    <n v="1"/>
    <m/>
    <n v="6"/>
    <s v="https://octopart.com/click/track?ai=8237&amp;sig=09c07fd&amp;sid=459&amp;ppid=66992602&amp;vpid=271338713&amp;ct=offers"/>
    <m/>
    <m/>
    <m/>
    <m/>
    <m/>
    <m/>
    <s v="https://octopart.com/click/track?c=1&amp;ai=8237&amp;sig=0321c04&amp;sid=2402&amp;ppid=66992602&amp;vpid=273920059&amp;ct=offers"/>
    <s v="https://octopart.com/click/track?ai=8237&amp;sig=07766f8&amp;sid=18460&amp;ppid=66992602&amp;vpid=240504951&amp;ct=offers"/>
    <s v="https://octopart.com/click/track?ai=8237&amp;sig=0516fc9&amp;sid=10022&amp;ppid=66992602&amp;vpid=575927342&amp;ct=offers"/>
    <m/>
    <s v="https://octopart.com/click/track?ai=8237&amp;sig=0269474&amp;sid=1532&amp;ppid=66992602&amp;vpid=547829213&amp;ct=offers"/>
    <m/>
    <s v="https://octopart.com/click/track?ai=8237&amp;sig=096d768&amp;sid=5489&amp;ppid=66992602&amp;vpid=609708141&amp;ct=offers"/>
    <s v="Newark"/>
    <s v="98Y6016"/>
    <m/>
    <n v="3.61"/>
    <n v="36100"/>
    <n v="36100"/>
    <n v="0"/>
    <n v="1"/>
    <s v="https://octopart.com/click/track?c=1&amp;ai=8237&amp;sig=0321c04&amp;sid=2402&amp;ppid=66992602&amp;vpid=273920059&amp;ct=offers"/>
    <s v="78mOhm"/>
    <s v="20A,"/>
    <s v="15V"/>
    <x v="4"/>
    <n v="78"/>
    <n v="900"/>
    <s v="D"/>
  </r>
  <r>
    <n v="10000"/>
    <s v="C3M0065100J"/>
    <x v="9"/>
    <x v="139"/>
    <s v="https://octopart.com/c3m0065100j-wolfspeed-81688117"/>
    <s v="1000V 78mOhm @ 20A, 15V TO-263-8, DÂ²Pak (7 Leads + Tab), TO-263CA"/>
    <s v="Id=35A (Tc) Vgsmax=15V Vth=3.5V @ 5mA"/>
    <s v="Qg=35nC @ 15V Ciss=660pF @ 600V"/>
    <n v="10000"/>
    <s v="C3M0065100J-ND"/>
    <m/>
    <m/>
    <m/>
    <m/>
    <m/>
    <m/>
    <s v="16AC3236"/>
    <s v="C3M0065100J"/>
    <n v="1923374"/>
    <m/>
    <s v="C3M0065100J"/>
    <m/>
    <s v="C3M0065100J"/>
    <s v="Tube"/>
    <m/>
    <m/>
    <m/>
    <m/>
    <m/>
    <m/>
    <m/>
    <m/>
    <m/>
    <m/>
    <m/>
    <m/>
    <m/>
    <n v="11.4"/>
    <m/>
    <m/>
    <m/>
    <m/>
    <m/>
    <m/>
    <n v="10.82"/>
    <n v="11.23"/>
    <n v="12.07"/>
    <m/>
    <n v="12.8"/>
    <m/>
    <n v="12.95"/>
    <n v="937"/>
    <m/>
    <m/>
    <m/>
    <m/>
    <m/>
    <m/>
    <n v="37"/>
    <n v="200"/>
    <n v="85"/>
    <m/>
    <n v="50"/>
    <m/>
    <n v="200"/>
    <n v="1"/>
    <m/>
    <m/>
    <m/>
    <m/>
    <m/>
    <m/>
    <n v="1"/>
    <n v="1"/>
    <n v="50"/>
    <m/>
    <n v="1"/>
    <m/>
    <n v="5"/>
    <s v="https://octopart.com/click/track?ai=8237&amp;sig=0838b8c&amp;sid=459&amp;ppid=81688117&amp;vpid=420704211&amp;ct=offers"/>
    <m/>
    <m/>
    <m/>
    <m/>
    <m/>
    <m/>
    <s v="https://octopart.com/click/track?ai=8237&amp;sig=03a08a8&amp;sid=2402&amp;ppid=81688117&amp;vpid=433195559&amp;ct=offers"/>
    <s v="https://octopart.com/click/track?ai=8237&amp;sig=0a1b4e7&amp;sid=18460&amp;ppid=81688117&amp;vpid=420392492&amp;ct=offers"/>
    <s v="https://octopart.com/click/track?ai=8237&amp;sig=089bb24&amp;sid=10022&amp;ppid=81688117&amp;vpid=595718439&amp;ct=offers"/>
    <m/>
    <s v="https://octopart.com/click/track?ai=8237&amp;sig=0a45f92&amp;sid=1532&amp;ppid=81688117&amp;vpid=547829216&amp;ct=offers"/>
    <m/>
    <s v="https://octopart.com/click/track?ai=8237&amp;sig=0db5528&amp;sid=5489&amp;ppid=81688117&amp;vpid=609708144&amp;ct=offers"/>
    <s v="Newark"/>
    <s v="16AC3236"/>
    <m/>
    <n v="10.82"/>
    <n v="108200"/>
    <n v="108200"/>
    <n v="37"/>
    <n v="1"/>
    <s v="https://octopart.com/click/track?ai=8237&amp;sig=03a08a8&amp;sid=2402&amp;ppid=81688117&amp;vpid=433195559&amp;ct=offers"/>
    <s v="78mOhm"/>
    <s v="20A,"/>
    <s v="15V"/>
    <x v="8"/>
    <n v="78"/>
    <n v="1000"/>
    <s v="J"/>
  </r>
  <r>
    <n v="10000"/>
    <s v="C3M0065100K"/>
    <x v="9"/>
    <x v="140"/>
    <s v="https://octopart.com/c3m0065100k-wolfspeed-75612080"/>
    <s v="1000V 78mOhm @ 20A, 15V TO-247-4"/>
    <s v="Id=35A (Tc) Vgsmax=15V Vth=3.5V @ 5mA"/>
    <s v="Qg=35nC @ 15V Ciss=660pF @ 600V"/>
    <n v="10000"/>
    <s v="C3M0065100K-ND"/>
    <m/>
    <m/>
    <m/>
    <m/>
    <m/>
    <m/>
    <s v="02AC3564"/>
    <s v="C3M0065100K"/>
    <n v="1684886"/>
    <m/>
    <s v="C3M0065100K"/>
    <m/>
    <s v="C3M0065100K"/>
    <s v="Tube"/>
    <m/>
    <m/>
    <m/>
    <m/>
    <m/>
    <m/>
    <m/>
    <m/>
    <m/>
    <m/>
    <m/>
    <m/>
    <m/>
    <n v="11.4"/>
    <m/>
    <m/>
    <m/>
    <m/>
    <m/>
    <m/>
    <n v="11.12"/>
    <n v="11.23"/>
    <n v="11.77"/>
    <m/>
    <n v="13.8"/>
    <m/>
    <n v="12.95"/>
    <n v="868"/>
    <m/>
    <m/>
    <m/>
    <m/>
    <m/>
    <m/>
    <n v="7"/>
    <n v="37516"/>
    <n v="0"/>
    <m/>
    <n v="30"/>
    <m/>
    <n v="34600"/>
    <n v="1"/>
    <m/>
    <m/>
    <m/>
    <m/>
    <m/>
    <m/>
    <n v="1"/>
    <n v="1"/>
    <n v="30"/>
    <m/>
    <n v="1"/>
    <m/>
    <n v="5"/>
    <s v="https://octopart.com/click/track?ai=8237&amp;sig=038f995&amp;sid=459&amp;ppid=75612080&amp;vpid=273580693&amp;ct=offers"/>
    <m/>
    <m/>
    <m/>
    <m/>
    <m/>
    <m/>
    <s v="https://octopart.com/click/track?ai=8237&amp;sig=0af0906&amp;sid=2402&amp;ppid=75612080&amp;vpid=423934686&amp;ct=offers"/>
    <s v="https://octopart.com/click/track?ai=8237&amp;sig=0ef4f17&amp;sid=18460&amp;ppid=75612080&amp;vpid=273775234&amp;ct=offers"/>
    <s v="https://octopart.com/click/track?c=1&amp;ai=8237&amp;sig=0a8d801&amp;sid=10022&amp;ppid=75612080&amp;vpid=575927350&amp;ct=offers"/>
    <m/>
    <s v="https://octopart.com/click/track?ai=8237&amp;sig=0dfc2c8&amp;sid=1532&amp;ppid=75612080&amp;vpid=547829217&amp;ct=offers"/>
    <m/>
    <s v="https://octopart.com/click/track?ai=8237&amp;sig=0c78810&amp;sid=5489&amp;ppid=75612080&amp;vpid=609708146&amp;ct=offers"/>
    <s v="Newark"/>
    <s v="02AC3564"/>
    <m/>
    <n v="11.12"/>
    <n v="111199.999999999"/>
    <n v="111199.999999999"/>
    <n v="7"/>
    <n v="1"/>
    <s v="https://octopart.com/click/track?ai=8237&amp;sig=0af0906&amp;sid=2402&amp;ppid=75612080&amp;vpid=423934686&amp;ct=offers"/>
    <s v="78mOhm"/>
    <s v="20A,"/>
    <s v="15V"/>
    <x v="5"/>
    <n v="78"/>
    <n v="1000"/>
    <s v="K"/>
  </r>
  <r>
    <n v="10000"/>
    <s v="C3M0065100J"/>
    <x v="9"/>
    <x v="141"/>
    <s v="https://octopart.com/c3m0065100j-tr-wolfspeed-91482248"/>
    <s v="1000V 78mOhm @ 20A, 15V TO-263-8, DÂ²Pak (7 Leads + Tab), TO-263CA"/>
    <s v="Id=35A (Tc) Vgsmax=15V Vth=3.5V @ 5mA"/>
    <s v="Qg=35nC @ 15V Ciss=660pF @ 600V"/>
    <n v="10000"/>
    <s v="C3M0065100J-TR-ND"/>
    <m/>
    <m/>
    <m/>
    <m/>
    <m/>
    <m/>
    <m/>
    <s v="C3M0065100J-TR"/>
    <m/>
    <m/>
    <m/>
    <m/>
    <m/>
    <s v="Tape &amp; Reel"/>
    <m/>
    <m/>
    <m/>
    <m/>
    <m/>
    <m/>
    <m/>
    <m/>
    <m/>
    <m/>
    <m/>
    <m/>
    <m/>
    <n v="11.45"/>
    <m/>
    <m/>
    <m/>
    <m/>
    <m/>
    <m/>
    <m/>
    <n v="11.07"/>
    <m/>
    <m/>
    <m/>
    <m/>
    <m/>
    <n v="0"/>
    <m/>
    <m/>
    <m/>
    <m/>
    <m/>
    <m/>
    <m/>
    <n v="0"/>
    <m/>
    <m/>
    <m/>
    <m/>
    <m/>
    <n v="1600"/>
    <m/>
    <m/>
    <m/>
    <m/>
    <m/>
    <m/>
    <m/>
    <n v="1600"/>
    <m/>
    <m/>
    <m/>
    <m/>
    <m/>
    <s v="https://octopart.com/click/track?c=1&amp;ai=8237&amp;sig=088dc52&amp;sid=459&amp;ppid=91482248&amp;vpid=477783668&amp;ct=offers"/>
    <m/>
    <m/>
    <m/>
    <m/>
    <m/>
    <m/>
    <m/>
    <s v="https://octopart.com/click/track?ai=8237&amp;sig=0387cb5&amp;sid=18460&amp;ppid=91482248&amp;vpid=531410007&amp;ct=offers"/>
    <m/>
    <m/>
    <m/>
    <m/>
    <m/>
    <s v="Richardson RFPD"/>
    <s v="C3M0065100J-TR"/>
    <m/>
    <n v="11.07"/>
    <n v="110700"/>
    <n v="110700"/>
    <n v="0"/>
    <n v="1600"/>
    <s v="https://octopart.com/click/track?ai=8237&amp;sig=0387cb5&amp;sid=18460&amp;ppid=91482248&amp;vpid=531410007&amp;ct=offers"/>
    <s v="78mOhm"/>
    <s v="20A,"/>
    <s v="15V"/>
    <x v="8"/>
    <n v="78"/>
    <n v="1000"/>
    <s v="J"/>
  </r>
  <r>
    <n v="10000"/>
    <s v="C3M0065090J"/>
    <x v="9"/>
    <x v="142"/>
    <s v="https://octopart.com/c3m0065090j-wolfspeed-66992603"/>
    <s v="900V 78mOhm @ 20A, 15V TO-263-8, DÂ²Pak (7 Leads + Tab), TO-263CA"/>
    <s v="Id=35A (Tc) Vgsmax=15V Vth=2.1V @ 5mA"/>
    <s v="Qg=30nC @ 15V Ciss=660pF @ 600V"/>
    <n v="10000"/>
    <s v="C3M0065090J-ND"/>
    <m/>
    <m/>
    <m/>
    <m/>
    <m/>
    <m/>
    <s v="98Y6017"/>
    <s v="C3M0065090J"/>
    <n v="9158830"/>
    <m/>
    <s v="C3M0065090J"/>
    <m/>
    <s v="C3M0065090J"/>
    <s v="Tube"/>
    <m/>
    <m/>
    <m/>
    <m/>
    <m/>
    <m/>
    <m/>
    <m/>
    <m/>
    <m/>
    <m/>
    <m/>
    <m/>
    <n v="9.6875"/>
    <m/>
    <m/>
    <m/>
    <m/>
    <m/>
    <m/>
    <n v="9.86"/>
    <n v="9.5500000000000007"/>
    <n v="9.4060000000000006"/>
    <m/>
    <n v="12.6"/>
    <m/>
    <n v="11"/>
    <n v="11095"/>
    <m/>
    <m/>
    <m/>
    <m/>
    <m/>
    <m/>
    <n v="109"/>
    <n v="24049"/>
    <n v="156"/>
    <m/>
    <n v="44"/>
    <m/>
    <n v="6987"/>
    <n v="1"/>
    <m/>
    <m/>
    <m/>
    <m/>
    <m/>
    <m/>
    <n v="1"/>
    <n v="1"/>
    <n v="1"/>
    <m/>
    <n v="1"/>
    <m/>
    <n v="6"/>
    <s v="https://octopart.com/click/track?ai=8237&amp;sig=0e74ee3&amp;sid=459&amp;ppid=66992603&amp;vpid=271338714&amp;ct=offers"/>
    <m/>
    <m/>
    <m/>
    <m/>
    <m/>
    <m/>
    <s v="https://octopart.com/click/track?ai=8237&amp;sig=083c3ac&amp;sid=2402&amp;ppid=66992603&amp;vpid=273920060&amp;ct=offers"/>
    <s v="https://octopart.com/click/track?ai=8237&amp;sig=0670880&amp;sid=18460&amp;ppid=66992603&amp;vpid=240504952&amp;ct=offers"/>
    <s v="https://octopart.com/click/track?ai=8237&amp;sig=0d55d62&amp;sid=10022&amp;ppid=66992603&amp;vpid=575927346&amp;ct=offers"/>
    <m/>
    <s v="https://octopart.com/click/track?ai=8237&amp;sig=008f86c&amp;sid=1532&amp;ppid=66992603&amp;vpid=547829214&amp;ct=offers"/>
    <m/>
    <s v="https://octopart.com/click/track?ai=8237&amp;sig=0d252a0&amp;sid=5489&amp;ppid=66992603&amp;vpid=609708142&amp;ct=offers"/>
    <s v="RS Components"/>
    <n v="9158830"/>
    <m/>
    <n v="9.4060000000000006"/>
    <n v="94060"/>
    <n v="94060"/>
    <n v="156"/>
    <n v="1"/>
    <s v="https://octopart.com/click/track?ai=8237&amp;sig=0d55d62&amp;sid=10022&amp;ppid=66992603&amp;vpid=575927346&amp;ct=offers"/>
    <s v="78mOhm"/>
    <s v="20A,"/>
    <s v="15V"/>
    <x v="8"/>
    <n v="78"/>
    <n v="900"/>
    <s v="J"/>
  </r>
  <r>
    <n v="10000"/>
    <s v="E3M0065090D"/>
    <x v="9"/>
    <x v="143"/>
    <s v="https://octopart.com/e3m0065090d-wolfspeed-94411234"/>
    <s v="900V 84.5mOhm @ 20A, 15V TO-247-3"/>
    <s v="Id=35A (Tc) Vgsmax=15V Vth=3.5V @ 5mA"/>
    <s v="Qg=30.4nC @ 15V Ciss=660pF @ 600V"/>
    <n v="10000"/>
    <s v="E3M0065090D-ND"/>
    <m/>
    <m/>
    <m/>
    <m/>
    <m/>
    <m/>
    <s v="71AC0354"/>
    <s v="E3M0065090D"/>
    <m/>
    <m/>
    <m/>
    <m/>
    <m/>
    <s v="Tube"/>
    <m/>
    <m/>
    <m/>
    <m/>
    <m/>
    <m/>
    <m/>
    <m/>
    <m/>
    <m/>
    <m/>
    <m/>
    <m/>
    <n v="10.7875"/>
    <m/>
    <m/>
    <m/>
    <m/>
    <m/>
    <m/>
    <n v="11.47"/>
    <n v="10.64"/>
    <m/>
    <m/>
    <m/>
    <m/>
    <m/>
    <n v="426"/>
    <m/>
    <m/>
    <m/>
    <m/>
    <m/>
    <m/>
    <n v="465"/>
    <n v="600"/>
    <m/>
    <m/>
    <m/>
    <m/>
    <m/>
    <n v="1"/>
    <m/>
    <m/>
    <m/>
    <m/>
    <m/>
    <m/>
    <n v="1"/>
    <n v="1"/>
    <m/>
    <m/>
    <m/>
    <m/>
    <m/>
    <s v="https://octopart.com/click/track?ai=8237&amp;sig=0cf7a78&amp;sid=459&amp;ppid=94411234&amp;vpid=493360452&amp;ct=offers"/>
    <m/>
    <m/>
    <m/>
    <m/>
    <m/>
    <m/>
    <s v="https://octopart.com/click/track?ai=8237&amp;sig=0bc750d&amp;sid=2402&amp;ppid=94411234&amp;vpid=510669563&amp;ct=offers"/>
    <s v="https://octopart.com/click/track?ai=8237&amp;sig=03bd2dd&amp;sid=18460&amp;ppid=94411234&amp;vpid=500145972&amp;ct=offers"/>
    <m/>
    <m/>
    <m/>
    <m/>
    <m/>
    <s v="Richardson RFPD"/>
    <s v="E3M0065090D"/>
    <m/>
    <n v="10.64"/>
    <n v="106400"/>
    <n v="106400"/>
    <n v="600"/>
    <n v="1"/>
    <s v="https://octopart.com/click/track?ai=8237&amp;sig=03bd2dd&amp;sid=18460&amp;ppid=94411234&amp;vpid=500145972&amp;ct=offers"/>
    <s v="84.5mOhm"/>
    <s v="20A,"/>
    <s v="15V"/>
    <x v="4"/>
    <n v="84.5"/>
    <n v="900"/>
    <s v="D"/>
  </r>
  <r>
    <n v="10000"/>
    <s v="C3M0075120J"/>
    <x v="9"/>
    <x v="144"/>
    <s v="https://octopart.com/c3m0075120j-wolfspeed-84766690"/>
    <s v="1200V 90mOhm @ 20A, 15V TO-263-8, DÂ²Pak (7 Leads + Tab), TO-263CA"/>
    <s v="Id=30A (Tc) Vgsmax=15V Vth=4V @ 5mA"/>
    <s v="Qg=51nC @ 15V Ciss=1350pF @ 1000V"/>
    <n v="10000"/>
    <s v="C3M0075120J-ND"/>
    <m/>
    <m/>
    <m/>
    <m/>
    <m/>
    <m/>
    <s v="27AC3668"/>
    <s v="C3M0075120J"/>
    <n v="1923373"/>
    <m/>
    <s v="C3M0075120J"/>
    <m/>
    <m/>
    <s v="Tube"/>
    <m/>
    <m/>
    <m/>
    <m/>
    <m/>
    <m/>
    <m/>
    <m/>
    <m/>
    <m/>
    <m/>
    <m/>
    <m/>
    <n v="11.875"/>
    <m/>
    <m/>
    <m/>
    <m/>
    <m/>
    <m/>
    <n v="12.18"/>
    <n v="10.14"/>
    <n v="14.01"/>
    <m/>
    <n v="17.3"/>
    <m/>
    <m/>
    <n v="1025"/>
    <m/>
    <m/>
    <m/>
    <m/>
    <m/>
    <m/>
    <n v="51"/>
    <n v="0"/>
    <n v="78"/>
    <m/>
    <n v="0"/>
    <m/>
    <m/>
    <n v="1"/>
    <m/>
    <m/>
    <m/>
    <m/>
    <m/>
    <m/>
    <n v="1"/>
    <n v="1"/>
    <n v="50"/>
    <m/>
    <n v="1"/>
    <m/>
    <m/>
    <s v="https://octopart.com/click/track?ai=8237&amp;sig=09dfce8&amp;sid=459&amp;ppid=84766690&amp;vpid=439667170&amp;ct=offers"/>
    <m/>
    <m/>
    <m/>
    <m/>
    <m/>
    <m/>
    <s v="https://octopart.com/click/track?ai=8237&amp;sig=0a10694&amp;sid=2402&amp;ppid=84766690&amp;vpid=441150312&amp;ct=offers"/>
    <s v="https://octopart.com/click/track?ai=8237&amp;sig=0d267e6&amp;sid=18460&amp;ppid=84766690&amp;vpid=440481992&amp;ct=offers"/>
    <s v="https://octopart.com/click/track?ai=8237&amp;sig=0b47043&amp;sid=10022&amp;ppid=84766690&amp;vpid=595718443&amp;ct=offers"/>
    <m/>
    <s v="https://octopart.com/click/track?ai=8237&amp;sig=02a6957&amp;sid=1532&amp;ppid=84766690&amp;vpid=547829219&amp;ct=offers"/>
    <m/>
    <m/>
    <s v="Richardson RFPD"/>
    <s v="C3M0075120J"/>
    <m/>
    <n v="10.14"/>
    <n v="101400"/>
    <n v="101400"/>
    <n v="0"/>
    <n v="1"/>
    <s v="https://octopart.com/click/track?ai=8237&amp;sig=0d267e6&amp;sid=18460&amp;ppid=84766690&amp;vpid=440481992&amp;ct=offers"/>
    <s v="90mOhm"/>
    <s v="20A,"/>
    <s v="15V"/>
    <x v="8"/>
    <n v="90"/>
    <n v="1200"/>
    <s v="J"/>
  </r>
  <r>
    <n v="10000"/>
    <s v="C3M0075120K"/>
    <x v="9"/>
    <x v="145"/>
    <s v="https://octopart.com/c3m0075120k-wolfspeed-79738683"/>
    <s v="1200V 90mOhm @ 20A, 15V TO-247-4"/>
    <s v="Id=30A (Tc) Vgsmax=15V Vth=4V @ 5mA"/>
    <s v="Qg=51nC @ 15V Ciss=1350pF @ 1000V"/>
    <n v="10000"/>
    <s v="C3M0075120K-ND"/>
    <m/>
    <m/>
    <m/>
    <m/>
    <m/>
    <m/>
    <s v="11AC4548"/>
    <s v="C3M0075120K"/>
    <n v="1923375"/>
    <m/>
    <s v="C3M0075120K"/>
    <m/>
    <s v="C3M0075120K"/>
    <s v="Tube"/>
    <m/>
    <m/>
    <m/>
    <m/>
    <m/>
    <m/>
    <m/>
    <m/>
    <m/>
    <m/>
    <m/>
    <m/>
    <m/>
    <n v="11.875"/>
    <m/>
    <m/>
    <m/>
    <m/>
    <m/>
    <m/>
    <n v="10.32"/>
    <n v="10.14"/>
    <n v="14.01"/>
    <m/>
    <n v="17.3"/>
    <m/>
    <n v="11.7"/>
    <n v="327"/>
    <m/>
    <m/>
    <m/>
    <m/>
    <m/>
    <m/>
    <n v="47"/>
    <n v="4414"/>
    <n v="55"/>
    <m/>
    <n v="0"/>
    <m/>
    <n v="4414"/>
    <n v="1"/>
    <m/>
    <m/>
    <m/>
    <m/>
    <m/>
    <m/>
    <n v="1"/>
    <n v="1"/>
    <n v="30"/>
    <m/>
    <n v="1"/>
    <m/>
    <n v="5"/>
    <s v="https://octopart.com/click/track?ai=8237&amp;sig=0f7ba41&amp;sid=459&amp;ppid=79738683&amp;vpid=415185472&amp;ct=offers"/>
    <m/>
    <m/>
    <m/>
    <m/>
    <m/>
    <m/>
    <s v="https://octopart.com/click/track?ai=8237&amp;sig=0eae2ca&amp;sid=2402&amp;ppid=79738683&amp;vpid=423934687&amp;ct=offers"/>
    <s v="https://octopart.com/click/track?ai=8237&amp;sig=05361b1&amp;sid=18460&amp;ppid=79738683&amp;vpid=416753897&amp;ct=offers"/>
    <s v="https://octopart.com/click/track?ai=8237&amp;sig=038f692&amp;sid=10022&amp;ppid=79738683&amp;vpid=595718445&amp;ct=offers"/>
    <m/>
    <s v="https://octopart.com/click/track?ai=8237&amp;sig=0bc28de&amp;sid=1532&amp;ppid=79738683&amp;vpid=551792814&amp;ct=offers"/>
    <m/>
    <s v="https://octopart.com/click/track?ai=8237&amp;sig=0696331&amp;sid=5489&amp;ppid=79738683&amp;vpid=609708147&amp;ct=offers"/>
    <s v="Richardson RFPD"/>
    <s v="C3M0075120K"/>
    <m/>
    <n v="10.14"/>
    <n v="101400"/>
    <n v="101400"/>
    <n v="4414"/>
    <n v="1"/>
    <s v="https://octopart.com/click/track?ai=8237&amp;sig=05361b1&amp;sid=18460&amp;ppid=79738683&amp;vpid=416753897&amp;ct=offers"/>
    <s v="90mOhm"/>
    <s v="20A,"/>
    <s v="15V"/>
    <x v="5"/>
    <n v="90"/>
    <n v="1200"/>
    <s v="K"/>
  </r>
  <r>
    <n v="10000"/>
    <s v="C3M0075120D"/>
    <x v="9"/>
    <x v="146"/>
    <s v="https://octopart.com/c3m0075120d-wolfspeed-99460586"/>
    <s v="1200V 90mOhm @ 20A, 15V TO-247-3"/>
    <s v="Id=30A (Tc) Vgsmax=15V Vth=4V @ 5mA"/>
    <s v="Qg=54nC @ 15V Ciss=1350pF @ 1000V"/>
    <n v="10000"/>
    <s v="C3M0075120D-ND"/>
    <m/>
    <m/>
    <m/>
    <m/>
    <m/>
    <m/>
    <s v="99AC9000"/>
    <s v="C3M0075120D"/>
    <n v="1923376"/>
    <m/>
    <m/>
    <m/>
    <m/>
    <s v="Tube"/>
    <m/>
    <m/>
    <m/>
    <m/>
    <m/>
    <m/>
    <m/>
    <m/>
    <m/>
    <m/>
    <m/>
    <m/>
    <m/>
    <n v="17.574999999999999"/>
    <m/>
    <m/>
    <m/>
    <m/>
    <m/>
    <m/>
    <n v="19.43"/>
    <n v="10.14"/>
    <n v="13.63"/>
    <m/>
    <m/>
    <m/>
    <m/>
    <n v="621"/>
    <m/>
    <m/>
    <m/>
    <m/>
    <m/>
    <m/>
    <n v="120"/>
    <n v="600"/>
    <n v="50"/>
    <m/>
    <m/>
    <m/>
    <m/>
    <n v="1"/>
    <m/>
    <m/>
    <m/>
    <m/>
    <m/>
    <m/>
    <n v="1"/>
    <n v="1"/>
    <n v="30"/>
    <m/>
    <m/>
    <m/>
    <m/>
    <s v="https://octopart.com/click/track?ai=8237&amp;sig=0a0b406&amp;sid=459&amp;ppid=99460586&amp;vpid=531831453&amp;ct=offers"/>
    <m/>
    <m/>
    <m/>
    <m/>
    <m/>
    <m/>
    <s v="https://octopart.com/click/track?ai=8237&amp;sig=033cc41&amp;sid=2402&amp;ppid=99460586&amp;vpid=538378160&amp;ct=offers"/>
    <s v="https://octopart.com/click/track?ai=8237&amp;sig=029370c&amp;sid=18460&amp;ppid=99460586&amp;vpid=531975014&amp;ct=offers"/>
    <s v="https://octopart.com/click/track?ai=8237&amp;sig=0183e82&amp;sid=10022&amp;ppid=99460586&amp;vpid=595718441&amp;ct=offers"/>
    <m/>
    <m/>
    <m/>
    <m/>
    <s v="Richardson RFPD"/>
    <s v="C3M0075120D"/>
    <m/>
    <n v="10.14"/>
    <n v="101400"/>
    <n v="101400"/>
    <n v="600"/>
    <n v="1"/>
    <s v="https://octopart.com/click/track?ai=8237&amp;sig=029370c&amp;sid=18460&amp;ppid=99460586&amp;vpid=531975014&amp;ct=offers"/>
    <s v="90mOhm"/>
    <s v="20A,"/>
    <s v="15V"/>
    <x v="4"/>
    <n v="90"/>
    <n v="1200"/>
    <s v="D"/>
  </r>
  <r>
    <n v="10000"/>
    <s v="C3M0075120J"/>
    <x v="9"/>
    <x v="147"/>
    <s v="https://octopart.com/c3m0075120j-tr-wolfspeed-91482249"/>
    <s v="1200V 90mOhm @ 20A, 15V TO-263-8, DÂ²Pak (7 Leads + Tab), TO-263CA"/>
    <s v="Id=30A (Tc) Vgsmax=15V Vth=4V @ 5mA"/>
    <s v="Qg=51nC @ 15V Ciss=1350pF @ 1000V"/>
    <n v="10000"/>
    <s v="C3M0075120J-TR-ND"/>
    <m/>
    <m/>
    <m/>
    <m/>
    <m/>
    <m/>
    <m/>
    <s v="C3M0075120J-TR"/>
    <m/>
    <m/>
    <m/>
    <m/>
    <m/>
    <s v="Tape &amp; Reel"/>
    <m/>
    <m/>
    <m/>
    <m/>
    <m/>
    <m/>
    <m/>
    <m/>
    <m/>
    <m/>
    <m/>
    <m/>
    <m/>
    <n v="11.875"/>
    <m/>
    <m/>
    <m/>
    <m/>
    <m/>
    <m/>
    <m/>
    <n v="10"/>
    <m/>
    <m/>
    <m/>
    <m/>
    <m/>
    <n v="0"/>
    <m/>
    <m/>
    <m/>
    <m/>
    <m/>
    <m/>
    <m/>
    <n v="0"/>
    <m/>
    <m/>
    <m/>
    <m/>
    <m/>
    <n v="1600"/>
    <m/>
    <m/>
    <m/>
    <m/>
    <m/>
    <m/>
    <m/>
    <n v="1600"/>
    <m/>
    <m/>
    <m/>
    <m/>
    <m/>
    <s v="https://octopart.com/click/track?c=1&amp;ai=8237&amp;sig=0927a75&amp;sid=459&amp;ppid=91482249&amp;vpid=477783669&amp;ct=offers"/>
    <m/>
    <m/>
    <m/>
    <m/>
    <m/>
    <m/>
    <m/>
    <s v="https://octopart.com/click/track?ai=8237&amp;sig=0804214&amp;sid=18460&amp;ppid=91482249&amp;vpid=531410008&amp;ct=offers"/>
    <m/>
    <m/>
    <m/>
    <m/>
    <m/>
    <s v="Richardson RFPD"/>
    <s v="C3M0075120J-TR"/>
    <m/>
    <n v="10"/>
    <n v="100000"/>
    <n v="100000"/>
    <n v="0"/>
    <n v="1600"/>
    <s v="https://octopart.com/click/track?ai=8237&amp;sig=0804214&amp;sid=18460&amp;ppid=91482249&amp;vpid=531410008&amp;ct=offers"/>
    <s v="90mOhm"/>
    <s v="20A,"/>
    <s v="15V"/>
    <x v="8"/>
    <n v="90"/>
    <n v="1200"/>
    <s v="J"/>
  </r>
  <r>
    <n v="10000"/>
    <s v="C2M0080120D"/>
    <x v="9"/>
    <x v="148"/>
    <s v="https://octopart.com/c2m0080120d-wolfspeed-66992560"/>
    <s v="1200V 98mOhm @ 20A, 20V TO-247-3"/>
    <s v="Id=36A (Tc) Vgsmax=20V Vth=4V @ 5mA"/>
    <s v="Qg=62nC @ 5V Ciss=950pF @ 1000V"/>
    <n v="10000"/>
    <s v="C2M0080120D-ND"/>
    <m/>
    <m/>
    <m/>
    <m/>
    <m/>
    <m/>
    <s v="12X8365"/>
    <s v="C2M0080120D"/>
    <n v="8098991"/>
    <m/>
    <s v="C2M0080120D"/>
    <m/>
    <m/>
    <s v="Bulk"/>
    <m/>
    <m/>
    <m/>
    <m/>
    <m/>
    <m/>
    <m/>
    <m/>
    <m/>
    <m/>
    <m/>
    <m/>
    <m/>
    <n v="15.625"/>
    <m/>
    <m/>
    <m/>
    <m/>
    <m/>
    <m/>
    <n v="17.63"/>
    <n v="15.82"/>
    <n v="17.66"/>
    <m/>
    <n v="20.6"/>
    <m/>
    <m/>
    <n v="11256"/>
    <m/>
    <m/>
    <m/>
    <m/>
    <m/>
    <m/>
    <n v="2393"/>
    <n v="2676"/>
    <n v="295"/>
    <m/>
    <n v="28"/>
    <m/>
    <m/>
    <n v="1"/>
    <m/>
    <m/>
    <m/>
    <m/>
    <m/>
    <m/>
    <n v="1"/>
    <n v="1"/>
    <n v="1"/>
    <m/>
    <n v="1"/>
    <m/>
    <m/>
    <s v="https://octopart.com/click/track?ai=8237&amp;sig=00b03c0&amp;sid=459&amp;ppid=66992560&amp;vpid=271338657&amp;ct=offers"/>
    <m/>
    <m/>
    <m/>
    <m/>
    <m/>
    <m/>
    <s v="https://octopart.com/click/track?ai=8237&amp;sig=0af845c&amp;sid=2402&amp;ppid=66992560&amp;vpid=268615238&amp;ct=offers"/>
    <s v="https://octopart.com/click/track?ai=8237&amp;sig=08d00ba&amp;sid=18460&amp;ppid=66992560&amp;vpid=240504909&amp;ct=offers"/>
    <s v="https://octopart.com/click/track?ai=8237&amp;sig=03b04ad&amp;sid=10022&amp;ppid=66992560&amp;vpid=575927231&amp;ct=offers"/>
    <m/>
    <s v="https://octopart.com/click/track?ai=8237&amp;sig=01bd00d&amp;sid=1532&amp;ppid=66992560&amp;vpid=547829168&amp;ct=offers"/>
    <m/>
    <m/>
    <s v="Digi-Key"/>
    <s v="C2M0080120D-ND"/>
    <s v="Bulk"/>
    <n v="15.625"/>
    <n v="156250"/>
    <n v="156250"/>
    <n v="11256"/>
    <n v="1"/>
    <s v="https://octopart.com/click/track?ai=8237&amp;sig=00b03c0&amp;sid=459&amp;ppid=66992560&amp;vpid=271338657&amp;ct=offers"/>
    <s v="98mOhm"/>
    <s v="20A,"/>
    <s v="20V"/>
    <x v="4"/>
    <n v="98"/>
    <n v="1200"/>
    <s v="D"/>
  </r>
  <r>
    <n v="10000"/>
    <s v="C2M0080170P"/>
    <x v="9"/>
    <x v="149"/>
    <s v="https://octopart.com/c2m0080170p-wolfspeed-91999447"/>
    <s v="1700V 125mOhm @ 28A, 20V TO-247-4"/>
    <s v="Id=40A (Tc) Vgsmax=20V Vth=4V @ 10mA"/>
    <s v="Qg=120nC @ 20V Ciss=2250pF @ 1000V"/>
    <n v="10000"/>
    <s v="C2M0080170P-ND"/>
    <m/>
    <m/>
    <m/>
    <m/>
    <m/>
    <m/>
    <s v="61AC7503"/>
    <s v="C2M0080170P"/>
    <n v="1923368"/>
    <m/>
    <m/>
    <m/>
    <s v="C2M0080170P"/>
    <s v="Tube"/>
    <m/>
    <m/>
    <m/>
    <m/>
    <m/>
    <m/>
    <m/>
    <m/>
    <m/>
    <m/>
    <m/>
    <m/>
    <m/>
    <n v="33.330199999999998"/>
    <m/>
    <m/>
    <m/>
    <m/>
    <m/>
    <m/>
    <n v="34.58"/>
    <n v="32.61"/>
    <n v="35.04"/>
    <m/>
    <m/>
    <m/>
    <n v="37.5"/>
    <n v="547"/>
    <m/>
    <m/>
    <m/>
    <m/>
    <m/>
    <m/>
    <n v="11"/>
    <n v="164"/>
    <n v="51"/>
    <m/>
    <m/>
    <m/>
    <n v="164"/>
    <n v="1"/>
    <m/>
    <m/>
    <m/>
    <m/>
    <m/>
    <m/>
    <n v="1"/>
    <n v="1"/>
    <n v="30"/>
    <m/>
    <m/>
    <m/>
    <n v="2"/>
    <s v="https://octopart.com/click/track?ai=8237&amp;sig=091f7ff&amp;sid=459&amp;ppid=91999447&amp;vpid=480802525&amp;ct=offers"/>
    <m/>
    <m/>
    <m/>
    <m/>
    <m/>
    <m/>
    <s v="https://octopart.com/click/track?ai=8237&amp;sig=0a070de&amp;sid=2402&amp;ppid=91999447&amp;vpid=493364150&amp;ct=offers"/>
    <s v="https://octopart.com/click/track?ai=8237&amp;sig=042970d&amp;sid=18460&amp;ppid=91999447&amp;vpid=480902903&amp;ct=offers"/>
    <s v="https://octopart.com/click/track?ai=8237&amp;sig=06a1c82&amp;sid=10022&amp;ppid=91999447&amp;vpid=595718433&amp;ct=offers"/>
    <m/>
    <m/>
    <m/>
    <s v="https://octopart.com/click/track?ai=8237&amp;sig=00211f4&amp;sid=5489&amp;ppid=91999447&amp;vpid=609708129&amp;ct=offers"/>
    <s v="Richardson RFPD"/>
    <s v="C2M0080170P"/>
    <m/>
    <n v="32.61"/>
    <n v="326100"/>
    <n v="326100"/>
    <n v="164"/>
    <n v="1"/>
    <s v="https://octopart.com/click/track?ai=8237&amp;sig=042970d&amp;sid=18460&amp;ppid=91999447&amp;vpid=480902903&amp;ct=offers"/>
    <s v="125mOhm"/>
    <s v="28A,"/>
    <s v="20V"/>
    <x v="5"/>
    <n v="125"/>
    <n v="1700"/>
    <s v="K"/>
  </r>
  <r>
    <n v="10000"/>
    <s v="E3M0120090D"/>
    <x v="9"/>
    <x v="150"/>
    <s v="https://octopart.com/e3m0120090d-wolfspeed-94411235"/>
    <s v="900V 155mOhm @ 15A, 15V TO-247-3"/>
    <s v="Id=23A (Tc) Vgsmax=15V Vth=3.5V @ 3mA"/>
    <s v="Qg=17.3nC @ 15V Ciss=350pF @ 600V"/>
    <n v="10000"/>
    <s v="E3M0120090D-ND"/>
    <m/>
    <m/>
    <m/>
    <m/>
    <m/>
    <m/>
    <s v="71AC0355"/>
    <s v="E3M0120090D"/>
    <m/>
    <m/>
    <m/>
    <m/>
    <m/>
    <s v="Tube"/>
    <m/>
    <m/>
    <m/>
    <m/>
    <m/>
    <m/>
    <m/>
    <m/>
    <m/>
    <m/>
    <m/>
    <m/>
    <m/>
    <n v="6.7874999999999996"/>
    <m/>
    <m/>
    <m/>
    <m/>
    <m/>
    <m/>
    <n v="8.08"/>
    <n v="6.84"/>
    <m/>
    <m/>
    <m/>
    <m/>
    <m/>
    <n v="462"/>
    <m/>
    <m/>
    <m/>
    <m/>
    <m/>
    <m/>
    <n v="539"/>
    <n v="600"/>
    <m/>
    <m/>
    <m/>
    <m/>
    <m/>
    <n v="1"/>
    <m/>
    <m/>
    <m/>
    <m/>
    <m/>
    <m/>
    <n v="1"/>
    <n v="1"/>
    <m/>
    <m/>
    <m/>
    <m/>
    <m/>
    <s v="https://octopart.com/click/track?ai=8237&amp;sig=056983b&amp;sid=459&amp;ppid=94411235&amp;vpid=493360453&amp;ct=offers"/>
    <m/>
    <m/>
    <m/>
    <m/>
    <m/>
    <m/>
    <s v="https://octopart.com/click/track?ai=8237&amp;sig=016b2f0&amp;sid=2402&amp;ppid=94411235&amp;vpid=509972370&amp;ct=offers"/>
    <s v="https://octopart.com/click/track?ai=8237&amp;sig=0039cb9&amp;sid=18460&amp;ppid=94411235&amp;vpid=500145973&amp;ct=offers"/>
    <m/>
    <m/>
    <m/>
    <m/>
    <m/>
    <s v="Digi-Key"/>
    <s v="E3M0120090D-ND"/>
    <s v="Tube"/>
    <n v="6.7874999999999996"/>
    <n v="67875"/>
    <n v="67875"/>
    <n v="462"/>
    <n v="1"/>
    <s v="https://octopart.com/click/track?ai=8237&amp;sig=056983b&amp;sid=459&amp;ppid=94411235&amp;vpid=493360453&amp;ct=offers"/>
    <s v="155mOhm"/>
    <s v="15A,"/>
    <s v="15V"/>
    <x v="4"/>
    <n v="155"/>
    <n v="900"/>
    <s v="D"/>
  </r>
  <r>
    <n v="10000"/>
    <s v="C3M0120090J"/>
    <x v="9"/>
    <x v="151"/>
    <s v="https://octopart.com/c3m0120090j-wolfspeed-70899051"/>
    <s v="900V 155mOhm @ 15A, 15V TO-263-8, DÂ²Pak (7 Leads + Tab), TO-263CA"/>
    <s v="Id=22A (Tc) Vgsmax=15V Vth=3.5V @ 3mA"/>
    <s v="Qg=17.3nC @ 15V Ciss=350pF @ 600V"/>
    <n v="10000"/>
    <s v="C3M0120090J-ND"/>
    <m/>
    <m/>
    <m/>
    <m/>
    <m/>
    <m/>
    <s v="98Y6019"/>
    <s v="C3M0120090J"/>
    <n v="1923378"/>
    <m/>
    <s v="C3M0120090J"/>
    <m/>
    <m/>
    <s v="Tube"/>
    <m/>
    <m/>
    <m/>
    <m/>
    <m/>
    <m/>
    <m/>
    <m/>
    <m/>
    <m/>
    <m/>
    <m/>
    <m/>
    <n v="6.2"/>
    <m/>
    <m/>
    <m/>
    <m/>
    <m/>
    <m/>
    <n v="6.05"/>
    <n v="6.12"/>
    <n v="6.5720000000000001"/>
    <m/>
    <n v="7.49"/>
    <m/>
    <m/>
    <n v="2105"/>
    <m/>
    <m/>
    <m/>
    <m/>
    <m/>
    <m/>
    <n v="0"/>
    <n v="0"/>
    <n v="96"/>
    <m/>
    <n v="50"/>
    <m/>
    <m/>
    <n v="1"/>
    <m/>
    <m/>
    <m/>
    <m/>
    <m/>
    <m/>
    <n v="1"/>
    <n v="1"/>
    <n v="50"/>
    <m/>
    <n v="1"/>
    <m/>
    <m/>
    <s v="https://octopart.com/click/track?ai=8237&amp;sig=0e153d6&amp;sid=459&amp;ppid=70899051&amp;vpid=271338718&amp;ct=offers"/>
    <m/>
    <m/>
    <m/>
    <m/>
    <m/>
    <m/>
    <s v="https://octopart.com/click/track?c=1&amp;ai=8237&amp;sig=0e7dc6f&amp;sid=2402&amp;ppid=70899051&amp;vpid=273920062&amp;ct=offers"/>
    <s v="https://octopart.com/click/track?ai=8237&amp;sig=09d24f1&amp;sid=18460&amp;ppid=70899051&amp;vpid=248961503&amp;ct=offers"/>
    <s v="https://octopart.com/click/track?ai=8237&amp;sig=020aad9&amp;sid=10022&amp;ppid=70899051&amp;vpid=595718447&amp;ct=offers"/>
    <m/>
    <s v="https://octopart.com/click/track?ai=8237&amp;sig=066daaa&amp;sid=1532&amp;ppid=70899051&amp;vpid=547829221&amp;ct=offers"/>
    <m/>
    <m/>
    <s v="Newark"/>
    <s v="98Y6019"/>
    <m/>
    <n v="6.05"/>
    <n v="60500"/>
    <n v="60500"/>
    <n v="0"/>
    <n v="1"/>
    <s v="https://octopart.com/click/track?c=1&amp;ai=8237&amp;sig=0e7dc6f&amp;sid=2402&amp;ppid=70899051&amp;vpid=273920062&amp;ct=offers"/>
    <s v="155mOhm"/>
    <s v="15A,"/>
    <s v="15V"/>
    <x v="8"/>
    <n v="155"/>
    <n v="900"/>
    <s v="J"/>
  </r>
  <r>
    <n v="10000"/>
    <s v="C3M0120100K"/>
    <x v="9"/>
    <x v="152"/>
    <s v="https://octopart.com/c3m0120100k-wolfspeed-77013018"/>
    <s v="1000V 155mOhm @ 15A, 15V TO-247-4"/>
    <s v="Id=22A (Tc) Vgsmax=15V Vth=3.5V @ 3mA"/>
    <s v="Qg=21.5nC @ 15V Ciss=350pF @ 600V"/>
    <n v="10000"/>
    <s v="C3M0120100K-ND"/>
    <m/>
    <m/>
    <m/>
    <m/>
    <m/>
    <m/>
    <s v="05AC8339"/>
    <s v="C3M0120100K"/>
    <m/>
    <m/>
    <s v="C3M0120100K"/>
    <m/>
    <m/>
    <s v="Tube"/>
    <m/>
    <m/>
    <m/>
    <m/>
    <m/>
    <m/>
    <m/>
    <m/>
    <m/>
    <m/>
    <m/>
    <m/>
    <m/>
    <n v="8.1999999999999993"/>
    <m/>
    <m/>
    <m/>
    <m/>
    <m/>
    <m/>
    <n v="8"/>
    <n v="7.13"/>
    <m/>
    <m/>
    <n v="8.75"/>
    <m/>
    <m/>
    <n v="512"/>
    <m/>
    <m/>
    <m/>
    <m/>
    <m/>
    <m/>
    <n v="28"/>
    <n v="3"/>
    <m/>
    <m/>
    <n v="0"/>
    <m/>
    <m/>
    <n v="1"/>
    <m/>
    <m/>
    <m/>
    <m/>
    <m/>
    <m/>
    <n v="1"/>
    <n v="1"/>
    <m/>
    <m/>
    <n v="1"/>
    <m/>
    <m/>
    <s v="https://octopart.com/click/track?ai=8237&amp;sig=09a36c1&amp;sid=459&amp;ppid=77013018&amp;vpid=359650198&amp;ct=offers"/>
    <m/>
    <m/>
    <m/>
    <m/>
    <m/>
    <m/>
    <s v="https://octopart.com/click/track?ai=8237&amp;sig=052fbd9&amp;sid=2402&amp;ppid=77013018&amp;vpid=410275876&amp;ct=offers"/>
    <s v="https://octopart.com/click/track?ai=8237&amp;sig=04e4965&amp;sid=18460&amp;ppid=77013018&amp;vpid=346221141&amp;ct=offers"/>
    <m/>
    <m/>
    <s v="https://octopart.com/click/track?ai=8237&amp;sig=0b13888&amp;sid=1532&amp;ppid=77013018&amp;vpid=547829224&amp;ct=offers"/>
    <m/>
    <m/>
    <s v="Richardson RFPD"/>
    <s v="C3M0120100K"/>
    <m/>
    <n v="7.13"/>
    <n v="71300"/>
    <n v="71300"/>
    <n v="3"/>
    <n v="1"/>
    <s v="https://octopart.com/click/track?ai=8237&amp;sig=04e4965&amp;sid=18460&amp;ppid=77013018&amp;vpid=346221141&amp;ct=offers"/>
    <s v="155mOhm"/>
    <s v="15A,"/>
    <s v="15V"/>
    <x v="5"/>
    <n v="155"/>
    <n v="1000"/>
    <s v="K"/>
  </r>
  <r>
    <n v="10000"/>
    <s v="C3M0120100J"/>
    <x v="9"/>
    <x v="153"/>
    <s v="https://octopart.com/c3m0120100j-wolfspeed-81688118"/>
    <s v="1000V 155mOhm @ 15A, 15V TO-263-8, DÂ²Pak (7 Leads + Tab), TO-263CA"/>
    <s v="Id=22A (Tc) Vgsmax=15V Vth=3.5V @ 3mA"/>
    <s v="Qg=21.5nC @ 15V Ciss=350pF @ 600V"/>
    <n v="10000"/>
    <s v="C3M0120100J-ND"/>
    <m/>
    <m/>
    <m/>
    <m/>
    <m/>
    <m/>
    <m/>
    <s v="C3M0120100J"/>
    <n v="1503947"/>
    <m/>
    <s v="C3M0120100J"/>
    <m/>
    <s v="C3M0120100J"/>
    <s v="Tube"/>
    <m/>
    <m/>
    <m/>
    <m/>
    <m/>
    <m/>
    <m/>
    <m/>
    <m/>
    <m/>
    <m/>
    <m/>
    <m/>
    <n v="8.1999999999999993"/>
    <m/>
    <m/>
    <m/>
    <m/>
    <m/>
    <m/>
    <m/>
    <n v="7.13"/>
    <n v="7.9429999999999996"/>
    <m/>
    <n v="9.4499999999999993"/>
    <m/>
    <n v="8.1999999999999993"/>
    <n v="405"/>
    <m/>
    <m/>
    <m/>
    <m/>
    <m/>
    <m/>
    <m/>
    <n v="960"/>
    <n v="959"/>
    <m/>
    <n v="0"/>
    <m/>
    <n v="960"/>
    <n v="1"/>
    <m/>
    <m/>
    <m/>
    <m/>
    <m/>
    <m/>
    <m/>
    <n v="1"/>
    <n v="50"/>
    <m/>
    <n v="1"/>
    <m/>
    <n v="7"/>
    <s v="https://octopart.com/click/track?ai=8237&amp;sig=0c74194&amp;sid=459&amp;ppid=81688118&amp;vpid=420704212&amp;ct=offers"/>
    <m/>
    <m/>
    <m/>
    <m/>
    <m/>
    <m/>
    <m/>
    <s v="https://octopart.com/click/track?ai=8237&amp;sig=06b356d&amp;sid=18460&amp;ppid=81688118&amp;vpid=420392493&amp;ct=offers"/>
    <s v="https://octopart.com/click/track?ai=8237&amp;sig=0a4c761&amp;sid=10022&amp;ppid=81688118&amp;vpid=575927356&amp;ct=offers"/>
    <m/>
    <s v="https://octopart.com/click/track?ai=8237&amp;sig=067be6e&amp;sid=1532&amp;ppid=81688118&amp;vpid=547829223&amp;ct=offers"/>
    <m/>
    <s v="https://octopart.com/click/track?ai=8237&amp;sig=0f14b90&amp;sid=5489&amp;ppid=81688118&amp;vpid=609708149&amp;ct=offers"/>
    <s v="Richardson RFPD"/>
    <s v="C3M0120100J"/>
    <m/>
    <n v="7.13"/>
    <n v="71300"/>
    <n v="71300"/>
    <n v="960"/>
    <n v="1"/>
    <s v="https://octopart.com/click/track?ai=8237&amp;sig=06b356d&amp;sid=18460&amp;ppid=81688118&amp;vpid=420392493&amp;ct=offers"/>
    <s v="155mOhm"/>
    <s v="15A,"/>
    <s v="15V"/>
    <x v="8"/>
    <n v="155"/>
    <n v="1000"/>
    <s v="J"/>
  </r>
  <r>
    <n v="10000"/>
    <s v="C3M0120090J"/>
    <x v="9"/>
    <x v="154"/>
    <s v="https://octopart.com/c3m0120090j-tr-wolfspeed-75058394"/>
    <s v="900V 155mOhm @ 15A, 15V TO-263-8, DÂ²Pak (7 Leads + Tab), TO-263CA"/>
    <s v="Id=22A (Tc) Vgsmax=15V Vth=3.5V @ 3mA"/>
    <s v="Qg=17.3nC @ 15V Ciss=350pF @ 600V"/>
    <n v="10000"/>
    <s v="C3M0120090J-TRTR-ND"/>
    <m/>
    <m/>
    <m/>
    <m/>
    <m/>
    <m/>
    <s v="90Y6779"/>
    <s v="C3M0120090J-TR"/>
    <m/>
    <m/>
    <m/>
    <m/>
    <m/>
    <s v="Tape &amp; Reel"/>
    <m/>
    <m/>
    <m/>
    <m/>
    <m/>
    <m/>
    <m/>
    <m/>
    <m/>
    <m/>
    <m/>
    <m/>
    <m/>
    <n v="6.2"/>
    <m/>
    <m/>
    <m/>
    <m/>
    <m/>
    <m/>
    <n v="6.45"/>
    <n v="6.03"/>
    <m/>
    <m/>
    <m/>
    <m/>
    <m/>
    <n v="800"/>
    <m/>
    <m/>
    <m/>
    <m/>
    <m/>
    <m/>
    <n v="0"/>
    <n v="0"/>
    <m/>
    <m/>
    <m/>
    <m/>
    <m/>
    <n v="800"/>
    <m/>
    <m/>
    <m/>
    <m/>
    <m/>
    <m/>
    <n v="1600"/>
    <n v="1600"/>
    <m/>
    <m/>
    <m/>
    <m/>
    <m/>
    <s v="https://octopart.com/click/track?c=1&amp;ai=8237&amp;sig=0b0836f&amp;sid=459&amp;ppid=75058394&amp;vpid=271338722&amp;ct=offers"/>
    <m/>
    <m/>
    <m/>
    <m/>
    <m/>
    <m/>
    <s v="https://octopart.com/click/track?c=1&amp;ai=8237&amp;sig=014b519&amp;sid=2402&amp;ppid=75058394&amp;vpid=266886340&amp;ct=offers"/>
    <s v="https://octopart.com/click/track?ai=8237&amp;sig=06c068d&amp;sid=18460&amp;ppid=75058394&amp;vpid=531410009&amp;ct=offers"/>
    <m/>
    <m/>
    <m/>
    <m/>
    <m/>
    <s v="Richardson RFPD"/>
    <s v="C3M0120090J-TR"/>
    <m/>
    <n v="6.03"/>
    <n v="60300"/>
    <n v="60300"/>
    <n v="0"/>
    <n v="1600"/>
    <s v="https://octopart.com/click/track?ai=8237&amp;sig=06c068d&amp;sid=18460&amp;ppid=75058394&amp;vpid=531410009&amp;ct=offers"/>
    <s v="155mOhm"/>
    <s v="15A,"/>
    <s v="15V"/>
    <x v="8"/>
    <n v="155"/>
    <n v="900"/>
    <s v="J"/>
  </r>
  <r>
    <n v="10000"/>
    <s v="C3M0120090J"/>
    <x v="9"/>
    <x v="154"/>
    <s v="https://octopart.com/c3m0120090j-tr-wolfspeed-75058394"/>
    <s v="900V 155mOhm @ 15A, 15V TO-263-8, DÂ²Pak (7 Leads + Tab), TO-263CA"/>
    <s v="Id=22A (Tc) Vgsmax=15V Vth=3.5V @ 3mA"/>
    <s v="Qg=17.3nC @ 15V Ciss=350pF @ 600V"/>
    <n v="10000"/>
    <s v="C3M0120090J-TRTR-ND"/>
    <m/>
    <m/>
    <m/>
    <m/>
    <m/>
    <m/>
    <s v="90Y6779"/>
    <s v="C3M0120090J-TR"/>
    <m/>
    <m/>
    <m/>
    <m/>
    <m/>
    <s v="Tape &amp; Reel"/>
    <m/>
    <m/>
    <m/>
    <m/>
    <m/>
    <m/>
    <m/>
    <m/>
    <m/>
    <m/>
    <m/>
    <m/>
    <m/>
    <n v="6.2"/>
    <m/>
    <m/>
    <m/>
    <m/>
    <m/>
    <m/>
    <n v="6.45"/>
    <n v="6.03"/>
    <m/>
    <m/>
    <m/>
    <m/>
    <m/>
    <n v="800"/>
    <m/>
    <m/>
    <m/>
    <m/>
    <m/>
    <m/>
    <n v="0"/>
    <n v="0"/>
    <m/>
    <m/>
    <m/>
    <m/>
    <m/>
    <n v="800"/>
    <m/>
    <m/>
    <m/>
    <m/>
    <m/>
    <m/>
    <n v="1600"/>
    <n v="1600"/>
    <m/>
    <m/>
    <m/>
    <m/>
    <m/>
    <s v="https://octopart.com/click/track?c=1&amp;ai=8237&amp;sig=0b0836f&amp;sid=459&amp;ppid=75058394&amp;vpid=271338722&amp;ct=offers"/>
    <m/>
    <m/>
    <m/>
    <m/>
    <m/>
    <m/>
    <s v="https://octopart.com/click/track?c=1&amp;ai=8237&amp;sig=014b519&amp;sid=2402&amp;ppid=75058394&amp;vpid=266886340&amp;ct=offers"/>
    <s v="https://octopart.com/click/track?ai=8237&amp;sig=06c068d&amp;sid=18460&amp;ppid=75058394&amp;vpid=531410009&amp;ct=offers"/>
    <m/>
    <m/>
    <m/>
    <m/>
    <m/>
    <s v="Richardson RFPD"/>
    <s v="C3M0120090J-TR"/>
    <m/>
    <n v="6.03"/>
    <n v="60300"/>
    <n v="60300"/>
    <n v="0"/>
    <n v="1600"/>
    <s v="https://octopart.com/click/track?ai=8237&amp;sig=06c068d&amp;sid=18460&amp;ppid=75058394&amp;vpid=531410009&amp;ct=offers"/>
    <s v="155mOhm"/>
    <s v="15A,"/>
    <s v="15V"/>
    <x v="8"/>
    <n v="155"/>
    <n v="900"/>
    <s v="J"/>
  </r>
  <r>
    <n v="10000"/>
    <s v="C3M0120090J"/>
    <x v="9"/>
    <x v="154"/>
    <s v="https://octopart.com/c3m0120090j-tr-wolfspeed-75058394"/>
    <s v="900V 155mOhm @ 15A, 15V TO-263-8, DÂ²Pak (7 Leads + Tab), TO-263CA"/>
    <s v="Id=22A (Tc) Vgsmax=15V Vth=3.5V @ 3mA"/>
    <s v="Qg=17.3nC @ 15V Ciss=350pF @ 600V"/>
    <n v="10000"/>
    <s v="C3M0120090J-TRTR-ND"/>
    <m/>
    <m/>
    <m/>
    <m/>
    <m/>
    <m/>
    <s v="90Y6779"/>
    <s v="C3M0120090J-TR"/>
    <m/>
    <m/>
    <m/>
    <m/>
    <m/>
    <s v="Tape &amp; Reel"/>
    <m/>
    <m/>
    <m/>
    <m/>
    <m/>
    <m/>
    <m/>
    <m/>
    <m/>
    <m/>
    <m/>
    <m/>
    <m/>
    <n v="6.2"/>
    <m/>
    <m/>
    <m/>
    <m/>
    <m/>
    <m/>
    <n v="6.45"/>
    <n v="6.03"/>
    <m/>
    <m/>
    <m/>
    <m/>
    <m/>
    <n v="800"/>
    <m/>
    <m/>
    <m/>
    <m/>
    <m/>
    <m/>
    <n v="0"/>
    <n v="0"/>
    <m/>
    <m/>
    <m/>
    <m/>
    <m/>
    <n v="800"/>
    <m/>
    <m/>
    <m/>
    <m/>
    <m/>
    <m/>
    <n v="1600"/>
    <n v="1600"/>
    <m/>
    <m/>
    <m/>
    <m/>
    <m/>
    <s v="https://octopart.com/click/track?c=1&amp;ai=8237&amp;sig=0b0836f&amp;sid=459&amp;ppid=75058394&amp;vpid=271338722&amp;ct=offers"/>
    <m/>
    <m/>
    <m/>
    <m/>
    <m/>
    <m/>
    <s v="https://octopart.com/click/track?c=1&amp;ai=8237&amp;sig=014b519&amp;sid=2402&amp;ppid=75058394&amp;vpid=266886340&amp;ct=offers"/>
    <s v="https://octopart.com/click/track?ai=8237&amp;sig=06c068d&amp;sid=18460&amp;ppid=75058394&amp;vpid=531410009&amp;ct=offers"/>
    <m/>
    <m/>
    <m/>
    <m/>
    <m/>
    <s v="Richardson RFPD"/>
    <s v="C3M0120090J-TR"/>
    <m/>
    <n v="6.03"/>
    <n v="60300"/>
    <n v="60300"/>
    <n v="0"/>
    <n v="1600"/>
    <s v="https://octopart.com/click/track?ai=8237&amp;sig=06c068d&amp;sid=18460&amp;ppid=75058394&amp;vpid=531410009&amp;ct=offers"/>
    <s v="155mOhm"/>
    <s v="15A,"/>
    <s v="15V"/>
    <x v="8"/>
    <n v="155"/>
    <n v="900"/>
    <s v="J"/>
  </r>
  <r>
    <n v="10000"/>
    <s v="C3M0120090D"/>
    <x v="9"/>
    <x v="155"/>
    <s v="https://octopart.com/c3m0120090d-wolfspeed-67260401"/>
    <s v="900V 155mOhm @ 15A, 15V TO-247-3"/>
    <s v="Id=23A (Tc) Vgsmax=15V Vth=3.5V @ 3mA"/>
    <s v="Qg=17.3nC @ 15V Ciss=350pF @ 600V"/>
    <n v="10000"/>
    <s v="C3M0120090D-ND"/>
    <m/>
    <m/>
    <m/>
    <m/>
    <m/>
    <m/>
    <s v="98Y6018"/>
    <s v="C3M0120090D"/>
    <n v="9158849"/>
    <m/>
    <s v="C3M0120090D"/>
    <m/>
    <s v="C3M0120090D"/>
    <s v="Tube"/>
    <m/>
    <m/>
    <m/>
    <m/>
    <m/>
    <m/>
    <m/>
    <m/>
    <m/>
    <m/>
    <m/>
    <m/>
    <m/>
    <n v="6.0250000000000004"/>
    <m/>
    <m/>
    <m/>
    <m/>
    <m/>
    <m/>
    <n v="7.48"/>
    <n v="5.94"/>
    <n v="5.851"/>
    <m/>
    <n v="7.54"/>
    <m/>
    <n v="6.85"/>
    <n v="1863"/>
    <m/>
    <m/>
    <m/>
    <m/>
    <m/>
    <m/>
    <n v="127"/>
    <n v="1370"/>
    <n v="125"/>
    <m/>
    <n v="14"/>
    <m/>
    <n v="1370"/>
    <n v="1"/>
    <m/>
    <m/>
    <m/>
    <m/>
    <m/>
    <m/>
    <n v="1"/>
    <n v="1"/>
    <n v="1"/>
    <m/>
    <n v="1"/>
    <m/>
    <n v="8"/>
    <s v="https://octopart.com/click/track?ai=8237&amp;sig=023f1cb&amp;sid=459&amp;ppid=67260401&amp;vpid=271338717&amp;ct=offers"/>
    <m/>
    <m/>
    <m/>
    <m/>
    <m/>
    <m/>
    <s v="https://octopart.com/click/track?ai=8237&amp;sig=027c3bf&amp;sid=2402&amp;ppid=67260401&amp;vpid=273920061&amp;ct=offers"/>
    <s v="https://octopart.com/click/track?ai=8237&amp;sig=0de7517&amp;sid=18460&amp;ppid=67260401&amp;vpid=241718918&amp;ct=offers"/>
    <s v="https://octopart.com/click/track?ai=8237&amp;sig=0b55de1&amp;sid=10022&amp;ppid=67260401&amp;vpid=575927354&amp;ct=offers"/>
    <m/>
    <s v="https://octopart.com/click/track?ai=8237&amp;sig=0860237&amp;sid=1532&amp;ppid=67260401&amp;vpid=547829220&amp;ct=offers"/>
    <m/>
    <s v="https://octopart.com/click/track?ai=8237&amp;sig=0313730&amp;sid=5489&amp;ppid=67260401&amp;vpid=609708148&amp;ct=offers"/>
    <s v="RS Components"/>
    <n v="9158849"/>
    <m/>
    <n v="5.851"/>
    <n v="58510"/>
    <n v="58510"/>
    <n v="125"/>
    <n v="1"/>
    <s v="https://octopart.com/click/track?ai=8237&amp;sig=0b55de1&amp;sid=10022&amp;ppid=67260401&amp;vpid=575927354&amp;ct=offers"/>
    <s v="155mOhm"/>
    <s v="15A,"/>
    <s v="15V"/>
    <x v="4"/>
    <n v="155"/>
    <n v="900"/>
    <s v="D"/>
  </r>
  <r>
    <n v="10000"/>
    <s v="C2M0160120D"/>
    <x v="9"/>
    <x v="156"/>
    <s v="https://octopart.com/c2m0160120d-wolfspeed-66992561"/>
    <s v="1200V 196mOhm @ 10A, 20V TO-247-3"/>
    <s v="Id=19A (Tc) Vgsmax=20V Vth=2.5V @ 500ÂµA"/>
    <s v="Qg=32.6nC @ 20V Ciss=527pF @ 800V"/>
    <n v="10000"/>
    <s v="C2M0160120D-ND"/>
    <m/>
    <m/>
    <m/>
    <m/>
    <m/>
    <m/>
    <s v="08X3830"/>
    <s v="C2M0160120D"/>
    <n v="9047348"/>
    <m/>
    <s v="C2M0160120D"/>
    <m/>
    <s v="C2M0160120D"/>
    <s v="Tube"/>
    <m/>
    <m/>
    <m/>
    <m/>
    <m/>
    <m/>
    <m/>
    <m/>
    <m/>
    <m/>
    <m/>
    <m/>
    <m/>
    <n v="7.8125"/>
    <m/>
    <m/>
    <m/>
    <m/>
    <m/>
    <m/>
    <n v="6.95"/>
    <n v="7.7"/>
    <n v="7.59"/>
    <m/>
    <n v="8.75"/>
    <m/>
    <n v="8.85"/>
    <n v="3653"/>
    <m/>
    <m/>
    <m/>
    <m/>
    <m/>
    <m/>
    <n v="315"/>
    <n v="23725"/>
    <n v="97"/>
    <m/>
    <n v="5"/>
    <m/>
    <n v="21560"/>
    <n v="1"/>
    <m/>
    <m/>
    <m/>
    <m/>
    <m/>
    <m/>
    <n v="1"/>
    <n v="1"/>
    <n v="1"/>
    <m/>
    <n v="1"/>
    <m/>
    <n v="7"/>
    <s v="https://octopart.com/click/track?ai=8237&amp;sig=0c638d3&amp;sid=459&amp;ppid=66992561&amp;vpid=271338658&amp;ct=offers"/>
    <m/>
    <m/>
    <m/>
    <m/>
    <m/>
    <m/>
    <s v="https://octopart.com/click/track?ai=8237&amp;sig=04e3bb2&amp;sid=2402&amp;ppid=66992561&amp;vpid=240506523&amp;ct=offers"/>
    <s v="https://octopart.com/click/track?ai=8237&amp;sig=0310fd9&amp;sid=18460&amp;ppid=66992561&amp;vpid=240504910&amp;ct=offers"/>
    <s v="https://octopart.com/click/track?ai=8237&amp;sig=06b13e6&amp;sid=10022&amp;ppid=66992561&amp;vpid=575927236&amp;ct=offers"/>
    <m/>
    <s v="https://octopart.com/click/track?ai=8237&amp;sig=0349aae&amp;sid=1532&amp;ppid=66992561&amp;vpid=547829169&amp;ct=offers"/>
    <m/>
    <s v="https://octopart.com/click/track?ai=8237&amp;sig=05f5f9e&amp;sid=5489&amp;ppid=66992561&amp;vpid=609708131&amp;ct=offers"/>
    <s v="Newark"/>
    <s v="08X3830"/>
    <m/>
    <n v="6.95"/>
    <n v="69500"/>
    <n v="69500"/>
    <n v="315"/>
    <n v="1"/>
    <s v="https://octopart.com/click/track?ai=8237&amp;sig=04e3bb2&amp;sid=2402&amp;ppid=66992561&amp;vpid=240506523&amp;ct=offers"/>
    <s v="196mOhm"/>
    <s v="10A,"/>
    <s v="20V"/>
    <x v="4"/>
    <n v="196"/>
    <n v="1200"/>
    <s v="D"/>
  </r>
  <r>
    <n v="10000"/>
    <s v="C3M0280090D"/>
    <x v="9"/>
    <x v="157"/>
    <s v="https://octopart.com/c3m0280090d-wolfspeed-67260402"/>
    <s v="900V 360mOhm @ 7.5A, 15V TO-247-3"/>
    <s v="Id=11.5A (Tc) Vgsmax=15V Vth=3.5V @ 1.2mA"/>
    <s v="Qg=9.5nC @ 15V Ciss=150pF @ 600V"/>
    <n v="10000"/>
    <s v="C3M0280090D-ND"/>
    <m/>
    <m/>
    <m/>
    <m/>
    <m/>
    <m/>
    <s v="98Y6020"/>
    <s v="C3M0280090D"/>
    <n v="9158842"/>
    <m/>
    <s v="C3M0280090D"/>
    <m/>
    <m/>
    <s v="Tube"/>
    <m/>
    <m/>
    <m/>
    <m/>
    <m/>
    <m/>
    <m/>
    <m/>
    <m/>
    <m/>
    <m/>
    <m/>
    <m/>
    <n v="3.25"/>
    <m/>
    <m/>
    <m/>
    <m/>
    <m/>
    <m/>
    <n v="2.66"/>
    <n v="3.2"/>
    <n v="3.1480000000000001"/>
    <m/>
    <n v="4.0599999999999996"/>
    <m/>
    <m/>
    <n v="1607"/>
    <m/>
    <m/>
    <m/>
    <m/>
    <m/>
    <m/>
    <n v="16"/>
    <n v="390"/>
    <n v="98"/>
    <m/>
    <n v="17"/>
    <m/>
    <m/>
    <n v="1"/>
    <m/>
    <m/>
    <m/>
    <m/>
    <m/>
    <m/>
    <n v="1"/>
    <n v="1"/>
    <n v="2"/>
    <m/>
    <n v="1"/>
    <m/>
    <m/>
    <s v="https://octopart.com/click/track?ai=8237&amp;sig=01f238d&amp;sid=459&amp;ppid=67260402&amp;vpid=271338724&amp;ct=offers"/>
    <m/>
    <m/>
    <m/>
    <m/>
    <m/>
    <m/>
    <s v="https://octopart.com/click/track?ai=8237&amp;sig=0678a06&amp;sid=2402&amp;ppid=67260402&amp;vpid=273920063&amp;ct=offers"/>
    <s v="https://octopart.com/click/track?ai=8237&amp;sig=043787a&amp;sid=18460&amp;ppid=67260402&amp;vpid=241718919&amp;ct=offers"/>
    <s v="https://octopart.com/click/track?ai=8237&amp;sig=064227c&amp;sid=10022&amp;ppid=67260402&amp;vpid=575927362&amp;ct=offers"/>
    <m/>
    <s v="https://octopart.com/click/track?ai=8237&amp;sig=009a29c&amp;sid=1532&amp;ppid=67260402&amp;vpid=547829226&amp;ct=offers"/>
    <m/>
    <m/>
    <s v="Newark"/>
    <s v="98Y6020"/>
    <m/>
    <n v="2.66"/>
    <n v="26600"/>
    <n v="26600"/>
    <n v="16"/>
    <n v="1"/>
    <s v="https://octopart.com/click/track?ai=8237&amp;sig=0678a06&amp;sid=2402&amp;ppid=67260402&amp;vpid=273920063&amp;ct=offers"/>
    <s v="360mOhm"/>
    <s v="7.5A,"/>
    <s v="15V"/>
    <x v="4"/>
    <n v="360"/>
    <n v="900"/>
    <s v="D"/>
  </r>
  <r>
    <n v="10000"/>
    <s v="C3M0280090J"/>
    <x v="9"/>
    <x v="158"/>
    <s v="https://octopart.com/c3m0280090j-wolfspeed-70899052"/>
    <s v="900V 360mOhm @ 7.5A, 15V TO-263-8, DÂ²Pak (7 Leads + Tab), TO-263CA"/>
    <s v="Id=11A (Tc) Vgsmax=15V Vth=3.5V @ 1.2mA"/>
    <s v="Qg=9.5nC @ 15V Ciss=150pF @ 600V"/>
    <n v="10000"/>
    <s v="C3M0280090J-ND"/>
    <m/>
    <m/>
    <m/>
    <m/>
    <m/>
    <m/>
    <s v="98Y6021"/>
    <s v="C3M0280090J"/>
    <n v="1923382"/>
    <m/>
    <s v="C3M0280090J"/>
    <m/>
    <m/>
    <s v="Tube"/>
    <m/>
    <m/>
    <m/>
    <m/>
    <m/>
    <m/>
    <m/>
    <m/>
    <m/>
    <m/>
    <m/>
    <m/>
    <m/>
    <n v="3.4249999999999998"/>
    <m/>
    <m/>
    <m/>
    <m/>
    <m/>
    <m/>
    <n v="3.15"/>
    <n v="3.38"/>
    <n v="3.6339999999999999"/>
    <m/>
    <n v="4.2"/>
    <m/>
    <m/>
    <n v="491"/>
    <m/>
    <m/>
    <m/>
    <m/>
    <m/>
    <m/>
    <n v="36"/>
    <n v="0"/>
    <n v="170"/>
    <m/>
    <n v="36"/>
    <m/>
    <m/>
    <n v="1"/>
    <m/>
    <m/>
    <m/>
    <m/>
    <m/>
    <m/>
    <n v="1"/>
    <n v="1"/>
    <n v="50"/>
    <m/>
    <n v="1"/>
    <m/>
    <m/>
    <s v="https://octopart.com/click/track?ai=8237&amp;sig=06999ac&amp;sid=459&amp;ppid=70899052&amp;vpid=271338725&amp;ct=offers"/>
    <m/>
    <m/>
    <m/>
    <m/>
    <m/>
    <m/>
    <s v="https://octopart.com/click/track?ai=8237&amp;sig=0725eda&amp;sid=2402&amp;ppid=70899052&amp;vpid=273920064&amp;ct=offers"/>
    <s v="https://octopart.com/click/track?ai=8237&amp;sig=00070bd&amp;sid=18460&amp;ppid=70899052&amp;vpid=248961504&amp;ct=offers"/>
    <s v="https://octopart.com/click/track?ai=8237&amp;sig=0b69b70&amp;sid=10022&amp;ppid=70899052&amp;vpid=595718449&amp;ct=offers"/>
    <m/>
    <s v="https://octopart.com/click/track?ai=8237&amp;sig=0cd8d16&amp;sid=1532&amp;ppid=70899052&amp;vpid=547829230&amp;ct=offers"/>
    <m/>
    <m/>
    <s v="Newark"/>
    <s v="98Y6021"/>
    <m/>
    <n v="3.15"/>
    <n v="31500"/>
    <n v="31500"/>
    <n v="36"/>
    <n v="1"/>
    <s v="https://octopart.com/click/track?ai=8237&amp;sig=0725eda&amp;sid=2402&amp;ppid=70899052&amp;vpid=273920064&amp;ct=offers"/>
    <s v="360mOhm"/>
    <s v="7.5A,"/>
    <s v="15V"/>
    <x v="8"/>
    <n v="360"/>
    <n v="900"/>
    <s v="J"/>
  </r>
  <r>
    <n v="10000"/>
    <s v="C3M0280090J"/>
    <x v="9"/>
    <x v="159"/>
    <s v="https://octopart.com/c3m0280090j-tr-wolfspeed-75058395"/>
    <s v="900V 360mOhm @ 7.5A, 15V TO-263-8, DÂ²Pak (7 Leads + Tab), TO-263CA"/>
    <s v="Id=11A (Tc) Vgsmax=15V Vth=3.5V @ 1.2mA"/>
    <s v="Qg=9.5nC @ 15V Ciss=150pF @ 600V"/>
    <n v="10000"/>
    <s v="C3M0280090J-TRTR-ND"/>
    <m/>
    <m/>
    <m/>
    <m/>
    <m/>
    <m/>
    <s v="90Y6782"/>
    <s v="C3M0280090J-TR"/>
    <m/>
    <m/>
    <m/>
    <m/>
    <m/>
    <s v="Tape &amp; Reel"/>
    <m/>
    <m/>
    <m/>
    <m/>
    <m/>
    <m/>
    <m/>
    <m/>
    <m/>
    <m/>
    <m/>
    <m/>
    <m/>
    <n v="3.4249999999999998"/>
    <m/>
    <m/>
    <m/>
    <m/>
    <m/>
    <m/>
    <n v="3.57"/>
    <n v="3.33"/>
    <m/>
    <m/>
    <m/>
    <m/>
    <m/>
    <n v="800"/>
    <m/>
    <m/>
    <m/>
    <m/>
    <m/>
    <m/>
    <n v="0"/>
    <n v="0"/>
    <m/>
    <m/>
    <m/>
    <m/>
    <m/>
    <n v="800"/>
    <m/>
    <m/>
    <m/>
    <m/>
    <m/>
    <m/>
    <n v="1600"/>
    <n v="1600"/>
    <m/>
    <m/>
    <m/>
    <m/>
    <m/>
    <s v="https://octopart.com/click/track?c=1&amp;ai=8237&amp;sig=0883590&amp;sid=459&amp;ppid=75058395&amp;vpid=271338729&amp;ct=offers"/>
    <m/>
    <m/>
    <m/>
    <m/>
    <m/>
    <m/>
    <s v="https://octopart.com/click/track?c=1&amp;ai=8237&amp;sig=0bb0828&amp;sid=2402&amp;ppid=75058395&amp;vpid=266886346&amp;ct=offers"/>
    <s v="https://octopart.com/click/track?ai=8237&amp;sig=0e2bcaf&amp;sid=18460&amp;ppid=75058395&amp;vpid=273775235&amp;ct=offers"/>
    <m/>
    <m/>
    <m/>
    <m/>
    <m/>
    <s v="Richardson RFPD"/>
    <s v="C3M0280090J-TR"/>
    <m/>
    <n v="3.33"/>
    <n v="33300"/>
    <n v="33300"/>
    <n v="0"/>
    <n v="1600"/>
    <s v="https://octopart.com/click/track?ai=8237&amp;sig=0e2bcaf&amp;sid=18460&amp;ppid=75058395&amp;vpid=273775235&amp;ct=offers"/>
    <s v="360mOhm"/>
    <s v="7.5A,"/>
    <s v="15V"/>
    <x v="8"/>
    <n v="360"/>
    <n v="900"/>
    <s v="J"/>
  </r>
  <r>
    <n v="10000"/>
    <s v="C3M0280090J"/>
    <x v="9"/>
    <x v="159"/>
    <s v="https://octopart.com/c3m0280090j-tr-wolfspeed-75058395"/>
    <s v="900V 360mOhm @ 7.5A, 15V TO-263-8, DÂ²Pak (7 Leads + Tab), TO-263CA"/>
    <s v="Id=11A (Tc) Vgsmax=15V Vth=3.5V @ 1.2mA"/>
    <s v="Qg=9.5nC @ 15V Ciss=150pF @ 600V"/>
    <n v="10000"/>
    <s v="C3M0280090J-TRTR-ND"/>
    <m/>
    <m/>
    <m/>
    <m/>
    <m/>
    <m/>
    <s v="90Y6782"/>
    <s v="C3M0280090J-TR"/>
    <m/>
    <m/>
    <m/>
    <m/>
    <m/>
    <s v="Tape &amp; Reel"/>
    <m/>
    <m/>
    <m/>
    <m/>
    <m/>
    <m/>
    <m/>
    <m/>
    <m/>
    <m/>
    <m/>
    <m/>
    <m/>
    <n v="3.4249999999999998"/>
    <m/>
    <m/>
    <m/>
    <m/>
    <m/>
    <m/>
    <n v="3.57"/>
    <n v="3.33"/>
    <m/>
    <m/>
    <m/>
    <m/>
    <m/>
    <n v="800"/>
    <m/>
    <m/>
    <m/>
    <m/>
    <m/>
    <m/>
    <n v="0"/>
    <n v="0"/>
    <m/>
    <m/>
    <m/>
    <m/>
    <m/>
    <n v="800"/>
    <m/>
    <m/>
    <m/>
    <m/>
    <m/>
    <m/>
    <n v="1600"/>
    <n v="1600"/>
    <m/>
    <m/>
    <m/>
    <m/>
    <m/>
    <s v="https://octopart.com/click/track?c=1&amp;ai=8237&amp;sig=0883590&amp;sid=459&amp;ppid=75058395&amp;vpid=271338729&amp;ct=offers"/>
    <m/>
    <m/>
    <m/>
    <m/>
    <m/>
    <m/>
    <s v="https://octopart.com/click/track?c=1&amp;ai=8237&amp;sig=0bb0828&amp;sid=2402&amp;ppid=75058395&amp;vpid=266886346&amp;ct=offers"/>
    <s v="https://octopart.com/click/track?ai=8237&amp;sig=0e2bcaf&amp;sid=18460&amp;ppid=75058395&amp;vpid=273775235&amp;ct=offers"/>
    <m/>
    <m/>
    <m/>
    <m/>
    <m/>
    <s v="Richardson RFPD"/>
    <s v="C3M0280090J-TR"/>
    <m/>
    <n v="3.33"/>
    <n v="33300"/>
    <n v="33300"/>
    <n v="0"/>
    <n v="1600"/>
    <s v="https://octopart.com/click/track?ai=8237&amp;sig=0e2bcaf&amp;sid=18460&amp;ppid=75058395&amp;vpid=273775235&amp;ct=offers"/>
    <s v="360mOhm"/>
    <s v="7.5A,"/>
    <s v="15V"/>
    <x v="8"/>
    <n v="360"/>
    <n v="900"/>
    <s v="J"/>
  </r>
  <r>
    <n v="10000"/>
    <s v="C3M0280090J"/>
    <x v="9"/>
    <x v="159"/>
    <s v="https://octopart.com/c3m0280090j-tr-wolfspeed-75058395"/>
    <s v="900V 360mOhm @ 7.5A, 15V TO-263-8, DÂ²Pak (7 Leads + Tab), TO-263CA"/>
    <s v="Id=11A (Tc) Vgsmax=15V Vth=3.5V @ 1.2mA"/>
    <s v="Qg=9.5nC @ 15V Ciss=150pF @ 600V"/>
    <n v="10000"/>
    <s v="C3M0280090J-TRTR-ND"/>
    <m/>
    <m/>
    <m/>
    <m/>
    <m/>
    <m/>
    <s v="90Y6782"/>
    <s v="C3M0280090J-TR"/>
    <m/>
    <m/>
    <m/>
    <m/>
    <m/>
    <s v="Tape &amp; Reel"/>
    <m/>
    <m/>
    <m/>
    <m/>
    <m/>
    <m/>
    <m/>
    <m/>
    <m/>
    <m/>
    <m/>
    <m/>
    <m/>
    <n v="3.4249999999999998"/>
    <m/>
    <m/>
    <m/>
    <m/>
    <m/>
    <m/>
    <n v="3.57"/>
    <n v="3.33"/>
    <m/>
    <m/>
    <m/>
    <m/>
    <m/>
    <n v="800"/>
    <m/>
    <m/>
    <m/>
    <m/>
    <m/>
    <m/>
    <n v="0"/>
    <n v="0"/>
    <m/>
    <m/>
    <m/>
    <m/>
    <m/>
    <n v="800"/>
    <m/>
    <m/>
    <m/>
    <m/>
    <m/>
    <m/>
    <n v="1600"/>
    <n v="1600"/>
    <m/>
    <m/>
    <m/>
    <m/>
    <m/>
    <s v="https://octopart.com/click/track?c=1&amp;ai=8237&amp;sig=0883590&amp;sid=459&amp;ppid=75058395&amp;vpid=271338729&amp;ct=offers"/>
    <m/>
    <m/>
    <m/>
    <m/>
    <m/>
    <m/>
    <s v="https://octopart.com/click/track?c=1&amp;ai=8237&amp;sig=0bb0828&amp;sid=2402&amp;ppid=75058395&amp;vpid=266886346&amp;ct=offers"/>
    <s v="https://octopart.com/click/track?ai=8237&amp;sig=0e2bcaf&amp;sid=18460&amp;ppid=75058395&amp;vpid=273775235&amp;ct=offers"/>
    <m/>
    <m/>
    <m/>
    <m/>
    <m/>
    <s v="Richardson RFPD"/>
    <s v="C3M0280090J-TR"/>
    <m/>
    <n v="3.33"/>
    <n v="33300"/>
    <n v="33300"/>
    <n v="0"/>
    <n v="1600"/>
    <s v="https://octopart.com/click/track?ai=8237&amp;sig=0e2bcaf&amp;sid=18460&amp;ppid=75058395&amp;vpid=273775235&amp;ct=offers"/>
    <s v="360mOhm"/>
    <s v="7.5A,"/>
    <s v="15V"/>
    <x v="8"/>
    <n v="360"/>
    <n v="900"/>
    <s v="J"/>
  </r>
  <r>
    <n v="10000"/>
    <s v="E3M0280090D"/>
    <x v="9"/>
    <x v="160"/>
    <s v="https://octopart.com/e3m0280090d-wolfspeed-94411236"/>
    <s v="900V 360mOhm @ 7.5A, 15V TO-247-3"/>
    <s v="Id=11.5A (Tc) Vgsmax=15V Vth=3.5V @ 1.2mA"/>
    <s v="Qg=9.5nC @ 15V Ciss=150pF @ 600V"/>
    <n v="10000"/>
    <s v="E3M0280090D-ND"/>
    <m/>
    <m/>
    <m/>
    <m/>
    <m/>
    <m/>
    <s v="71AC0356"/>
    <s v="E3M0280090D"/>
    <m/>
    <m/>
    <m/>
    <m/>
    <m/>
    <s v="Tube"/>
    <m/>
    <m/>
    <m/>
    <m/>
    <m/>
    <m/>
    <m/>
    <m/>
    <m/>
    <m/>
    <m/>
    <m/>
    <m/>
    <n v="3.7374999999999998"/>
    <m/>
    <m/>
    <m/>
    <m/>
    <m/>
    <m/>
    <n v="4.66"/>
    <n v="3.68"/>
    <m/>
    <m/>
    <m/>
    <m/>
    <m/>
    <n v="541"/>
    <m/>
    <m/>
    <m/>
    <m/>
    <m/>
    <m/>
    <n v="496"/>
    <n v="600"/>
    <m/>
    <m/>
    <m/>
    <m/>
    <m/>
    <n v="1"/>
    <m/>
    <m/>
    <m/>
    <m/>
    <m/>
    <m/>
    <n v="1"/>
    <n v="1"/>
    <m/>
    <m/>
    <m/>
    <m/>
    <m/>
    <s v="https://octopart.com/click/track?ai=8237&amp;sig=0f78d3f&amp;sid=459&amp;ppid=94411236&amp;vpid=493360454&amp;ct=offers"/>
    <m/>
    <m/>
    <m/>
    <m/>
    <m/>
    <m/>
    <s v="https://octopart.com/click/track?ai=8237&amp;sig=0df41f3&amp;sid=2402&amp;ppid=94411236&amp;vpid=509972371&amp;ct=offers"/>
    <s v="https://octopart.com/click/track?ai=8237&amp;sig=05838bc&amp;sid=18460&amp;ppid=94411236&amp;vpid=500145974&amp;ct=offers"/>
    <m/>
    <m/>
    <m/>
    <m/>
    <m/>
    <s v="Richardson RFPD"/>
    <s v="E3M0280090D"/>
    <m/>
    <n v="3.68"/>
    <n v="36800"/>
    <n v="36800"/>
    <n v="600"/>
    <n v="1"/>
    <s v="https://octopart.com/click/track?ai=8237&amp;sig=05838bc&amp;sid=18460&amp;ppid=94411236&amp;vpid=500145974&amp;ct=offers"/>
    <s v="360mOhm"/>
    <s v="7.5A,"/>
    <s v="15V"/>
    <x v="4"/>
    <n v="360"/>
    <n v="900"/>
    <s v="D"/>
  </r>
  <r>
    <n v="10000"/>
    <s v="C2M0280120D"/>
    <x v="9"/>
    <x v="161"/>
    <s v="https://octopart.com/c2m0280120d-wolfspeed-66992562"/>
    <s v="1200V 370mOhm @ 6A, 20V TO-247-3"/>
    <s v="Id=10A (Tc) Vgsmax=20V Vth=2.8V @ 1.25mA (Typ)"/>
    <s v="Qg=20.4nC @ 20V Ciss=259pF @ 1000V"/>
    <n v="10000"/>
    <s v="C2M0280120D-ND"/>
    <m/>
    <m/>
    <m/>
    <m/>
    <m/>
    <m/>
    <s v="98Y6013"/>
    <s v="C2M0280120D"/>
    <n v="9158820"/>
    <m/>
    <s v="C2M0280120D"/>
    <m/>
    <s v="C2M0280120D"/>
    <s v="Tube"/>
    <m/>
    <m/>
    <m/>
    <m/>
    <m/>
    <m/>
    <m/>
    <m/>
    <m/>
    <m/>
    <m/>
    <m/>
    <m/>
    <n v="5.0875000000000004"/>
    <m/>
    <m/>
    <m/>
    <m/>
    <m/>
    <m/>
    <n v="4.83"/>
    <n v="5.01"/>
    <n v="4.944"/>
    <m/>
    <n v="5.71"/>
    <m/>
    <n v="5.8"/>
    <n v="11039"/>
    <m/>
    <m/>
    <m/>
    <m/>
    <m/>
    <m/>
    <n v="15"/>
    <n v="249"/>
    <n v="390"/>
    <m/>
    <n v="47"/>
    <m/>
    <n v="199"/>
    <n v="1"/>
    <m/>
    <m/>
    <m/>
    <m/>
    <m/>
    <m/>
    <n v="1"/>
    <n v="1"/>
    <n v="2"/>
    <m/>
    <n v="1"/>
    <m/>
    <n v="10"/>
    <s v="https://octopart.com/click/track?ai=8237&amp;sig=06f8b9b&amp;sid=459&amp;ppid=66992562&amp;vpid=271338659&amp;ct=offers"/>
    <m/>
    <m/>
    <m/>
    <m/>
    <m/>
    <m/>
    <s v="https://octopart.com/click/track?ai=8237&amp;sig=04a03d3&amp;sid=2402&amp;ppid=66992562&amp;vpid=273920055&amp;ct=offers"/>
    <s v="https://octopart.com/click/track?ai=8237&amp;sig=04f9c4e&amp;sid=18460&amp;ppid=66992562&amp;vpid=240504911&amp;ct=offers"/>
    <s v="https://octopart.com/click/track?ai=8237&amp;sig=0a0e909&amp;sid=10022&amp;ppid=66992562&amp;vpid=575927238&amp;ct=offers"/>
    <m/>
    <s v="https://octopart.com/click/track?ai=8237&amp;sig=07316ec&amp;sid=1532&amp;ppid=66992562&amp;vpid=547829170&amp;ct=offers"/>
    <m/>
    <s v="https://octopart.com/click/track?ai=8237&amp;sig=05f26d4&amp;sid=5489&amp;ppid=66992562&amp;vpid=609708132&amp;ct=offers"/>
    <s v="Newark"/>
    <s v="98Y6013"/>
    <m/>
    <n v="4.83"/>
    <n v="48300"/>
    <n v="48300"/>
    <n v="15"/>
    <n v="1"/>
    <s v="https://octopart.com/click/track?ai=8237&amp;sig=04a03d3&amp;sid=2402&amp;ppid=66992562&amp;vpid=273920055&amp;ct=offers"/>
    <s v="370mOhm"/>
    <s v="6A,"/>
    <s v="20V"/>
    <x v="4"/>
    <n v="370"/>
    <n v="1200"/>
    <s v="D"/>
  </r>
  <r>
    <n v="10000"/>
    <s v="C2M1000170D"/>
    <x v="9"/>
    <x v="162"/>
    <s v="https://octopart.com/c2m1000170d-wolfspeed-66992563"/>
    <s v="1700V 1.1Ohm @ 2A, 20V TO-247-3"/>
    <s v="Id=4.9A (Tc) Vgsmax=20V Vth=2.4V @ 100ÂµA"/>
    <s v="Qg=13nC @ 20V Ciss=191pF @ 1000V"/>
    <n v="10000"/>
    <s v="C2M1000170D-ND"/>
    <m/>
    <m/>
    <m/>
    <m/>
    <m/>
    <m/>
    <s v="12X8366"/>
    <s v="C2M1000170D"/>
    <n v="9047345"/>
    <m/>
    <s v="C2M1000170D"/>
    <m/>
    <m/>
    <s v="Tube"/>
    <m/>
    <m/>
    <m/>
    <m/>
    <m/>
    <m/>
    <m/>
    <m/>
    <m/>
    <m/>
    <m/>
    <m/>
    <m/>
    <n v="4.9249999999999998"/>
    <m/>
    <m/>
    <m/>
    <m/>
    <m/>
    <m/>
    <n v="4.8"/>
    <n v="4.8600000000000003"/>
    <n v="4.8109999999999999"/>
    <m/>
    <n v="5.53"/>
    <m/>
    <m/>
    <n v="10884"/>
    <m/>
    <m/>
    <m/>
    <m/>
    <m/>
    <m/>
    <n v="944"/>
    <n v="1287"/>
    <n v="83"/>
    <m/>
    <n v="3"/>
    <m/>
    <m/>
    <n v="1"/>
    <m/>
    <m/>
    <m/>
    <m/>
    <m/>
    <m/>
    <n v="1"/>
    <n v="1"/>
    <n v="1"/>
    <m/>
    <n v="1"/>
    <m/>
    <m/>
    <s v="https://octopart.com/click/track?ai=8237&amp;sig=04a8777&amp;sid=459&amp;ppid=66992563&amp;vpid=271338660&amp;ct=offers"/>
    <m/>
    <m/>
    <m/>
    <m/>
    <m/>
    <m/>
    <s v="https://octopart.com/click/track?ai=8237&amp;sig=0b29b1b&amp;sid=2402&amp;ppid=66992563&amp;vpid=462499768&amp;ct=offers"/>
    <s v="https://octopart.com/click/track?ai=8237&amp;sig=0ed649e&amp;sid=18460&amp;ppid=66992563&amp;vpid=240504912&amp;ct=offers"/>
    <s v="https://octopart.com/click/track?ai=8237&amp;sig=0c387d2&amp;sid=10022&amp;ppid=66992563&amp;vpid=575927240&amp;ct=offers"/>
    <m/>
    <s v="https://octopart.com/click/track?ai=8237&amp;sig=0c6de60&amp;sid=1532&amp;ppid=66992563&amp;vpid=547829171&amp;ct=offers"/>
    <m/>
    <m/>
    <s v="Newark"/>
    <s v="12X8366"/>
    <m/>
    <n v="4.8"/>
    <n v="48000"/>
    <n v="48000"/>
    <n v="944"/>
    <n v="1"/>
    <s v="https://octopart.com/click/track?ai=8237&amp;sig=0b29b1b&amp;sid=2402&amp;ppid=66992563&amp;vpid=462499768&amp;ct=offers"/>
    <s v="1.1Ohm"/>
    <s v="2A,"/>
    <s v="20V"/>
    <x v="4"/>
    <n v="1100"/>
    <n v="1700"/>
    <s v="D"/>
  </r>
  <r>
    <n v="10000"/>
    <s v="C2M1000170J"/>
    <x v="9"/>
    <x v="163"/>
    <s v="https://octopart.com/c2m1000170j-wolfspeed-66992564"/>
    <s v="1700V 1.4Ohm @ 2A, 20V TO-263-7 (Straight Leads)"/>
    <s v="Id=5.3A (Tc) Vgsmax=20V Vth=3.1V @ 500ÂµA (Typ)"/>
    <s v="Qg=13nC @ 20V Ciss=200pF @ 1000V"/>
    <n v="10000"/>
    <s v="C2M1000170J-ND"/>
    <m/>
    <m/>
    <m/>
    <m/>
    <m/>
    <m/>
    <s v="98Y6014"/>
    <s v="C2M1000170J"/>
    <m/>
    <m/>
    <s v="C2M1000170J"/>
    <m/>
    <s v="C2M1000170J"/>
    <s v="Bulk"/>
    <m/>
    <m/>
    <m/>
    <m/>
    <m/>
    <m/>
    <m/>
    <m/>
    <m/>
    <m/>
    <m/>
    <m/>
    <m/>
    <n v="5.2374999999999998"/>
    <m/>
    <m/>
    <m/>
    <m/>
    <m/>
    <m/>
    <n v="5.1100000000000003"/>
    <n v="5.16"/>
    <m/>
    <m/>
    <n v="5.86"/>
    <m/>
    <n v="5.95"/>
    <n v="1003"/>
    <m/>
    <m/>
    <m/>
    <m/>
    <m/>
    <m/>
    <n v="34"/>
    <n v="57"/>
    <m/>
    <m/>
    <n v="47"/>
    <m/>
    <n v="42"/>
    <n v="1"/>
    <m/>
    <m/>
    <m/>
    <m/>
    <m/>
    <m/>
    <n v="1"/>
    <n v="1"/>
    <m/>
    <m/>
    <n v="1"/>
    <m/>
    <n v="9"/>
    <s v="https://octopart.com/click/track?ai=8237&amp;sig=042db95&amp;sid=459&amp;ppid=66992564&amp;vpid=271338661&amp;ct=offers"/>
    <m/>
    <m/>
    <m/>
    <m/>
    <m/>
    <m/>
    <s v="https://octopart.com/click/track?ai=8237&amp;sig=0e46f27&amp;sid=2402&amp;ppid=66992564&amp;vpid=273920056&amp;ct=offers"/>
    <s v="https://octopart.com/click/track?ai=8237&amp;sig=056d2e0&amp;sid=18460&amp;ppid=66992564&amp;vpid=240504913&amp;ct=offers"/>
    <m/>
    <m/>
    <s v="https://octopart.com/click/track?ai=8237&amp;sig=0f7b024&amp;sid=1532&amp;ppid=66992564&amp;vpid=547829172&amp;ct=offers"/>
    <m/>
    <s v="https://octopart.com/click/track?ai=8237&amp;sig=0d097f8&amp;sid=5489&amp;ppid=66992564&amp;vpid=609708133&amp;ct=offers"/>
    <s v="Newark"/>
    <s v="98Y6014"/>
    <m/>
    <n v="5.1100000000000003"/>
    <n v="51100"/>
    <n v="51100"/>
    <n v="34"/>
    <n v="1"/>
    <s v="https://octopart.com/click/track?ai=8237&amp;sig=0e46f27&amp;sid=2402&amp;ppid=66992564&amp;vpid=273920056&amp;ct=offers"/>
    <s v="1.4Ohm"/>
    <s v="2A,"/>
    <s v="20V"/>
    <x v="12"/>
    <n v="1400"/>
    <n v="1700"/>
    <s v="J"/>
  </r>
  <r>
    <n v="10000"/>
    <s v="C2M1000170J"/>
    <x v="9"/>
    <x v="164"/>
    <s v="https://octopart.com/c2m1000170j-tr-wolfspeed-70994088"/>
    <s v="1700V 1.4Ohm @ 2A, 20V TO-263-8, DÂ²Pak (7 Leads + Tab), TO-263CA"/>
    <s v="Id=5.3A (Tc) Vgsmax=20V Vth=3.1V @ 500ÂµA (Typ)"/>
    <s v="Qg=13nC @ 20V Ciss=200pF @ 1000V"/>
    <n v="10000"/>
    <s v="C2M1000170J-TR-ND"/>
    <m/>
    <m/>
    <m/>
    <m/>
    <m/>
    <m/>
    <m/>
    <s v="C2M1000170J-TR"/>
    <m/>
    <m/>
    <m/>
    <m/>
    <m/>
    <s v="Tape &amp; Reel"/>
    <m/>
    <m/>
    <m/>
    <m/>
    <m/>
    <m/>
    <m/>
    <m/>
    <m/>
    <m/>
    <m/>
    <m/>
    <m/>
    <n v="5.2374999999999998"/>
    <m/>
    <m/>
    <m/>
    <m/>
    <m/>
    <m/>
    <m/>
    <n v="5.09"/>
    <m/>
    <m/>
    <m/>
    <m/>
    <m/>
    <n v="0"/>
    <m/>
    <m/>
    <m/>
    <m/>
    <m/>
    <m/>
    <m/>
    <n v="0"/>
    <m/>
    <m/>
    <m/>
    <m/>
    <m/>
    <n v="1600"/>
    <m/>
    <m/>
    <m/>
    <m/>
    <m/>
    <m/>
    <m/>
    <n v="1600"/>
    <m/>
    <m/>
    <m/>
    <m/>
    <m/>
    <s v="https://octopart.com/click/track?c=1&amp;ai=8237&amp;sig=0da372a&amp;sid=459&amp;ppid=70994088&amp;vpid=271338662&amp;ct=offers"/>
    <m/>
    <m/>
    <m/>
    <m/>
    <m/>
    <m/>
    <m/>
    <s v="https://octopart.com/click/track?ai=8237&amp;sig=016101b&amp;sid=18460&amp;ppid=70994088&amp;vpid=249375412&amp;ct=offers"/>
    <m/>
    <m/>
    <m/>
    <m/>
    <m/>
    <s v="Richardson RFPD"/>
    <s v="C2M1000170J-TR"/>
    <m/>
    <n v="5.09"/>
    <n v="50900"/>
    <n v="50900"/>
    <n v="0"/>
    <n v="1600"/>
    <s v="https://octopart.com/click/track?ai=8237&amp;sig=016101b&amp;sid=18460&amp;ppid=70994088&amp;vpid=249375412&amp;ct=offers"/>
    <s v="1.4Ohm"/>
    <s v="2A,"/>
    <s v="20V"/>
    <x v="8"/>
    <n v="1400"/>
    <n v="1700"/>
    <s v="J"/>
  </r>
  <r>
    <m/>
    <s v="IMZA65R027M1H"/>
    <x v="1"/>
    <x v="165"/>
    <m/>
    <s v="650V 27mOhm TO-247-4"/>
    <m/>
    <m/>
    <m/>
    <s v="Digi-Key"/>
    <s v="Arrow Electronics, Inc."/>
    <s v="Avnet"/>
    <s v="Avnet Europe"/>
    <s v="Chip One Stop Japan"/>
    <s v="Future Electronics"/>
    <s v="Mouser"/>
    <s v="Newark"/>
    <s v="Richardson RFPD"/>
    <s v="RS Components"/>
    <s v="Rutronik"/>
    <s v="TME"/>
    <s v="TTI"/>
    <s v="Verical"/>
    <s v="Digi-Key"/>
    <s v="Arrow Electronics, Inc."/>
    <s v="Avnet"/>
    <s v="Avnet Europe"/>
    <s v="Chip One Stop Japan"/>
    <s v="Future Electronics"/>
    <s v="Mouser"/>
    <s v="Newark"/>
    <s v="Richardson RFPD"/>
    <s v="RS Components"/>
    <s v="Rutronik"/>
    <s v="TME"/>
    <s v="TTI"/>
    <s v="Verical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2"/>
    <m/>
    <m/>
    <m/>
  </r>
  <r>
    <m/>
    <s v="IMZA65R048M1H"/>
    <x v="1"/>
    <x v="166"/>
    <m/>
    <s v="650V 48mOhm TO-247-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2"/>
    <m/>
    <m/>
    <m/>
  </r>
  <r>
    <m/>
    <s v="IMW65R048M1H"/>
    <x v="1"/>
    <x v="167"/>
    <m/>
    <s v="650V 48mOhm TO-247-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2"/>
    <m/>
    <m/>
    <m/>
  </r>
  <r>
    <m/>
    <s v="IMZA65R107M1H"/>
    <x v="1"/>
    <x v="168"/>
    <m/>
    <s v="650V 107mOhm TO-247-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2"/>
    <m/>
    <m/>
    <m/>
  </r>
  <r>
    <m/>
    <s v="IMW65R027M1H"/>
    <x v="1"/>
    <x v="169"/>
    <m/>
    <s v="650V 27mOhm TO-247-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2"/>
    <m/>
    <m/>
    <m/>
  </r>
  <r>
    <m/>
    <s v="IMW65R072M1H"/>
    <x v="1"/>
    <x v="170"/>
    <m/>
    <s v="650V 72mOhm TO-247-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2"/>
    <m/>
    <m/>
    <m/>
  </r>
  <r>
    <m/>
    <s v="IMZA65R072M1H"/>
    <x v="1"/>
    <x v="171"/>
    <m/>
    <s v="650V 72mOhm TO-247-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2"/>
    <m/>
    <m/>
    <m/>
  </r>
  <r>
    <m/>
    <s v="C3M0015065K"/>
    <x v="9"/>
    <x v="172"/>
    <m/>
    <s v="650V 15mOhm TO-247-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2"/>
    <m/>
    <m/>
    <m/>
  </r>
  <r>
    <m/>
    <s v="C3M0015065D"/>
    <x v="9"/>
    <x v="173"/>
    <m/>
    <s v="650V 15mOhm TO-247-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2"/>
    <m/>
    <m/>
    <m/>
  </r>
  <r>
    <m/>
    <s v="C3M0060065D"/>
    <x v="9"/>
    <x v="174"/>
    <m/>
    <s v="650V 60mOhm TO-247-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2"/>
    <m/>
    <m/>
    <m/>
  </r>
  <r>
    <m/>
    <s v="C3M0060065K"/>
    <x v="9"/>
    <x v="175"/>
    <m/>
    <s v="650V 60mOhm TO-247-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2"/>
    <m/>
    <m/>
    <m/>
  </r>
  <r>
    <m/>
    <s v="C3M0060065J"/>
    <x v="9"/>
    <x v="176"/>
    <m/>
    <s v="650V 60mOhm TO-263-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2"/>
    <m/>
    <m/>
    <m/>
  </r>
  <r>
    <m/>
    <s v="C3M0120065D"/>
    <x v="9"/>
    <x v="177"/>
    <m/>
    <s v="650V 120mOhm TO-247-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2"/>
    <m/>
    <m/>
    <m/>
  </r>
  <r>
    <m/>
    <s v="C3M0120065K"/>
    <x v="9"/>
    <x v="178"/>
    <m/>
    <s v="650V 120mOhm TO-247-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2"/>
    <m/>
    <m/>
    <m/>
  </r>
  <r>
    <m/>
    <s v="C3M01200065J"/>
    <x v="9"/>
    <x v="179"/>
    <m/>
    <s v="650V 120mOhm TO-263-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2"/>
    <m/>
    <m/>
    <m/>
  </r>
  <r>
    <m/>
    <m/>
    <x v="10"/>
    <x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2"/>
    <m/>
    <m/>
    <m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80">
  <r>
    <x v="0"/>
    <n v="10000"/>
    <x v="0"/>
    <x v="0"/>
    <x v="0"/>
    <x v="0"/>
    <x v="0"/>
    <x v="0"/>
  </r>
  <r>
    <x v="1"/>
    <n v="10000"/>
    <x v="0"/>
    <x v="0"/>
    <x v="1"/>
    <x v="1"/>
    <x v="1"/>
    <x v="0"/>
  </r>
  <r>
    <x v="2"/>
    <n v="10000"/>
    <x v="0"/>
    <x v="0"/>
    <x v="2"/>
    <x v="2"/>
    <x v="2"/>
    <x v="1"/>
  </r>
  <r>
    <x v="3"/>
    <n v="10000"/>
    <x v="0"/>
    <x v="0"/>
    <x v="2"/>
    <x v="2"/>
    <x v="3"/>
    <x v="0"/>
  </r>
  <r>
    <x v="4"/>
    <n v="10000"/>
    <x v="0"/>
    <x v="0"/>
    <x v="2"/>
    <x v="2"/>
    <x v="4"/>
    <x v="0"/>
  </r>
  <r>
    <x v="5"/>
    <n v="10000"/>
    <x v="0"/>
    <x v="0"/>
    <x v="3"/>
    <x v="3"/>
    <x v="5"/>
    <x v="1"/>
  </r>
  <r>
    <x v="6"/>
    <n v="10000"/>
    <x v="0"/>
    <x v="0"/>
    <x v="4"/>
    <x v="4"/>
    <x v="0"/>
    <x v="0"/>
  </r>
  <r>
    <x v="7"/>
    <n v="10000"/>
    <x v="0"/>
    <x v="0"/>
    <x v="4"/>
    <x v="4"/>
    <x v="6"/>
    <x v="0"/>
  </r>
  <r>
    <x v="8"/>
    <n v="10000"/>
    <x v="0"/>
    <x v="0"/>
    <x v="5"/>
    <x v="4"/>
    <x v="7"/>
    <x v="2"/>
  </r>
  <r>
    <x v="9"/>
    <n v="10000"/>
    <x v="0"/>
    <x v="0"/>
    <x v="6"/>
    <x v="5"/>
    <x v="8"/>
    <x v="1"/>
  </r>
  <r>
    <x v="10"/>
    <n v="10000"/>
    <x v="0"/>
    <x v="0"/>
    <x v="7"/>
    <x v="5"/>
    <x v="9"/>
    <x v="0"/>
  </r>
  <r>
    <x v="11"/>
    <n v="10000"/>
    <x v="0"/>
    <x v="0"/>
    <x v="7"/>
    <x v="5"/>
    <x v="10"/>
    <x v="0"/>
  </r>
  <r>
    <x v="12"/>
    <n v="10000"/>
    <x v="0"/>
    <x v="0"/>
    <x v="8"/>
    <x v="5"/>
    <x v="8"/>
    <x v="2"/>
  </r>
  <r>
    <x v="13"/>
    <n v="10000"/>
    <x v="0"/>
    <x v="0"/>
    <x v="9"/>
    <x v="6"/>
    <x v="11"/>
    <x v="1"/>
  </r>
  <r>
    <x v="14"/>
    <n v="10000"/>
    <x v="0"/>
    <x v="0"/>
    <x v="10"/>
    <x v="6"/>
    <x v="12"/>
    <x v="0"/>
  </r>
  <r>
    <x v="15"/>
    <n v="10000"/>
    <x v="0"/>
    <x v="0"/>
    <x v="10"/>
    <x v="6"/>
    <x v="13"/>
    <x v="0"/>
  </r>
  <r>
    <x v="16"/>
    <n v="10000"/>
    <x v="0"/>
    <x v="0"/>
    <x v="3"/>
    <x v="6"/>
    <x v="11"/>
    <x v="2"/>
  </r>
  <r>
    <x v="17"/>
    <n v="10000"/>
    <x v="0"/>
    <x v="0"/>
    <x v="11"/>
    <x v="7"/>
    <x v="14"/>
    <x v="1"/>
  </r>
  <r>
    <x v="18"/>
    <n v="10000"/>
    <x v="0"/>
    <x v="0"/>
    <x v="12"/>
    <x v="8"/>
    <x v="15"/>
    <x v="1"/>
  </r>
  <r>
    <x v="19"/>
    <n v="10000"/>
    <x v="0"/>
    <x v="0"/>
    <x v="12"/>
    <x v="8"/>
    <x v="16"/>
    <x v="3"/>
  </r>
  <r>
    <x v="20"/>
    <n v="10000"/>
    <x v="0"/>
    <x v="0"/>
    <x v="13"/>
    <x v="9"/>
    <x v="17"/>
    <x v="3"/>
  </r>
  <r>
    <x v="21"/>
    <n v="10000"/>
    <x v="0"/>
    <x v="0"/>
    <x v="14"/>
    <x v="10"/>
    <x v="18"/>
    <x v="1"/>
  </r>
  <r>
    <x v="22"/>
    <n v="10000"/>
    <x v="0"/>
    <x v="0"/>
    <x v="6"/>
    <x v="11"/>
    <x v="19"/>
    <x v="1"/>
  </r>
  <r>
    <x v="23"/>
    <n v="10000"/>
    <x v="0"/>
    <x v="0"/>
    <x v="9"/>
    <x v="12"/>
    <x v="20"/>
    <x v="1"/>
  </r>
  <r>
    <x v="24"/>
    <n v="10000"/>
    <x v="0"/>
    <x v="0"/>
    <x v="15"/>
    <x v="13"/>
    <x v="21"/>
    <x v="1"/>
  </r>
  <r>
    <x v="25"/>
    <n v="10000"/>
    <x v="0"/>
    <x v="0"/>
    <x v="16"/>
    <x v="14"/>
    <x v="22"/>
    <x v="1"/>
  </r>
  <r>
    <x v="26"/>
    <n v="10000"/>
    <x v="0"/>
    <x v="1"/>
    <x v="17"/>
    <x v="15"/>
    <x v="23"/>
    <x v="1"/>
  </r>
  <r>
    <x v="27"/>
    <n v="10000"/>
    <x v="0"/>
    <x v="1"/>
    <x v="17"/>
    <x v="15"/>
    <x v="24"/>
    <x v="0"/>
  </r>
  <r>
    <x v="28"/>
    <n v="10000"/>
    <x v="0"/>
    <x v="1"/>
    <x v="17"/>
    <x v="15"/>
    <x v="25"/>
    <x v="0"/>
  </r>
  <r>
    <x v="29"/>
    <n v="10000"/>
    <x v="0"/>
    <x v="1"/>
    <x v="14"/>
    <x v="15"/>
    <x v="26"/>
    <x v="4"/>
  </r>
  <r>
    <x v="30"/>
    <n v="10000"/>
    <x v="0"/>
    <x v="1"/>
    <x v="1"/>
    <x v="16"/>
    <x v="27"/>
    <x v="1"/>
  </r>
  <r>
    <x v="31"/>
    <n v="10000"/>
    <x v="0"/>
    <x v="1"/>
    <x v="1"/>
    <x v="16"/>
    <x v="28"/>
    <x v="0"/>
  </r>
  <r>
    <x v="32"/>
    <n v="10000"/>
    <x v="0"/>
    <x v="1"/>
    <x v="17"/>
    <x v="16"/>
    <x v="29"/>
    <x v="4"/>
  </r>
  <r>
    <x v="33"/>
    <n v="10000"/>
    <x v="0"/>
    <x v="1"/>
    <x v="2"/>
    <x v="2"/>
    <x v="30"/>
    <x v="1"/>
  </r>
  <r>
    <x v="34"/>
    <n v="10000"/>
    <x v="0"/>
    <x v="1"/>
    <x v="2"/>
    <x v="17"/>
    <x v="31"/>
    <x v="0"/>
  </r>
  <r>
    <x v="35"/>
    <n v="10000"/>
    <x v="0"/>
    <x v="1"/>
    <x v="2"/>
    <x v="2"/>
    <x v="32"/>
    <x v="0"/>
  </r>
  <r>
    <x v="36"/>
    <n v="10000"/>
    <x v="0"/>
    <x v="1"/>
    <x v="18"/>
    <x v="17"/>
    <x v="26"/>
    <x v="4"/>
  </r>
  <r>
    <x v="37"/>
    <n v="10000"/>
    <x v="0"/>
    <x v="1"/>
    <x v="3"/>
    <x v="3"/>
    <x v="33"/>
    <x v="1"/>
  </r>
  <r>
    <x v="38"/>
    <n v="10000"/>
    <x v="0"/>
    <x v="1"/>
    <x v="19"/>
    <x v="3"/>
    <x v="34"/>
    <x v="5"/>
  </r>
  <r>
    <x v="39"/>
    <n v="10000"/>
    <x v="0"/>
    <x v="1"/>
    <x v="3"/>
    <x v="4"/>
    <x v="35"/>
    <x v="6"/>
  </r>
  <r>
    <x v="40"/>
    <n v="10000"/>
    <x v="0"/>
    <x v="1"/>
    <x v="3"/>
    <x v="4"/>
    <x v="35"/>
    <x v="6"/>
  </r>
  <r>
    <x v="41"/>
    <n v="10000"/>
    <x v="0"/>
    <x v="1"/>
    <x v="6"/>
    <x v="5"/>
    <x v="36"/>
    <x v="1"/>
  </r>
  <r>
    <x v="42"/>
    <n v="10000"/>
    <x v="0"/>
    <x v="1"/>
    <x v="6"/>
    <x v="5"/>
    <x v="37"/>
    <x v="6"/>
  </r>
  <r>
    <x v="43"/>
    <n v="10000"/>
    <x v="0"/>
    <x v="1"/>
    <x v="9"/>
    <x v="6"/>
    <x v="38"/>
    <x v="1"/>
  </r>
  <r>
    <x v="44"/>
    <n v="10000"/>
    <x v="0"/>
    <x v="1"/>
    <x v="20"/>
    <x v="6"/>
    <x v="39"/>
    <x v="6"/>
  </r>
  <r>
    <x v="45"/>
    <n v="10000"/>
    <x v="0"/>
    <x v="1"/>
    <x v="14"/>
    <x v="18"/>
    <x v="40"/>
    <x v="1"/>
  </r>
  <r>
    <x v="46"/>
    <n v="10000"/>
    <x v="0"/>
    <x v="1"/>
    <x v="14"/>
    <x v="18"/>
    <x v="41"/>
    <x v="0"/>
  </r>
  <r>
    <x v="47"/>
    <n v="10000"/>
    <x v="0"/>
    <x v="1"/>
    <x v="14"/>
    <x v="18"/>
    <x v="41"/>
    <x v="0"/>
  </r>
  <r>
    <x v="48"/>
    <n v="10000"/>
    <x v="0"/>
    <x v="2"/>
    <x v="21"/>
    <x v="19"/>
    <x v="42"/>
    <x v="7"/>
  </r>
  <r>
    <x v="49"/>
    <n v="10000"/>
    <x v="0"/>
    <x v="2"/>
    <x v="22"/>
    <x v="6"/>
    <x v="43"/>
    <x v="7"/>
  </r>
  <r>
    <x v="50"/>
    <n v="10000"/>
    <x v="0"/>
    <x v="2"/>
    <x v="23"/>
    <x v="20"/>
    <x v="44"/>
    <x v="7"/>
  </r>
  <r>
    <x v="51"/>
    <n v="10000"/>
    <x v="0"/>
    <x v="2"/>
    <x v="24"/>
    <x v="21"/>
    <x v="45"/>
    <x v="8"/>
  </r>
  <r>
    <x v="52"/>
    <n v="10000"/>
    <x v="0"/>
    <x v="2"/>
    <x v="25"/>
    <x v="22"/>
    <x v="46"/>
    <x v="8"/>
  </r>
  <r>
    <x v="53"/>
    <n v="10000"/>
    <x v="0"/>
    <x v="3"/>
    <x v="24"/>
    <x v="0"/>
    <x v="47"/>
    <x v="1"/>
  </r>
  <r>
    <x v="54"/>
    <n v="10000"/>
    <x v="0"/>
    <x v="3"/>
    <x v="24"/>
    <x v="0"/>
    <x v="48"/>
    <x v="0"/>
  </r>
  <r>
    <x v="55"/>
    <n v="10000"/>
    <x v="0"/>
    <x v="3"/>
    <x v="24"/>
    <x v="0"/>
    <x v="49"/>
    <x v="0"/>
  </r>
  <r>
    <x v="56"/>
    <n v="10000"/>
    <x v="0"/>
    <x v="3"/>
    <x v="3"/>
    <x v="19"/>
    <x v="50"/>
    <x v="1"/>
  </r>
  <r>
    <x v="57"/>
    <n v="10000"/>
    <x v="0"/>
    <x v="3"/>
    <x v="3"/>
    <x v="19"/>
    <x v="51"/>
    <x v="0"/>
  </r>
  <r>
    <x v="58"/>
    <n v="10000"/>
    <x v="0"/>
    <x v="3"/>
    <x v="3"/>
    <x v="19"/>
    <x v="52"/>
    <x v="0"/>
  </r>
  <r>
    <x v="59"/>
    <n v="10000"/>
    <x v="0"/>
    <x v="3"/>
    <x v="26"/>
    <x v="23"/>
    <x v="53"/>
    <x v="1"/>
  </r>
  <r>
    <x v="60"/>
    <n v="10000"/>
    <x v="0"/>
    <x v="3"/>
    <x v="26"/>
    <x v="24"/>
    <x v="54"/>
    <x v="0"/>
  </r>
  <r>
    <x v="61"/>
    <n v="10000"/>
    <x v="0"/>
    <x v="3"/>
    <x v="26"/>
    <x v="5"/>
    <x v="55"/>
    <x v="0"/>
  </r>
  <r>
    <x v="62"/>
    <n v="10000"/>
    <x v="0"/>
    <x v="3"/>
    <x v="22"/>
    <x v="6"/>
    <x v="56"/>
    <x v="1"/>
  </r>
  <r>
    <x v="63"/>
    <n v="10000"/>
    <x v="0"/>
    <x v="3"/>
    <x v="22"/>
    <x v="6"/>
    <x v="57"/>
    <x v="0"/>
  </r>
  <r>
    <x v="64"/>
    <n v="10000"/>
    <x v="0"/>
    <x v="3"/>
    <x v="22"/>
    <x v="6"/>
    <x v="58"/>
    <x v="0"/>
  </r>
  <r>
    <x v="65"/>
    <n v="10000"/>
    <x v="0"/>
    <x v="3"/>
    <x v="27"/>
    <x v="6"/>
    <x v="59"/>
    <x v="7"/>
  </r>
  <r>
    <x v="66"/>
    <n v="10000"/>
    <x v="0"/>
    <x v="3"/>
    <x v="28"/>
    <x v="25"/>
    <x v="56"/>
    <x v="1"/>
  </r>
  <r>
    <x v="67"/>
    <n v="10000"/>
    <x v="0"/>
    <x v="3"/>
    <x v="12"/>
    <x v="25"/>
    <x v="60"/>
    <x v="7"/>
  </r>
  <r>
    <x v="68"/>
    <n v="10000"/>
    <x v="0"/>
    <x v="3"/>
    <x v="29"/>
    <x v="26"/>
    <x v="61"/>
    <x v="1"/>
  </r>
  <r>
    <x v="69"/>
    <n v="10000"/>
    <x v="0"/>
    <x v="3"/>
    <x v="30"/>
    <x v="26"/>
    <x v="62"/>
    <x v="7"/>
  </r>
  <r>
    <x v="70"/>
    <n v="10000"/>
    <x v="0"/>
    <x v="3"/>
    <x v="22"/>
    <x v="6"/>
    <x v="63"/>
    <x v="1"/>
  </r>
  <r>
    <x v="71"/>
    <n v="10000"/>
    <x v="0"/>
    <x v="3"/>
    <x v="29"/>
    <x v="26"/>
    <x v="64"/>
    <x v="1"/>
  </r>
  <r>
    <x v="72"/>
    <n v="10000"/>
    <x v="1"/>
    <x v="0"/>
    <x v="24"/>
    <x v="27"/>
    <x v="65"/>
    <x v="1"/>
  </r>
  <r>
    <x v="73"/>
    <n v="10000"/>
    <x v="1"/>
    <x v="0"/>
    <x v="24"/>
    <x v="27"/>
    <x v="65"/>
    <x v="1"/>
  </r>
  <r>
    <x v="74"/>
    <n v="10000"/>
    <x v="1"/>
    <x v="0"/>
    <x v="24"/>
    <x v="27"/>
    <x v="66"/>
    <x v="6"/>
  </r>
  <r>
    <x v="75"/>
    <n v="10000"/>
    <x v="1"/>
    <x v="0"/>
    <x v="24"/>
    <x v="28"/>
    <x v="67"/>
    <x v="9"/>
  </r>
  <r>
    <x v="76"/>
    <n v="10000"/>
    <x v="1"/>
    <x v="0"/>
    <x v="24"/>
    <x v="29"/>
    <x v="68"/>
    <x v="0"/>
  </r>
  <r>
    <x v="77"/>
    <n v="10000"/>
    <x v="1"/>
    <x v="0"/>
    <x v="24"/>
    <x v="28"/>
    <x v="67"/>
    <x v="0"/>
  </r>
  <r>
    <x v="78"/>
    <n v="10000"/>
    <x v="1"/>
    <x v="0"/>
    <x v="24"/>
    <x v="29"/>
    <x v="65"/>
    <x v="1"/>
  </r>
  <r>
    <x v="79"/>
    <n v="10000"/>
    <x v="1"/>
    <x v="0"/>
    <x v="24"/>
    <x v="29"/>
    <x v="65"/>
    <x v="10"/>
  </r>
  <r>
    <x v="80"/>
    <n v="10000"/>
    <x v="1"/>
    <x v="0"/>
    <x v="24"/>
    <x v="30"/>
    <x v="66"/>
    <x v="11"/>
  </r>
  <r>
    <x v="81"/>
    <n v="10000"/>
    <x v="1"/>
    <x v="0"/>
    <x v="24"/>
    <x v="29"/>
    <x v="65"/>
    <x v="1"/>
  </r>
  <r>
    <x v="82"/>
    <n v="10000"/>
    <x v="1"/>
    <x v="0"/>
    <x v="24"/>
    <x v="29"/>
    <x v="69"/>
    <x v="6"/>
  </r>
  <r>
    <x v="83"/>
    <n v="10000"/>
    <x v="1"/>
    <x v="0"/>
    <x v="24"/>
    <x v="29"/>
    <x v="70"/>
    <x v="6"/>
  </r>
  <r>
    <x v="84"/>
    <n v="10000"/>
    <x v="1"/>
    <x v="0"/>
    <x v="31"/>
    <x v="31"/>
    <x v="71"/>
    <x v="1"/>
  </r>
  <r>
    <x v="85"/>
    <n v="10000"/>
    <x v="1"/>
    <x v="0"/>
    <x v="31"/>
    <x v="31"/>
    <x v="72"/>
    <x v="1"/>
  </r>
  <r>
    <x v="86"/>
    <n v="10000"/>
    <x v="1"/>
    <x v="0"/>
    <x v="31"/>
    <x v="31"/>
    <x v="73"/>
    <x v="6"/>
  </r>
  <r>
    <x v="87"/>
    <n v="10000"/>
    <x v="1"/>
    <x v="0"/>
    <x v="31"/>
    <x v="31"/>
    <x v="74"/>
    <x v="6"/>
  </r>
  <r>
    <x v="88"/>
    <n v="10000"/>
    <x v="1"/>
    <x v="0"/>
    <x v="31"/>
    <x v="31"/>
    <x v="66"/>
    <x v="6"/>
  </r>
  <r>
    <x v="89"/>
    <n v="10000"/>
    <x v="1"/>
    <x v="0"/>
    <x v="31"/>
    <x v="32"/>
    <x v="71"/>
    <x v="1"/>
  </r>
  <r>
    <x v="90"/>
    <n v="10000"/>
    <x v="1"/>
    <x v="0"/>
    <x v="31"/>
    <x v="32"/>
    <x v="71"/>
    <x v="1"/>
  </r>
  <r>
    <x v="91"/>
    <n v="10000"/>
    <x v="1"/>
    <x v="0"/>
    <x v="31"/>
    <x v="32"/>
    <x v="71"/>
    <x v="1"/>
  </r>
  <r>
    <x v="92"/>
    <n v="10000"/>
    <x v="1"/>
    <x v="0"/>
    <x v="32"/>
    <x v="33"/>
    <x v="74"/>
    <x v="3"/>
  </r>
  <r>
    <x v="93"/>
    <n v="10000"/>
    <x v="1"/>
    <x v="0"/>
    <x v="4"/>
    <x v="14"/>
    <x v="75"/>
    <x v="1"/>
  </r>
  <r>
    <x v="94"/>
    <n v="10000"/>
    <x v="1"/>
    <x v="0"/>
    <x v="4"/>
    <x v="14"/>
    <x v="75"/>
    <x v="10"/>
  </r>
  <r>
    <x v="95"/>
    <n v="10000"/>
    <x v="1"/>
    <x v="0"/>
    <x v="4"/>
    <x v="14"/>
    <x v="76"/>
    <x v="1"/>
  </r>
  <r>
    <x v="96"/>
    <n v="10000"/>
    <x v="1"/>
    <x v="0"/>
    <x v="4"/>
    <x v="14"/>
    <x v="66"/>
    <x v="6"/>
  </r>
  <r>
    <x v="97"/>
    <n v="10000"/>
    <x v="1"/>
    <x v="0"/>
    <x v="4"/>
    <x v="14"/>
    <x v="77"/>
    <x v="12"/>
  </r>
  <r>
    <x v="98"/>
    <n v="10000"/>
    <x v="1"/>
    <x v="0"/>
    <x v="4"/>
    <x v="14"/>
    <x v="77"/>
    <x v="12"/>
  </r>
  <r>
    <x v="99"/>
    <n v="10000"/>
    <x v="1"/>
    <x v="0"/>
    <x v="33"/>
    <x v="34"/>
    <x v="78"/>
    <x v="0"/>
  </r>
  <r>
    <x v="100"/>
    <n v="10000"/>
    <x v="1"/>
    <x v="0"/>
    <x v="4"/>
    <x v="14"/>
    <x v="79"/>
    <x v="3"/>
  </r>
  <r>
    <x v="101"/>
    <n v="10000"/>
    <x v="1"/>
    <x v="0"/>
    <x v="14"/>
    <x v="35"/>
    <x v="80"/>
    <x v="0"/>
  </r>
  <r>
    <x v="102"/>
    <n v="10000"/>
    <x v="1"/>
    <x v="0"/>
    <x v="14"/>
    <x v="35"/>
    <x v="81"/>
    <x v="1"/>
  </r>
  <r>
    <x v="103"/>
    <n v="10000"/>
    <x v="1"/>
    <x v="0"/>
    <x v="14"/>
    <x v="35"/>
    <x v="81"/>
    <x v="10"/>
  </r>
  <r>
    <x v="104"/>
    <n v="10000"/>
    <x v="1"/>
    <x v="0"/>
    <x v="14"/>
    <x v="36"/>
    <x v="74"/>
    <x v="11"/>
  </r>
  <r>
    <x v="105"/>
    <n v="10000"/>
    <x v="1"/>
    <x v="0"/>
    <x v="18"/>
    <x v="37"/>
    <x v="82"/>
    <x v="1"/>
  </r>
  <r>
    <x v="106"/>
    <n v="10000"/>
    <x v="1"/>
    <x v="0"/>
    <x v="18"/>
    <x v="37"/>
    <x v="83"/>
    <x v="0"/>
  </r>
  <r>
    <x v="107"/>
    <n v="10000"/>
    <x v="1"/>
    <x v="0"/>
    <x v="18"/>
    <x v="28"/>
    <x v="67"/>
    <x v="0"/>
  </r>
  <r>
    <x v="108"/>
    <n v="10000"/>
    <x v="1"/>
    <x v="0"/>
    <x v="18"/>
    <x v="37"/>
    <x v="82"/>
    <x v="1"/>
  </r>
  <r>
    <x v="109"/>
    <n v="10000"/>
    <x v="1"/>
    <x v="0"/>
    <x v="18"/>
    <x v="37"/>
    <x v="82"/>
    <x v="10"/>
  </r>
  <r>
    <x v="110"/>
    <n v="10000"/>
    <x v="1"/>
    <x v="0"/>
    <x v="18"/>
    <x v="38"/>
    <x v="74"/>
    <x v="11"/>
  </r>
  <r>
    <x v="111"/>
    <n v="10000"/>
    <x v="1"/>
    <x v="0"/>
    <x v="18"/>
    <x v="37"/>
    <x v="84"/>
    <x v="6"/>
  </r>
  <r>
    <x v="112"/>
    <n v="10000"/>
    <x v="1"/>
    <x v="0"/>
    <x v="0"/>
    <x v="39"/>
    <x v="85"/>
    <x v="1"/>
  </r>
  <r>
    <x v="113"/>
    <n v="10000"/>
    <x v="1"/>
    <x v="0"/>
    <x v="0"/>
    <x v="39"/>
    <x v="85"/>
    <x v="1"/>
  </r>
  <r>
    <x v="114"/>
    <n v="10000"/>
    <x v="1"/>
    <x v="0"/>
    <x v="0"/>
    <x v="40"/>
    <x v="86"/>
    <x v="0"/>
  </r>
  <r>
    <x v="115"/>
    <n v="10000"/>
    <x v="1"/>
    <x v="0"/>
    <x v="0"/>
    <x v="28"/>
    <x v="67"/>
    <x v="0"/>
  </r>
  <r>
    <x v="116"/>
    <n v="10000"/>
    <x v="1"/>
    <x v="0"/>
    <x v="0"/>
    <x v="40"/>
    <x v="85"/>
    <x v="1"/>
  </r>
  <r>
    <x v="117"/>
    <n v="10000"/>
    <x v="1"/>
    <x v="0"/>
    <x v="0"/>
    <x v="40"/>
    <x v="85"/>
    <x v="10"/>
  </r>
  <r>
    <x v="118"/>
    <n v="10000"/>
    <x v="1"/>
    <x v="0"/>
    <x v="0"/>
    <x v="41"/>
    <x v="74"/>
    <x v="11"/>
  </r>
  <r>
    <x v="119"/>
    <n v="10000"/>
    <x v="1"/>
    <x v="0"/>
    <x v="0"/>
    <x v="42"/>
    <x v="73"/>
    <x v="6"/>
  </r>
  <r>
    <x v="120"/>
    <n v="10000"/>
    <x v="1"/>
    <x v="0"/>
    <x v="0"/>
    <x v="40"/>
    <x v="87"/>
    <x v="6"/>
  </r>
  <r>
    <x v="121"/>
    <n v="10000"/>
    <x v="1"/>
    <x v="1"/>
    <x v="24"/>
    <x v="29"/>
    <x v="88"/>
    <x v="1"/>
  </r>
  <r>
    <x v="122"/>
    <n v="10000"/>
    <x v="1"/>
    <x v="1"/>
    <x v="31"/>
    <x v="43"/>
    <x v="89"/>
    <x v="1"/>
  </r>
  <r>
    <x v="123"/>
    <n v="10000"/>
    <x v="1"/>
    <x v="1"/>
    <x v="14"/>
    <x v="44"/>
    <x v="90"/>
    <x v="0"/>
  </r>
  <r>
    <x v="124"/>
    <n v="10000"/>
    <x v="1"/>
    <x v="1"/>
    <x v="14"/>
    <x v="44"/>
    <x v="91"/>
    <x v="1"/>
  </r>
  <r>
    <x v="125"/>
    <n v="10000"/>
    <x v="1"/>
    <x v="1"/>
    <x v="18"/>
    <x v="4"/>
    <x v="92"/>
    <x v="1"/>
  </r>
  <r>
    <x v="126"/>
    <n v="10000"/>
    <x v="1"/>
    <x v="1"/>
    <x v="18"/>
    <x v="4"/>
    <x v="93"/>
    <x v="6"/>
  </r>
  <r>
    <x v="127"/>
    <n v="10000"/>
    <x v="1"/>
    <x v="1"/>
    <x v="0"/>
    <x v="45"/>
    <x v="94"/>
    <x v="1"/>
  </r>
  <r>
    <x v="128"/>
    <n v="10000"/>
    <x v="1"/>
    <x v="1"/>
    <x v="0"/>
    <x v="45"/>
    <x v="95"/>
    <x v="6"/>
  </r>
  <r>
    <x v="129"/>
    <n v="10000"/>
    <x v="1"/>
    <x v="3"/>
    <x v="24"/>
    <x v="13"/>
    <x v="96"/>
    <x v="0"/>
  </r>
  <r>
    <x v="130"/>
    <n v="10000"/>
    <x v="1"/>
    <x v="3"/>
    <x v="24"/>
    <x v="13"/>
    <x v="97"/>
    <x v="1"/>
  </r>
  <r>
    <x v="131"/>
    <n v="10000"/>
    <x v="1"/>
    <x v="3"/>
    <x v="24"/>
    <x v="13"/>
    <x v="97"/>
    <x v="1"/>
  </r>
  <r>
    <x v="132"/>
    <n v="10000"/>
    <x v="1"/>
    <x v="3"/>
    <x v="24"/>
    <x v="13"/>
    <x v="98"/>
    <x v="6"/>
  </r>
  <r>
    <x v="133"/>
    <n v="10000"/>
    <x v="1"/>
    <x v="3"/>
    <x v="24"/>
    <x v="13"/>
    <x v="98"/>
    <x v="6"/>
  </r>
  <r>
    <x v="134"/>
    <n v="10000"/>
    <x v="1"/>
    <x v="3"/>
    <x v="24"/>
    <x v="13"/>
    <x v="99"/>
    <x v="12"/>
  </r>
  <r>
    <x v="135"/>
    <n v="10000"/>
    <x v="1"/>
    <x v="3"/>
    <x v="34"/>
    <x v="46"/>
    <x v="100"/>
    <x v="1"/>
  </r>
  <r>
    <x v="136"/>
    <n v="10000"/>
    <x v="1"/>
    <x v="3"/>
    <x v="34"/>
    <x v="46"/>
    <x v="100"/>
    <x v="1"/>
  </r>
  <r>
    <x v="137"/>
    <n v="10000"/>
    <x v="1"/>
    <x v="3"/>
    <x v="34"/>
    <x v="46"/>
    <x v="101"/>
    <x v="12"/>
  </r>
  <r>
    <x v="138"/>
    <n v="10000"/>
    <x v="1"/>
    <x v="3"/>
    <x v="4"/>
    <x v="47"/>
    <x v="102"/>
    <x v="1"/>
  </r>
  <r>
    <x v="139"/>
    <n v="10000"/>
    <x v="1"/>
    <x v="3"/>
    <x v="4"/>
    <x v="47"/>
    <x v="102"/>
    <x v="1"/>
  </r>
  <r>
    <x v="140"/>
    <n v="10000"/>
    <x v="1"/>
    <x v="3"/>
    <x v="4"/>
    <x v="47"/>
    <x v="103"/>
    <x v="6"/>
  </r>
  <r>
    <x v="141"/>
    <n v="10000"/>
    <x v="1"/>
    <x v="3"/>
    <x v="4"/>
    <x v="47"/>
    <x v="104"/>
    <x v="6"/>
  </r>
  <r>
    <x v="142"/>
    <n v="10000"/>
    <x v="1"/>
    <x v="3"/>
    <x v="4"/>
    <x v="47"/>
    <x v="104"/>
    <x v="6"/>
  </r>
  <r>
    <x v="143"/>
    <n v="10000"/>
    <x v="1"/>
    <x v="3"/>
    <x v="4"/>
    <x v="47"/>
    <x v="105"/>
    <x v="12"/>
  </r>
  <r>
    <x v="144"/>
    <n v="10000"/>
    <x v="1"/>
    <x v="3"/>
    <x v="17"/>
    <x v="48"/>
    <x v="106"/>
    <x v="0"/>
  </r>
  <r>
    <x v="145"/>
    <n v="10000"/>
    <x v="1"/>
    <x v="3"/>
    <x v="17"/>
    <x v="48"/>
    <x v="107"/>
    <x v="0"/>
  </r>
  <r>
    <x v="146"/>
    <n v="10000"/>
    <x v="1"/>
    <x v="3"/>
    <x v="33"/>
    <x v="48"/>
    <x v="108"/>
    <x v="1"/>
  </r>
  <r>
    <x v="147"/>
    <n v="10000"/>
    <x v="1"/>
    <x v="3"/>
    <x v="17"/>
    <x v="49"/>
    <x v="107"/>
    <x v="0"/>
  </r>
  <r>
    <x v="148"/>
    <n v="10000"/>
    <x v="1"/>
    <x v="3"/>
    <x v="17"/>
    <x v="49"/>
    <x v="109"/>
    <x v="1"/>
  </r>
  <r>
    <x v="149"/>
    <n v="10000"/>
    <x v="1"/>
    <x v="3"/>
    <x v="18"/>
    <x v="50"/>
    <x v="110"/>
    <x v="0"/>
  </r>
  <r>
    <x v="150"/>
    <n v="10000"/>
    <x v="2"/>
    <x v="0"/>
    <x v="18"/>
    <x v="38"/>
    <x v="82"/>
    <x v="1"/>
  </r>
  <r>
    <x v="151"/>
    <n v="10000"/>
    <x v="2"/>
    <x v="0"/>
    <x v="18"/>
    <x v="38"/>
    <x v="111"/>
    <x v="1"/>
  </r>
  <r>
    <x v="152"/>
    <n v="10000"/>
    <x v="2"/>
    <x v="0"/>
    <x v="18"/>
    <x v="38"/>
    <x v="112"/>
    <x v="6"/>
  </r>
  <r>
    <x v="153"/>
    <n v="10000"/>
    <x v="2"/>
    <x v="0"/>
    <x v="18"/>
    <x v="38"/>
    <x v="112"/>
    <x v="6"/>
  </r>
  <r>
    <x v="154"/>
    <n v="10000"/>
    <x v="2"/>
    <x v="0"/>
    <x v="18"/>
    <x v="38"/>
    <x v="113"/>
    <x v="5"/>
  </r>
  <r>
    <x v="155"/>
    <n v="10000"/>
    <x v="2"/>
    <x v="0"/>
    <x v="0"/>
    <x v="41"/>
    <x v="85"/>
    <x v="1"/>
  </r>
  <r>
    <x v="156"/>
    <n v="10000"/>
    <x v="2"/>
    <x v="0"/>
    <x v="0"/>
    <x v="41"/>
    <x v="114"/>
    <x v="1"/>
  </r>
  <r>
    <x v="157"/>
    <n v="10000"/>
    <x v="2"/>
    <x v="0"/>
    <x v="0"/>
    <x v="41"/>
    <x v="115"/>
    <x v="6"/>
  </r>
  <r>
    <x v="158"/>
    <n v="10000"/>
    <x v="2"/>
    <x v="0"/>
    <x v="0"/>
    <x v="41"/>
    <x v="116"/>
    <x v="5"/>
  </r>
  <r>
    <x v="159"/>
    <n v="10000"/>
    <x v="2"/>
    <x v="0"/>
    <x v="24"/>
    <x v="30"/>
    <x v="65"/>
    <x v="1"/>
  </r>
  <r>
    <x v="160"/>
    <n v="10000"/>
    <x v="2"/>
    <x v="0"/>
    <x v="24"/>
    <x v="30"/>
    <x v="117"/>
    <x v="1"/>
  </r>
  <r>
    <x v="161"/>
    <n v="10000"/>
    <x v="2"/>
    <x v="0"/>
    <x v="24"/>
    <x v="30"/>
    <x v="118"/>
    <x v="6"/>
  </r>
  <r>
    <x v="162"/>
    <n v="10000"/>
    <x v="2"/>
    <x v="0"/>
    <x v="24"/>
    <x v="30"/>
    <x v="118"/>
    <x v="6"/>
  </r>
  <r>
    <x v="163"/>
    <n v="10000"/>
    <x v="2"/>
    <x v="0"/>
    <x v="24"/>
    <x v="30"/>
    <x v="119"/>
    <x v="1"/>
  </r>
  <r>
    <x v="164"/>
    <n v="10000"/>
    <x v="2"/>
    <x v="0"/>
    <x v="31"/>
    <x v="51"/>
    <x v="71"/>
    <x v="1"/>
  </r>
  <r>
    <x v="165"/>
    <n v="10000"/>
    <x v="2"/>
    <x v="0"/>
    <x v="31"/>
    <x v="51"/>
    <x v="120"/>
    <x v="1"/>
  </r>
  <r>
    <x v="166"/>
    <n v="10000"/>
    <x v="2"/>
    <x v="0"/>
    <x v="31"/>
    <x v="51"/>
    <x v="121"/>
    <x v="6"/>
  </r>
  <r>
    <x v="167"/>
    <n v="10000"/>
    <x v="2"/>
    <x v="0"/>
    <x v="31"/>
    <x v="51"/>
    <x v="121"/>
    <x v="6"/>
  </r>
  <r>
    <x v="168"/>
    <n v="10000"/>
    <x v="2"/>
    <x v="0"/>
    <x v="31"/>
    <x v="51"/>
    <x v="122"/>
    <x v="5"/>
  </r>
  <r>
    <x v="169"/>
    <n v="10000"/>
    <x v="2"/>
    <x v="0"/>
    <x v="34"/>
    <x v="52"/>
    <x v="123"/>
    <x v="3"/>
  </r>
  <r>
    <x v="170"/>
    <n v="10000"/>
    <x v="2"/>
    <x v="0"/>
    <x v="34"/>
    <x v="52"/>
    <x v="124"/>
    <x v="1"/>
  </r>
  <r>
    <x v="171"/>
    <n v="10000"/>
    <x v="2"/>
    <x v="0"/>
    <x v="34"/>
    <x v="52"/>
    <x v="125"/>
    <x v="1"/>
  </r>
  <r>
    <x v="172"/>
    <n v="10000"/>
    <x v="2"/>
    <x v="0"/>
    <x v="34"/>
    <x v="52"/>
    <x v="126"/>
    <x v="6"/>
  </r>
  <r>
    <x v="173"/>
    <n v="10000"/>
    <x v="2"/>
    <x v="0"/>
    <x v="34"/>
    <x v="52"/>
    <x v="126"/>
    <x v="6"/>
  </r>
  <r>
    <x v="174"/>
    <n v="10000"/>
    <x v="2"/>
    <x v="0"/>
    <x v="31"/>
    <x v="51"/>
    <x v="122"/>
    <x v="5"/>
  </r>
  <r>
    <x v="175"/>
    <n v="10000"/>
    <x v="2"/>
    <x v="0"/>
    <x v="4"/>
    <x v="53"/>
    <x v="127"/>
    <x v="3"/>
  </r>
  <r>
    <x v="176"/>
    <n v="10000"/>
    <x v="2"/>
    <x v="0"/>
    <x v="4"/>
    <x v="53"/>
    <x v="75"/>
    <x v="1"/>
  </r>
  <r>
    <x v="177"/>
    <n v="10000"/>
    <x v="2"/>
    <x v="0"/>
    <x v="4"/>
    <x v="53"/>
    <x v="128"/>
    <x v="1"/>
  </r>
  <r>
    <x v="178"/>
    <n v="10000"/>
    <x v="2"/>
    <x v="0"/>
    <x v="4"/>
    <x v="53"/>
    <x v="129"/>
    <x v="6"/>
  </r>
  <r>
    <x v="179"/>
    <n v="10000"/>
    <x v="2"/>
    <x v="0"/>
    <x v="4"/>
    <x v="53"/>
    <x v="129"/>
    <x v="6"/>
  </r>
  <r>
    <x v="180"/>
    <n v="10000"/>
    <x v="2"/>
    <x v="0"/>
    <x v="4"/>
    <x v="53"/>
    <x v="130"/>
    <x v="5"/>
  </r>
  <r>
    <x v="181"/>
    <n v="10000"/>
    <x v="2"/>
    <x v="0"/>
    <x v="35"/>
    <x v="48"/>
    <x v="131"/>
    <x v="1"/>
  </r>
  <r>
    <x v="182"/>
    <n v="10000"/>
    <x v="2"/>
    <x v="0"/>
    <x v="35"/>
    <x v="54"/>
    <x v="132"/>
    <x v="6"/>
  </r>
  <r>
    <x v="183"/>
    <n v="10000"/>
    <x v="2"/>
    <x v="0"/>
    <x v="33"/>
    <x v="48"/>
    <x v="133"/>
    <x v="1"/>
  </r>
  <r>
    <x v="184"/>
    <n v="10000"/>
    <x v="2"/>
    <x v="0"/>
    <x v="14"/>
    <x v="55"/>
    <x v="131"/>
    <x v="1"/>
  </r>
  <r>
    <x v="185"/>
    <n v="10000"/>
    <x v="2"/>
    <x v="0"/>
    <x v="14"/>
    <x v="55"/>
    <x v="132"/>
    <x v="6"/>
  </r>
  <r>
    <x v="186"/>
    <n v="10000"/>
    <x v="2"/>
    <x v="0"/>
    <x v="14"/>
    <x v="55"/>
    <x v="132"/>
    <x v="5"/>
  </r>
  <r>
    <x v="187"/>
    <n v="10000"/>
    <x v="2"/>
    <x v="0"/>
    <x v="14"/>
    <x v="55"/>
    <x v="2"/>
    <x v="1"/>
  </r>
  <r>
    <x v="188"/>
    <n v="10000"/>
    <x v="2"/>
    <x v="0"/>
    <x v="18"/>
    <x v="11"/>
    <x v="131"/>
    <x v="1"/>
  </r>
  <r>
    <x v="189"/>
    <n v="10000"/>
    <x v="2"/>
    <x v="0"/>
    <x v="18"/>
    <x v="11"/>
    <x v="132"/>
    <x v="6"/>
  </r>
  <r>
    <x v="190"/>
    <n v="10000"/>
    <x v="2"/>
    <x v="0"/>
    <x v="18"/>
    <x v="11"/>
    <x v="132"/>
    <x v="5"/>
  </r>
  <r>
    <x v="191"/>
    <n v="10000"/>
    <x v="2"/>
    <x v="0"/>
    <x v="18"/>
    <x v="11"/>
    <x v="134"/>
    <x v="1"/>
  </r>
  <r>
    <x v="192"/>
    <n v="10000"/>
    <x v="2"/>
    <x v="0"/>
    <x v="0"/>
    <x v="12"/>
    <x v="131"/>
    <x v="1"/>
  </r>
  <r>
    <x v="193"/>
    <n v="10000"/>
    <x v="2"/>
    <x v="0"/>
    <x v="0"/>
    <x v="12"/>
    <x v="132"/>
    <x v="6"/>
  </r>
  <r>
    <x v="194"/>
    <n v="10000"/>
    <x v="2"/>
    <x v="0"/>
    <x v="0"/>
    <x v="12"/>
    <x v="132"/>
    <x v="5"/>
  </r>
  <r>
    <x v="195"/>
    <n v="10000"/>
    <x v="2"/>
    <x v="0"/>
    <x v="0"/>
    <x v="12"/>
    <x v="135"/>
    <x v="1"/>
  </r>
  <r>
    <x v="196"/>
    <n v="10000"/>
    <x v="2"/>
    <x v="0"/>
    <x v="24"/>
    <x v="13"/>
    <x v="131"/>
    <x v="1"/>
  </r>
  <r>
    <x v="197"/>
    <n v="10000"/>
    <x v="2"/>
    <x v="0"/>
    <x v="24"/>
    <x v="13"/>
    <x v="132"/>
    <x v="6"/>
  </r>
  <r>
    <x v="198"/>
    <n v="10000"/>
    <x v="2"/>
    <x v="0"/>
    <x v="24"/>
    <x v="13"/>
    <x v="131"/>
    <x v="5"/>
  </r>
  <r>
    <x v="199"/>
    <n v="10000"/>
    <x v="2"/>
    <x v="0"/>
    <x v="24"/>
    <x v="13"/>
    <x v="136"/>
    <x v="1"/>
  </r>
  <r>
    <x v="200"/>
    <n v="10000"/>
    <x v="2"/>
    <x v="0"/>
    <x v="31"/>
    <x v="28"/>
    <x v="131"/>
    <x v="1"/>
  </r>
  <r>
    <x v="201"/>
    <n v="10000"/>
    <x v="2"/>
    <x v="0"/>
    <x v="31"/>
    <x v="56"/>
    <x v="132"/>
    <x v="6"/>
  </r>
  <r>
    <x v="202"/>
    <n v="10000"/>
    <x v="2"/>
    <x v="0"/>
    <x v="31"/>
    <x v="56"/>
    <x v="132"/>
    <x v="5"/>
  </r>
  <r>
    <x v="203"/>
    <n v="10000"/>
    <x v="2"/>
    <x v="0"/>
    <x v="34"/>
    <x v="28"/>
    <x v="131"/>
    <x v="1"/>
  </r>
  <r>
    <x v="204"/>
    <n v="10000"/>
    <x v="2"/>
    <x v="0"/>
    <x v="34"/>
    <x v="46"/>
    <x v="132"/>
    <x v="6"/>
  </r>
  <r>
    <x v="205"/>
    <n v="10000"/>
    <x v="2"/>
    <x v="0"/>
    <x v="34"/>
    <x v="46"/>
    <x v="132"/>
    <x v="5"/>
  </r>
  <r>
    <x v="206"/>
    <n v="10000"/>
    <x v="2"/>
    <x v="0"/>
    <x v="4"/>
    <x v="28"/>
    <x v="131"/>
    <x v="1"/>
  </r>
  <r>
    <x v="207"/>
    <n v="10000"/>
    <x v="2"/>
    <x v="0"/>
    <x v="4"/>
    <x v="47"/>
    <x v="132"/>
    <x v="6"/>
  </r>
  <r>
    <x v="208"/>
    <n v="10000"/>
    <x v="2"/>
    <x v="0"/>
    <x v="4"/>
    <x v="47"/>
    <x v="132"/>
    <x v="5"/>
  </r>
  <r>
    <x v="209"/>
    <n v="10000"/>
    <x v="2"/>
    <x v="3"/>
    <x v="17"/>
    <x v="57"/>
    <x v="109"/>
    <x v="1"/>
  </r>
  <r>
    <x v="210"/>
    <n v="10000"/>
    <x v="2"/>
    <x v="3"/>
    <x v="17"/>
    <x v="57"/>
    <x v="137"/>
    <x v="1"/>
  </r>
  <r>
    <x v="211"/>
    <n v="10000"/>
    <x v="2"/>
    <x v="3"/>
    <x v="24"/>
    <x v="28"/>
    <x v="138"/>
    <x v="3"/>
  </r>
  <r>
    <x v="212"/>
    <n v="10000"/>
    <x v="2"/>
    <x v="3"/>
    <x v="24"/>
    <x v="58"/>
    <x v="97"/>
    <x v="1"/>
  </r>
  <r>
    <x v="213"/>
    <n v="10000"/>
    <x v="2"/>
    <x v="3"/>
    <x v="24"/>
    <x v="58"/>
    <x v="139"/>
    <x v="1"/>
  </r>
  <r>
    <x v="214"/>
    <n v="10000"/>
    <x v="2"/>
    <x v="3"/>
    <x v="34"/>
    <x v="59"/>
    <x v="100"/>
    <x v="1"/>
  </r>
  <r>
    <x v="215"/>
    <n v="10000"/>
    <x v="2"/>
    <x v="3"/>
    <x v="34"/>
    <x v="59"/>
    <x v="140"/>
    <x v="1"/>
  </r>
  <r>
    <x v="216"/>
    <n v="10000"/>
    <x v="2"/>
    <x v="3"/>
    <x v="4"/>
    <x v="60"/>
    <x v="102"/>
    <x v="1"/>
  </r>
  <r>
    <x v="217"/>
    <n v="10000"/>
    <x v="2"/>
    <x v="3"/>
    <x v="4"/>
    <x v="60"/>
    <x v="141"/>
    <x v="1"/>
  </r>
  <r>
    <x v="218"/>
    <n v="10000"/>
    <x v="3"/>
    <x v="0"/>
    <x v="36"/>
    <x v="35"/>
    <x v="142"/>
    <x v="6"/>
  </r>
  <r>
    <x v="219"/>
    <n v="10000"/>
    <x v="3"/>
    <x v="0"/>
    <x v="37"/>
    <x v="37"/>
    <x v="143"/>
    <x v="6"/>
  </r>
  <r>
    <x v="220"/>
    <n v="10000"/>
    <x v="3"/>
    <x v="0"/>
    <x v="0"/>
    <x v="4"/>
    <x v="144"/>
    <x v="6"/>
  </r>
  <r>
    <x v="221"/>
    <n v="10000"/>
    <x v="3"/>
    <x v="0"/>
    <x v="0"/>
    <x v="4"/>
    <x v="144"/>
    <x v="6"/>
  </r>
  <r>
    <x v="222"/>
    <n v="10000"/>
    <x v="3"/>
    <x v="0"/>
    <x v="38"/>
    <x v="40"/>
    <x v="145"/>
    <x v="6"/>
  </r>
  <r>
    <x v="223"/>
    <n v="10000"/>
    <x v="3"/>
    <x v="0"/>
    <x v="39"/>
    <x v="45"/>
    <x v="146"/>
    <x v="6"/>
  </r>
  <r>
    <x v="224"/>
    <n v="10000"/>
    <x v="3"/>
    <x v="0"/>
    <x v="39"/>
    <x v="45"/>
    <x v="146"/>
    <x v="6"/>
  </r>
  <r>
    <x v="225"/>
    <n v="10000"/>
    <x v="3"/>
    <x v="0"/>
    <x v="40"/>
    <x v="61"/>
    <x v="147"/>
    <x v="6"/>
  </r>
  <r>
    <x v="226"/>
    <n v="10000"/>
    <x v="3"/>
    <x v="0"/>
    <x v="40"/>
    <x v="61"/>
    <x v="147"/>
    <x v="6"/>
  </r>
  <r>
    <x v="227"/>
    <n v="10000"/>
    <x v="3"/>
    <x v="0"/>
    <x v="41"/>
    <x v="32"/>
    <x v="148"/>
    <x v="6"/>
  </r>
  <r>
    <x v="228"/>
    <n v="10000"/>
    <x v="3"/>
    <x v="0"/>
    <x v="42"/>
    <x v="62"/>
    <x v="149"/>
    <x v="6"/>
  </r>
  <r>
    <x v="229"/>
    <n v="10000"/>
    <x v="3"/>
    <x v="0"/>
    <x v="43"/>
    <x v="29"/>
    <x v="150"/>
    <x v="6"/>
  </r>
  <r>
    <x v="230"/>
    <n v="10000"/>
    <x v="3"/>
    <x v="0"/>
    <x v="4"/>
    <x v="62"/>
    <x v="150"/>
    <x v="6"/>
  </r>
  <r>
    <x v="231"/>
    <n v="10000"/>
    <x v="3"/>
    <x v="0"/>
    <x v="44"/>
    <x v="63"/>
    <x v="151"/>
    <x v="6"/>
  </r>
  <r>
    <x v="232"/>
    <n v="10000"/>
    <x v="3"/>
    <x v="0"/>
    <x v="44"/>
    <x v="63"/>
    <x v="151"/>
    <x v="6"/>
  </r>
  <r>
    <x v="233"/>
    <n v="10000"/>
    <x v="3"/>
    <x v="0"/>
    <x v="45"/>
    <x v="35"/>
    <x v="142"/>
    <x v="0"/>
  </r>
  <r>
    <x v="234"/>
    <n v="10000"/>
    <x v="3"/>
    <x v="0"/>
    <x v="1"/>
    <x v="37"/>
    <x v="152"/>
    <x v="0"/>
  </r>
  <r>
    <x v="235"/>
    <n v="10000"/>
    <x v="3"/>
    <x v="0"/>
    <x v="46"/>
    <x v="4"/>
    <x v="144"/>
    <x v="0"/>
  </r>
  <r>
    <x v="236"/>
    <n v="10000"/>
    <x v="3"/>
    <x v="0"/>
    <x v="46"/>
    <x v="4"/>
    <x v="144"/>
    <x v="0"/>
  </r>
  <r>
    <x v="237"/>
    <n v="10000"/>
    <x v="3"/>
    <x v="0"/>
    <x v="34"/>
    <x v="40"/>
    <x v="153"/>
    <x v="0"/>
  </r>
  <r>
    <x v="238"/>
    <n v="10000"/>
    <x v="3"/>
    <x v="0"/>
    <x v="47"/>
    <x v="45"/>
    <x v="146"/>
    <x v="0"/>
  </r>
  <r>
    <x v="239"/>
    <n v="10000"/>
    <x v="3"/>
    <x v="0"/>
    <x v="47"/>
    <x v="45"/>
    <x v="146"/>
    <x v="0"/>
  </r>
  <r>
    <x v="240"/>
    <n v="10000"/>
    <x v="3"/>
    <x v="0"/>
    <x v="21"/>
    <x v="29"/>
    <x v="154"/>
    <x v="0"/>
  </r>
  <r>
    <x v="241"/>
    <n v="10000"/>
    <x v="3"/>
    <x v="0"/>
    <x v="2"/>
    <x v="61"/>
    <x v="147"/>
    <x v="0"/>
  </r>
  <r>
    <x v="242"/>
    <n v="10000"/>
    <x v="3"/>
    <x v="0"/>
    <x v="2"/>
    <x v="61"/>
    <x v="147"/>
    <x v="0"/>
  </r>
  <r>
    <x v="243"/>
    <n v="10000"/>
    <x v="3"/>
    <x v="0"/>
    <x v="48"/>
    <x v="28"/>
    <x v="147"/>
    <x v="7"/>
  </r>
  <r>
    <x v="244"/>
    <n v="10000"/>
    <x v="3"/>
    <x v="0"/>
    <x v="49"/>
    <x v="4"/>
    <x v="155"/>
    <x v="13"/>
  </r>
  <r>
    <x v="245"/>
    <n v="10000"/>
    <x v="3"/>
    <x v="0"/>
    <x v="50"/>
    <x v="28"/>
    <x v="156"/>
    <x v="7"/>
  </r>
  <r>
    <x v="246"/>
    <n v="10000"/>
    <x v="3"/>
    <x v="0"/>
    <x v="1"/>
    <x v="28"/>
    <x v="156"/>
    <x v="3"/>
  </r>
  <r>
    <x v="247"/>
    <n v="10000"/>
    <x v="3"/>
    <x v="0"/>
    <x v="25"/>
    <x v="28"/>
    <x v="157"/>
    <x v="7"/>
  </r>
  <r>
    <x v="248"/>
    <n v="10000"/>
    <x v="3"/>
    <x v="0"/>
    <x v="5"/>
    <x v="28"/>
    <x v="157"/>
    <x v="3"/>
  </r>
  <r>
    <x v="249"/>
    <n v="10000"/>
    <x v="3"/>
    <x v="0"/>
    <x v="4"/>
    <x v="62"/>
    <x v="150"/>
    <x v="7"/>
  </r>
  <r>
    <x v="250"/>
    <n v="10000"/>
    <x v="3"/>
    <x v="0"/>
    <x v="51"/>
    <x v="28"/>
    <x v="158"/>
    <x v="7"/>
  </r>
  <r>
    <x v="251"/>
    <n v="10000"/>
    <x v="3"/>
    <x v="0"/>
    <x v="50"/>
    <x v="28"/>
    <x v="158"/>
    <x v="3"/>
  </r>
  <r>
    <x v="252"/>
    <n v="10000"/>
    <x v="3"/>
    <x v="0"/>
    <x v="15"/>
    <x v="63"/>
    <x v="159"/>
    <x v="7"/>
  </r>
  <r>
    <x v="253"/>
    <n v="10000"/>
    <x v="3"/>
    <x v="0"/>
    <x v="15"/>
    <x v="63"/>
    <x v="151"/>
    <x v="7"/>
  </r>
  <r>
    <x v="254"/>
    <n v="10000"/>
    <x v="3"/>
    <x v="0"/>
    <x v="52"/>
    <x v="28"/>
    <x v="160"/>
    <x v="7"/>
  </r>
  <r>
    <x v="255"/>
    <n v="10000"/>
    <x v="3"/>
    <x v="0"/>
    <x v="4"/>
    <x v="62"/>
    <x v="150"/>
    <x v="13"/>
  </r>
  <r>
    <x v="256"/>
    <n v="10000"/>
    <x v="3"/>
    <x v="0"/>
    <x v="53"/>
    <x v="64"/>
    <x v="161"/>
    <x v="7"/>
  </r>
  <r>
    <x v="257"/>
    <n v="10000"/>
    <x v="3"/>
    <x v="0"/>
    <x v="53"/>
    <x v="28"/>
    <x v="159"/>
    <x v="3"/>
  </r>
  <r>
    <x v="258"/>
    <n v="10000"/>
    <x v="3"/>
    <x v="0"/>
    <x v="54"/>
    <x v="65"/>
    <x v="150"/>
    <x v="7"/>
  </r>
  <r>
    <x v="259"/>
    <n v="10000"/>
    <x v="3"/>
    <x v="0"/>
    <x v="14"/>
    <x v="35"/>
    <x v="162"/>
    <x v="14"/>
  </r>
  <r>
    <x v="260"/>
    <n v="10000"/>
    <x v="3"/>
    <x v="0"/>
    <x v="0"/>
    <x v="37"/>
    <x v="152"/>
    <x v="14"/>
  </r>
  <r>
    <x v="261"/>
    <n v="10000"/>
    <x v="3"/>
    <x v="0"/>
    <x v="55"/>
    <x v="40"/>
    <x v="163"/>
    <x v="14"/>
  </r>
  <r>
    <x v="262"/>
    <n v="10000"/>
    <x v="3"/>
    <x v="0"/>
    <x v="1"/>
    <x v="29"/>
    <x v="164"/>
    <x v="14"/>
  </r>
  <r>
    <x v="263"/>
    <n v="10000"/>
    <x v="3"/>
    <x v="0"/>
    <x v="56"/>
    <x v="32"/>
    <x v="165"/>
    <x v="14"/>
  </r>
  <r>
    <x v="264"/>
    <n v="10000"/>
    <x v="3"/>
    <x v="0"/>
    <x v="57"/>
    <x v="35"/>
    <x v="142"/>
    <x v="1"/>
  </r>
  <r>
    <x v="265"/>
    <n v="10000"/>
    <x v="3"/>
    <x v="0"/>
    <x v="58"/>
    <x v="37"/>
    <x v="166"/>
    <x v="1"/>
  </r>
  <r>
    <x v="266"/>
    <n v="10000"/>
    <x v="3"/>
    <x v="0"/>
    <x v="0"/>
    <x v="4"/>
    <x v="167"/>
    <x v="1"/>
  </r>
  <r>
    <x v="267"/>
    <n v="10000"/>
    <x v="3"/>
    <x v="0"/>
    <x v="5"/>
    <x v="40"/>
    <x v="7"/>
    <x v="1"/>
  </r>
  <r>
    <x v="268"/>
    <n v="10000"/>
    <x v="3"/>
    <x v="0"/>
    <x v="39"/>
    <x v="45"/>
    <x v="167"/>
    <x v="1"/>
  </r>
  <r>
    <x v="269"/>
    <n v="10000"/>
    <x v="3"/>
    <x v="0"/>
    <x v="34"/>
    <x v="29"/>
    <x v="168"/>
    <x v="1"/>
  </r>
  <r>
    <x v="270"/>
    <n v="10000"/>
    <x v="3"/>
    <x v="0"/>
    <x v="1"/>
    <x v="61"/>
    <x v="167"/>
    <x v="1"/>
  </r>
  <r>
    <x v="271"/>
    <n v="10000"/>
    <x v="3"/>
    <x v="0"/>
    <x v="24"/>
    <x v="61"/>
    <x v="150"/>
    <x v="1"/>
  </r>
  <r>
    <x v="272"/>
    <n v="10000"/>
    <x v="3"/>
    <x v="0"/>
    <x v="34"/>
    <x v="32"/>
    <x v="168"/>
    <x v="1"/>
  </r>
  <r>
    <x v="273"/>
    <n v="10000"/>
    <x v="3"/>
    <x v="0"/>
    <x v="59"/>
    <x v="33"/>
    <x v="169"/>
    <x v="1"/>
  </r>
  <r>
    <x v="274"/>
    <n v="10000"/>
    <x v="3"/>
    <x v="0"/>
    <x v="25"/>
    <x v="66"/>
    <x v="170"/>
    <x v="1"/>
  </r>
  <r>
    <x v="275"/>
    <n v="10000"/>
    <x v="3"/>
    <x v="0"/>
    <x v="60"/>
    <x v="62"/>
    <x v="167"/>
    <x v="1"/>
  </r>
  <r>
    <x v="276"/>
    <n v="10000"/>
    <x v="3"/>
    <x v="0"/>
    <x v="24"/>
    <x v="61"/>
    <x v="171"/>
    <x v="15"/>
  </r>
  <r>
    <x v="277"/>
    <n v="10000"/>
    <x v="3"/>
    <x v="0"/>
    <x v="4"/>
    <x v="62"/>
    <x v="150"/>
    <x v="1"/>
  </r>
  <r>
    <x v="278"/>
    <n v="10000"/>
    <x v="3"/>
    <x v="0"/>
    <x v="9"/>
    <x v="67"/>
    <x v="172"/>
    <x v="1"/>
  </r>
  <r>
    <x v="279"/>
    <n v="10000"/>
    <x v="3"/>
    <x v="0"/>
    <x v="9"/>
    <x v="63"/>
    <x v="167"/>
    <x v="1"/>
  </r>
  <r>
    <x v="280"/>
    <n v="10000"/>
    <x v="3"/>
    <x v="0"/>
    <x v="9"/>
    <x v="63"/>
    <x v="150"/>
    <x v="1"/>
  </r>
  <r>
    <x v="281"/>
    <n v="10000"/>
    <x v="3"/>
    <x v="0"/>
    <x v="4"/>
    <x v="62"/>
    <x v="173"/>
    <x v="15"/>
  </r>
  <r>
    <x v="282"/>
    <n v="10000"/>
    <x v="3"/>
    <x v="0"/>
    <x v="18"/>
    <x v="37"/>
    <x v="152"/>
    <x v="5"/>
  </r>
  <r>
    <x v="283"/>
    <n v="10000"/>
    <x v="3"/>
    <x v="0"/>
    <x v="0"/>
    <x v="40"/>
    <x v="153"/>
    <x v="5"/>
  </r>
  <r>
    <x v="284"/>
    <n v="10000"/>
    <x v="3"/>
    <x v="0"/>
    <x v="24"/>
    <x v="28"/>
    <x v="154"/>
    <x v="5"/>
  </r>
  <r>
    <x v="285"/>
    <n v="10000"/>
    <x v="3"/>
    <x v="0"/>
    <x v="4"/>
    <x v="28"/>
    <x v="157"/>
    <x v="5"/>
  </r>
  <r>
    <x v="286"/>
    <n v="10000"/>
    <x v="3"/>
    <x v="3"/>
    <x v="61"/>
    <x v="29"/>
    <x v="174"/>
    <x v="6"/>
  </r>
  <r>
    <x v="287"/>
    <n v="10000"/>
    <x v="3"/>
    <x v="3"/>
    <x v="61"/>
    <x v="29"/>
    <x v="175"/>
    <x v="6"/>
  </r>
  <r>
    <x v="288"/>
    <n v="10000"/>
    <x v="3"/>
    <x v="3"/>
    <x v="10"/>
    <x v="66"/>
    <x v="176"/>
    <x v="6"/>
  </r>
  <r>
    <x v="289"/>
    <n v="10000"/>
    <x v="3"/>
    <x v="3"/>
    <x v="60"/>
    <x v="40"/>
    <x v="177"/>
    <x v="0"/>
  </r>
  <r>
    <x v="290"/>
    <n v="10000"/>
    <x v="3"/>
    <x v="3"/>
    <x v="32"/>
    <x v="29"/>
    <x v="178"/>
    <x v="0"/>
  </r>
  <r>
    <x v="291"/>
    <n v="10000"/>
    <x v="3"/>
    <x v="3"/>
    <x v="62"/>
    <x v="29"/>
    <x v="179"/>
    <x v="7"/>
  </r>
  <r>
    <x v="292"/>
    <n v="10000"/>
    <x v="3"/>
    <x v="3"/>
    <x v="62"/>
    <x v="28"/>
    <x v="175"/>
    <x v="7"/>
  </r>
  <r>
    <x v="293"/>
    <n v="10000"/>
    <x v="3"/>
    <x v="3"/>
    <x v="51"/>
    <x v="68"/>
    <x v="180"/>
    <x v="7"/>
  </r>
  <r>
    <x v="294"/>
    <n v="10000"/>
    <x v="3"/>
    <x v="3"/>
    <x v="9"/>
    <x v="66"/>
    <x v="181"/>
    <x v="7"/>
  </r>
  <r>
    <x v="295"/>
    <n v="10000"/>
    <x v="3"/>
    <x v="3"/>
    <x v="34"/>
    <x v="28"/>
    <x v="176"/>
    <x v="3"/>
  </r>
  <r>
    <x v="296"/>
    <n v="10000"/>
    <x v="3"/>
    <x v="3"/>
    <x v="9"/>
    <x v="28"/>
    <x v="176"/>
    <x v="7"/>
  </r>
  <r>
    <x v="297"/>
    <n v="10000"/>
    <x v="3"/>
    <x v="3"/>
    <x v="63"/>
    <x v="28"/>
    <x v="182"/>
    <x v="7"/>
  </r>
  <r>
    <x v="298"/>
    <n v="10000"/>
    <x v="3"/>
    <x v="3"/>
    <x v="64"/>
    <x v="28"/>
    <x v="183"/>
    <x v="7"/>
  </r>
  <r>
    <x v="299"/>
    <n v="10000"/>
    <x v="3"/>
    <x v="3"/>
    <x v="25"/>
    <x v="28"/>
    <x v="184"/>
    <x v="3"/>
  </r>
  <r>
    <x v="300"/>
    <n v="10000"/>
    <x v="3"/>
    <x v="3"/>
    <x v="65"/>
    <x v="28"/>
    <x v="185"/>
    <x v="7"/>
  </r>
  <r>
    <x v="301"/>
    <n v="10000"/>
    <x v="3"/>
    <x v="3"/>
    <x v="32"/>
    <x v="69"/>
    <x v="186"/>
    <x v="1"/>
  </r>
  <r>
    <x v="302"/>
    <n v="10000"/>
    <x v="3"/>
    <x v="3"/>
    <x v="0"/>
    <x v="40"/>
    <x v="53"/>
    <x v="1"/>
  </r>
  <r>
    <x v="303"/>
    <n v="10000"/>
    <x v="3"/>
    <x v="3"/>
    <x v="24"/>
    <x v="29"/>
    <x v="56"/>
    <x v="1"/>
  </r>
  <r>
    <x v="304"/>
    <n v="10000"/>
    <x v="3"/>
    <x v="3"/>
    <x v="34"/>
    <x v="68"/>
    <x v="187"/>
    <x v="1"/>
  </r>
  <r>
    <x v="305"/>
    <n v="10000"/>
    <x v="3"/>
    <x v="3"/>
    <x v="4"/>
    <x v="66"/>
    <x v="61"/>
    <x v="1"/>
  </r>
  <r>
    <x v="306"/>
    <n v="10000"/>
    <x v="4"/>
    <x v="0"/>
    <x v="24"/>
    <x v="13"/>
    <x v="188"/>
    <x v="15"/>
  </r>
  <r>
    <x v="307"/>
    <n v="10000"/>
    <x v="4"/>
    <x v="0"/>
    <x v="9"/>
    <x v="70"/>
    <x v="189"/>
    <x v="15"/>
  </r>
  <r>
    <x v="308"/>
    <n v="10000"/>
    <x v="4"/>
    <x v="0"/>
    <x v="9"/>
    <x v="71"/>
    <x v="190"/>
    <x v="16"/>
  </r>
  <r>
    <x v="309"/>
    <n v="10000"/>
    <x v="4"/>
    <x v="0"/>
    <x v="54"/>
    <x v="72"/>
    <x v="191"/>
    <x v="7"/>
  </r>
  <r>
    <x v="310"/>
    <n v="10000"/>
    <x v="4"/>
    <x v="0"/>
    <x v="66"/>
    <x v="9"/>
    <x v="192"/>
    <x v="16"/>
  </r>
  <r>
    <x v="311"/>
    <n v="10000"/>
    <x v="4"/>
    <x v="3"/>
    <x v="24"/>
    <x v="13"/>
    <x v="193"/>
    <x v="7"/>
  </r>
  <r>
    <x v="312"/>
    <n v="10000"/>
    <x v="4"/>
    <x v="3"/>
    <x v="24"/>
    <x v="13"/>
    <x v="56"/>
    <x v="1"/>
  </r>
  <r>
    <x v="313"/>
    <n v="10000"/>
    <x v="4"/>
    <x v="3"/>
    <x v="34"/>
    <x v="46"/>
    <x v="194"/>
    <x v="7"/>
  </r>
  <r>
    <x v="314"/>
    <n v="10000"/>
    <x v="4"/>
    <x v="3"/>
    <x v="9"/>
    <x v="70"/>
    <x v="195"/>
    <x v="7"/>
  </r>
  <r>
    <x v="315"/>
    <n v="10000"/>
    <x v="4"/>
    <x v="3"/>
    <x v="9"/>
    <x v="73"/>
    <x v="196"/>
    <x v="1"/>
  </r>
  <r>
    <x v="316"/>
    <n v="10000"/>
    <x v="4"/>
    <x v="3"/>
    <x v="9"/>
    <x v="28"/>
    <x v="197"/>
    <x v="16"/>
  </r>
  <r>
    <x v="317"/>
    <n v="10000"/>
    <x v="4"/>
    <x v="3"/>
    <x v="54"/>
    <x v="28"/>
    <x v="197"/>
    <x v="16"/>
  </r>
  <r>
    <x v="318"/>
    <n v="10000"/>
    <x v="5"/>
    <x v="0"/>
    <x v="14"/>
    <x v="17"/>
    <x v="198"/>
    <x v="1"/>
  </r>
  <r>
    <x v="319"/>
    <n v="10000"/>
    <x v="5"/>
    <x v="0"/>
    <x v="0"/>
    <x v="45"/>
    <x v="199"/>
    <x v="1"/>
  </r>
  <r>
    <x v="320"/>
    <n v="10000"/>
    <x v="5"/>
    <x v="0"/>
    <x v="24"/>
    <x v="61"/>
    <x v="200"/>
    <x v="1"/>
  </r>
  <r>
    <x v="321"/>
    <n v="10000"/>
    <x v="5"/>
    <x v="0"/>
    <x v="59"/>
    <x v="74"/>
    <x v="201"/>
    <x v="3"/>
  </r>
  <r>
    <x v="322"/>
    <n v="10000"/>
    <x v="5"/>
    <x v="0"/>
    <x v="4"/>
    <x v="62"/>
    <x v="202"/>
    <x v="3"/>
  </r>
  <r>
    <x v="323"/>
    <n v="10000"/>
    <x v="5"/>
    <x v="0"/>
    <x v="67"/>
    <x v="3"/>
    <x v="203"/>
    <x v="1"/>
  </r>
  <r>
    <x v="324"/>
    <n v="10000"/>
    <x v="5"/>
    <x v="0"/>
    <x v="50"/>
    <x v="5"/>
    <x v="204"/>
    <x v="1"/>
  </r>
  <r>
    <x v="325"/>
    <n v="10000"/>
    <x v="5"/>
    <x v="0"/>
    <x v="40"/>
    <x v="6"/>
    <x v="205"/>
    <x v="1"/>
  </r>
  <r>
    <x v="326"/>
    <n v="10000"/>
    <x v="5"/>
    <x v="0"/>
    <x v="68"/>
    <x v="8"/>
    <x v="206"/>
    <x v="1"/>
  </r>
  <r>
    <x v="327"/>
    <n v="10000"/>
    <x v="5"/>
    <x v="0"/>
    <x v="69"/>
    <x v="26"/>
    <x v="207"/>
    <x v="1"/>
  </r>
  <r>
    <x v="328"/>
    <n v="10000"/>
    <x v="5"/>
    <x v="0"/>
    <x v="67"/>
    <x v="3"/>
    <x v="208"/>
    <x v="0"/>
  </r>
  <r>
    <x v="329"/>
    <n v="10000"/>
    <x v="5"/>
    <x v="0"/>
    <x v="50"/>
    <x v="5"/>
    <x v="209"/>
    <x v="0"/>
  </r>
  <r>
    <x v="330"/>
    <n v="10000"/>
    <x v="5"/>
    <x v="0"/>
    <x v="40"/>
    <x v="6"/>
    <x v="210"/>
    <x v="0"/>
  </r>
  <r>
    <x v="331"/>
    <n v="10000"/>
    <x v="5"/>
    <x v="0"/>
    <x v="68"/>
    <x v="8"/>
    <x v="211"/>
    <x v="0"/>
  </r>
  <r>
    <x v="332"/>
    <n v="10000"/>
    <x v="5"/>
    <x v="0"/>
    <x v="69"/>
    <x v="26"/>
    <x v="212"/>
    <x v="0"/>
  </r>
  <r>
    <x v="333"/>
    <n v="10000"/>
    <x v="5"/>
    <x v="0"/>
    <x v="67"/>
    <x v="3"/>
    <x v="213"/>
    <x v="6"/>
  </r>
  <r>
    <x v="334"/>
    <n v="10000"/>
    <x v="5"/>
    <x v="0"/>
    <x v="40"/>
    <x v="6"/>
    <x v="214"/>
    <x v="6"/>
  </r>
  <r>
    <x v="335"/>
    <n v="10000"/>
    <x v="5"/>
    <x v="0"/>
    <x v="68"/>
    <x v="8"/>
    <x v="215"/>
    <x v="6"/>
  </r>
  <r>
    <x v="336"/>
    <n v="10000"/>
    <x v="5"/>
    <x v="0"/>
    <x v="67"/>
    <x v="3"/>
    <x v="216"/>
    <x v="3"/>
  </r>
  <r>
    <x v="337"/>
    <n v="10000"/>
    <x v="5"/>
    <x v="0"/>
    <x v="50"/>
    <x v="5"/>
    <x v="217"/>
    <x v="3"/>
  </r>
  <r>
    <x v="338"/>
    <n v="10000"/>
    <x v="5"/>
    <x v="0"/>
    <x v="40"/>
    <x v="6"/>
    <x v="218"/>
    <x v="3"/>
  </r>
  <r>
    <x v="339"/>
    <n v="10000"/>
    <x v="5"/>
    <x v="0"/>
    <x v="69"/>
    <x v="26"/>
    <x v="219"/>
    <x v="3"/>
  </r>
  <r>
    <x v="340"/>
    <n v="10000"/>
    <x v="5"/>
    <x v="3"/>
    <x v="17"/>
    <x v="75"/>
    <x v="220"/>
    <x v="1"/>
  </r>
  <r>
    <x v="341"/>
    <n v="10000"/>
    <x v="5"/>
    <x v="3"/>
    <x v="24"/>
    <x v="61"/>
    <x v="221"/>
    <x v="1"/>
  </r>
  <r>
    <x v="342"/>
    <n v="10000"/>
    <x v="5"/>
    <x v="3"/>
    <x v="34"/>
    <x v="76"/>
    <x v="222"/>
    <x v="1"/>
  </r>
  <r>
    <x v="343"/>
    <n v="10000"/>
    <x v="5"/>
    <x v="3"/>
    <x v="70"/>
    <x v="19"/>
    <x v="223"/>
    <x v="1"/>
  </r>
  <r>
    <x v="344"/>
    <n v="10000"/>
    <x v="5"/>
    <x v="3"/>
    <x v="26"/>
    <x v="5"/>
    <x v="224"/>
    <x v="1"/>
  </r>
  <r>
    <x v="345"/>
    <n v="10000"/>
    <x v="5"/>
    <x v="3"/>
    <x v="71"/>
    <x v="6"/>
    <x v="225"/>
    <x v="1"/>
  </r>
  <r>
    <x v="346"/>
    <n v="10000"/>
    <x v="5"/>
    <x v="3"/>
    <x v="72"/>
    <x v="25"/>
    <x v="226"/>
    <x v="1"/>
  </r>
  <r>
    <x v="347"/>
    <n v="10000"/>
    <x v="5"/>
    <x v="3"/>
    <x v="29"/>
    <x v="26"/>
    <x v="227"/>
    <x v="1"/>
  </r>
  <r>
    <x v="348"/>
    <n v="10000"/>
    <x v="5"/>
    <x v="3"/>
    <x v="73"/>
    <x v="19"/>
    <x v="228"/>
    <x v="0"/>
  </r>
  <r>
    <x v="349"/>
    <n v="10000"/>
    <x v="5"/>
    <x v="3"/>
    <x v="26"/>
    <x v="5"/>
    <x v="224"/>
    <x v="0"/>
  </r>
  <r>
    <x v="350"/>
    <n v="10000"/>
    <x v="5"/>
    <x v="3"/>
    <x v="22"/>
    <x v="6"/>
    <x v="229"/>
    <x v="0"/>
  </r>
  <r>
    <x v="351"/>
    <n v="10000"/>
    <x v="5"/>
    <x v="3"/>
    <x v="71"/>
    <x v="6"/>
    <x v="230"/>
    <x v="6"/>
  </r>
  <r>
    <x v="352"/>
    <n v="10000"/>
    <x v="5"/>
    <x v="3"/>
    <x v="72"/>
    <x v="25"/>
    <x v="231"/>
    <x v="6"/>
  </r>
  <r>
    <x v="353"/>
    <n v="10000"/>
    <x v="5"/>
    <x v="3"/>
    <x v="29"/>
    <x v="26"/>
    <x v="232"/>
    <x v="6"/>
  </r>
  <r>
    <x v="354"/>
    <n v="10000"/>
    <x v="5"/>
    <x v="3"/>
    <x v="70"/>
    <x v="19"/>
    <x v="230"/>
    <x v="3"/>
  </r>
  <r>
    <x v="355"/>
    <n v="10000"/>
    <x v="5"/>
    <x v="3"/>
    <x v="26"/>
    <x v="5"/>
    <x v="231"/>
    <x v="3"/>
  </r>
  <r>
    <x v="356"/>
    <n v="10000"/>
    <x v="5"/>
    <x v="3"/>
    <x v="71"/>
    <x v="6"/>
    <x v="232"/>
    <x v="3"/>
  </r>
  <r>
    <x v="357"/>
    <n v="10000"/>
    <x v="5"/>
    <x v="3"/>
    <x v="72"/>
    <x v="25"/>
    <x v="233"/>
    <x v="3"/>
  </r>
  <r>
    <x v="358"/>
    <n v="10000"/>
    <x v="5"/>
    <x v="3"/>
    <x v="29"/>
    <x v="26"/>
    <x v="234"/>
    <x v="3"/>
  </r>
  <r>
    <x v="359"/>
    <n v="10000"/>
    <x v="6"/>
    <x v="0"/>
    <x v="24"/>
    <x v="61"/>
    <x v="235"/>
    <x v="3"/>
  </r>
  <r>
    <x v="360"/>
    <n v="10000"/>
    <x v="6"/>
    <x v="0"/>
    <x v="31"/>
    <x v="43"/>
    <x v="236"/>
    <x v="3"/>
  </r>
  <r>
    <x v="361"/>
    <n v="10000"/>
    <x v="6"/>
    <x v="0"/>
    <x v="59"/>
    <x v="74"/>
    <x v="237"/>
    <x v="3"/>
  </r>
  <r>
    <x v="362"/>
    <n v="10000"/>
    <x v="6"/>
    <x v="0"/>
    <x v="4"/>
    <x v="62"/>
    <x v="79"/>
    <x v="3"/>
  </r>
  <r>
    <x v="363"/>
    <n v="10000"/>
    <x v="6"/>
    <x v="0"/>
    <x v="9"/>
    <x v="63"/>
    <x v="238"/>
    <x v="3"/>
  </r>
  <r>
    <x v="364"/>
    <n v="10000"/>
    <x v="6"/>
    <x v="0"/>
    <x v="74"/>
    <x v="77"/>
    <x v="239"/>
    <x v="3"/>
  </r>
  <r>
    <x v="365"/>
    <n v="10000"/>
    <x v="6"/>
    <x v="0"/>
    <x v="5"/>
    <x v="28"/>
    <x v="240"/>
    <x v="17"/>
  </r>
  <r>
    <x v="366"/>
    <n v="10000"/>
    <x v="6"/>
    <x v="0"/>
    <x v="21"/>
    <x v="28"/>
    <x v="240"/>
    <x v="17"/>
  </r>
  <r>
    <x v="367"/>
    <n v="10000"/>
    <x v="6"/>
    <x v="0"/>
    <x v="6"/>
    <x v="28"/>
    <x v="240"/>
    <x v="17"/>
  </r>
  <r>
    <x v="368"/>
    <n v="10000"/>
    <x v="6"/>
    <x v="0"/>
    <x v="20"/>
    <x v="28"/>
    <x v="240"/>
    <x v="17"/>
  </r>
  <r>
    <x v="369"/>
    <n v="10000"/>
    <x v="6"/>
    <x v="0"/>
    <x v="75"/>
    <x v="28"/>
    <x v="240"/>
    <x v="17"/>
  </r>
  <r>
    <x v="370"/>
    <n v="10000"/>
    <x v="6"/>
    <x v="0"/>
    <x v="76"/>
    <x v="28"/>
    <x v="240"/>
    <x v="17"/>
  </r>
  <r>
    <x v="371"/>
    <n v="10000"/>
    <x v="6"/>
    <x v="0"/>
    <x v="77"/>
    <x v="28"/>
    <x v="240"/>
    <x v="17"/>
  </r>
  <r>
    <x v="372"/>
    <n v="10000"/>
    <x v="6"/>
    <x v="0"/>
    <x v="33"/>
    <x v="15"/>
    <x v="133"/>
    <x v="1"/>
  </r>
  <r>
    <x v="373"/>
    <n v="10000"/>
    <x v="6"/>
    <x v="0"/>
    <x v="78"/>
    <x v="16"/>
    <x v="241"/>
    <x v="1"/>
  </r>
  <r>
    <x v="374"/>
    <n v="10000"/>
    <x v="6"/>
    <x v="0"/>
    <x v="14"/>
    <x v="17"/>
    <x v="242"/>
    <x v="1"/>
  </r>
  <r>
    <x v="375"/>
    <n v="10000"/>
    <x v="6"/>
    <x v="0"/>
    <x v="31"/>
    <x v="78"/>
    <x v="243"/>
    <x v="1"/>
  </r>
  <r>
    <x v="376"/>
    <n v="10000"/>
    <x v="6"/>
    <x v="0"/>
    <x v="17"/>
    <x v="75"/>
    <x v="244"/>
    <x v="1"/>
  </r>
  <r>
    <x v="377"/>
    <n v="10000"/>
    <x v="6"/>
    <x v="0"/>
    <x v="18"/>
    <x v="4"/>
    <x v="245"/>
    <x v="1"/>
  </r>
  <r>
    <x v="378"/>
    <n v="10000"/>
    <x v="6"/>
    <x v="0"/>
    <x v="59"/>
    <x v="79"/>
    <x v="169"/>
    <x v="1"/>
  </r>
  <r>
    <x v="379"/>
    <n v="10000"/>
    <x v="6"/>
    <x v="0"/>
    <x v="0"/>
    <x v="45"/>
    <x v="246"/>
    <x v="1"/>
  </r>
  <r>
    <x v="380"/>
    <n v="10000"/>
    <x v="6"/>
    <x v="0"/>
    <x v="4"/>
    <x v="80"/>
    <x v="247"/>
    <x v="1"/>
  </r>
  <r>
    <x v="381"/>
    <n v="10000"/>
    <x v="6"/>
    <x v="0"/>
    <x v="37"/>
    <x v="81"/>
    <x v="248"/>
    <x v="1"/>
  </r>
  <r>
    <x v="382"/>
    <n v="10000"/>
    <x v="6"/>
    <x v="0"/>
    <x v="24"/>
    <x v="61"/>
    <x v="249"/>
    <x v="1"/>
  </r>
  <r>
    <x v="383"/>
    <n v="10000"/>
    <x v="6"/>
    <x v="0"/>
    <x v="6"/>
    <x v="82"/>
    <x v="250"/>
    <x v="1"/>
  </r>
  <r>
    <x v="384"/>
    <n v="10000"/>
    <x v="6"/>
    <x v="0"/>
    <x v="31"/>
    <x v="43"/>
    <x v="251"/>
    <x v="1"/>
  </r>
  <r>
    <x v="385"/>
    <n v="10000"/>
    <x v="6"/>
    <x v="0"/>
    <x v="40"/>
    <x v="83"/>
    <x v="252"/>
    <x v="1"/>
  </r>
  <r>
    <x v="386"/>
    <n v="10000"/>
    <x v="6"/>
    <x v="0"/>
    <x v="59"/>
    <x v="74"/>
    <x v="253"/>
    <x v="1"/>
  </r>
  <r>
    <x v="387"/>
    <n v="10000"/>
    <x v="6"/>
    <x v="0"/>
    <x v="75"/>
    <x v="84"/>
    <x v="254"/>
    <x v="1"/>
  </r>
  <r>
    <x v="388"/>
    <n v="10000"/>
    <x v="6"/>
    <x v="0"/>
    <x v="4"/>
    <x v="62"/>
    <x v="255"/>
    <x v="1"/>
  </r>
  <r>
    <x v="389"/>
    <n v="10000"/>
    <x v="6"/>
    <x v="0"/>
    <x v="79"/>
    <x v="85"/>
    <x v="256"/>
    <x v="1"/>
  </r>
  <r>
    <x v="390"/>
    <n v="10000"/>
    <x v="6"/>
    <x v="0"/>
    <x v="33"/>
    <x v="0"/>
    <x v="257"/>
    <x v="6"/>
  </r>
  <r>
    <x v="391"/>
    <n v="10000"/>
    <x v="6"/>
    <x v="0"/>
    <x v="78"/>
    <x v="1"/>
    <x v="258"/>
    <x v="6"/>
  </r>
  <r>
    <x v="392"/>
    <n v="10000"/>
    <x v="6"/>
    <x v="0"/>
    <x v="14"/>
    <x v="2"/>
    <x v="259"/>
    <x v="6"/>
  </r>
  <r>
    <x v="393"/>
    <n v="10000"/>
    <x v="6"/>
    <x v="0"/>
    <x v="17"/>
    <x v="19"/>
    <x v="260"/>
    <x v="6"/>
  </r>
  <r>
    <x v="394"/>
    <n v="10000"/>
    <x v="6"/>
    <x v="0"/>
    <x v="18"/>
    <x v="3"/>
    <x v="261"/>
    <x v="6"/>
  </r>
  <r>
    <x v="395"/>
    <n v="10000"/>
    <x v="6"/>
    <x v="0"/>
    <x v="0"/>
    <x v="5"/>
    <x v="262"/>
    <x v="6"/>
  </r>
  <r>
    <x v="396"/>
    <n v="10000"/>
    <x v="6"/>
    <x v="0"/>
    <x v="37"/>
    <x v="86"/>
    <x v="263"/>
    <x v="6"/>
  </r>
  <r>
    <x v="397"/>
    <n v="10000"/>
    <x v="6"/>
    <x v="0"/>
    <x v="24"/>
    <x v="6"/>
    <x v="264"/>
    <x v="6"/>
  </r>
  <r>
    <x v="398"/>
    <n v="10000"/>
    <x v="6"/>
    <x v="0"/>
    <x v="31"/>
    <x v="7"/>
    <x v="265"/>
    <x v="6"/>
  </r>
  <r>
    <x v="399"/>
    <n v="10000"/>
    <x v="6"/>
    <x v="0"/>
    <x v="33"/>
    <x v="15"/>
    <x v="266"/>
    <x v="14"/>
  </r>
  <r>
    <x v="400"/>
    <n v="10000"/>
    <x v="6"/>
    <x v="0"/>
    <x v="14"/>
    <x v="17"/>
    <x v="267"/>
    <x v="14"/>
  </r>
  <r>
    <x v="401"/>
    <n v="10000"/>
    <x v="6"/>
    <x v="0"/>
    <x v="18"/>
    <x v="4"/>
    <x v="268"/>
    <x v="14"/>
  </r>
  <r>
    <x v="402"/>
    <n v="10000"/>
    <x v="6"/>
    <x v="0"/>
    <x v="0"/>
    <x v="45"/>
    <x v="269"/>
    <x v="14"/>
  </r>
  <r>
    <x v="403"/>
    <n v="10000"/>
    <x v="6"/>
    <x v="0"/>
    <x v="24"/>
    <x v="61"/>
    <x v="270"/>
    <x v="14"/>
  </r>
  <r>
    <x v="404"/>
    <n v="10000"/>
    <x v="6"/>
    <x v="0"/>
    <x v="31"/>
    <x v="43"/>
    <x v="271"/>
    <x v="14"/>
  </r>
  <r>
    <x v="405"/>
    <n v="10000"/>
    <x v="6"/>
    <x v="0"/>
    <x v="24"/>
    <x v="61"/>
    <x v="272"/>
    <x v="3"/>
  </r>
  <r>
    <x v="406"/>
    <n v="10000"/>
    <x v="6"/>
    <x v="0"/>
    <x v="31"/>
    <x v="43"/>
    <x v="273"/>
    <x v="3"/>
  </r>
  <r>
    <x v="407"/>
    <n v="10000"/>
    <x v="6"/>
    <x v="0"/>
    <x v="59"/>
    <x v="74"/>
    <x v="16"/>
    <x v="3"/>
  </r>
  <r>
    <x v="408"/>
    <n v="10000"/>
    <x v="6"/>
    <x v="0"/>
    <x v="24"/>
    <x v="61"/>
    <x v="272"/>
    <x v="3"/>
  </r>
  <r>
    <x v="409"/>
    <n v="10000"/>
    <x v="6"/>
    <x v="0"/>
    <x v="4"/>
    <x v="62"/>
    <x v="274"/>
    <x v="3"/>
  </r>
  <r>
    <x v="410"/>
    <n v="10000"/>
    <x v="6"/>
    <x v="0"/>
    <x v="31"/>
    <x v="43"/>
    <x v="273"/>
    <x v="3"/>
  </r>
  <r>
    <x v="411"/>
    <n v="10000"/>
    <x v="6"/>
    <x v="0"/>
    <x v="9"/>
    <x v="63"/>
    <x v="275"/>
    <x v="3"/>
  </r>
  <r>
    <x v="412"/>
    <n v="10000"/>
    <x v="6"/>
    <x v="0"/>
    <x v="59"/>
    <x v="74"/>
    <x v="16"/>
    <x v="3"/>
  </r>
  <r>
    <x v="413"/>
    <n v="10000"/>
    <x v="6"/>
    <x v="0"/>
    <x v="4"/>
    <x v="62"/>
    <x v="274"/>
    <x v="3"/>
  </r>
  <r>
    <x v="414"/>
    <n v="10000"/>
    <x v="6"/>
    <x v="0"/>
    <x v="74"/>
    <x v="77"/>
    <x v="276"/>
    <x v="3"/>
  </r>
  <r>
    <x v="415"/>
    <n v="10000"/>
    <x v="6"/>
    <x v="1"/>
    <x v="78"/>
    <x v="87"/>
    <x v="277"/>
    <x v="0"/>
  </r>
  <r>
    <x v="416"/>
    <n v="10000"/>
    <x v="6"/>
    <x v="1"/>
    <x v="14"/>
    <x v="88"/>
    <x v="278"/>
    <x v="0"/>
  </r>
  <r>
    <x v="417"/>
    <n v="10000"/>
    <x v="6"/>
    <x v="1"/>
    <x v="17"/>
    <x v="89"/>
    <x v="279"/>
    <x v="0"/>
  </r>
  <r>
    <x v="418"/>
    <n v="10000"/>
    <x v="6"/>
    <x v="1"/>
    <x v="18"/>
    <x v="90"/>
    <x v="280"/>
    <x v="0"/>
  </r>
  <r>
    <x v="419"/>
    <n v="10000"/>
    <x v="6"/>
    <x v="1"/>
    <x v="0"/>
    <x v="91"/>
    <x v="281"/>
    <x v="0"/>
  </r>
  <r>
    <x v="420"/>
    <n v="10000"/>
    <x v="6"/>
    <x v="1"/>
    <x v="37"/>
    <x v="92"/>
    <x v="282"/>
    <x v="0"/>
  </r>
  <r>
    <x v="421"/>
    <n v="10000"/>
    <x v="6"/>
    <x v="1"/>
    <x v="24"/>
    <x v="93"/>
    <x v="283"/>
    <x v="0"/>
  </r>
  <r>
    <x v="422"/>
    <n v="10000"/>
    <x v="6"/>
    <x v="1"/>
    <x v="78"/>
    <x v="87"/>
    <x v="27"/>
    <x v="1"/>
  </r>
  <r>
    <x v="423"/>
    <n v="10000"/>
    <x v="6"/>
    <x v="1"/>
    <x v="14"/>
    <x v="88"/>
    <x v="30"/>
    <x v="1"/>
  </r>
  <r>
    <x v="424"/>
    <n v="10000"/>
    <x v="6"/>
    <x v="1"/>
    <x v="17"/>
    <x v="89"/>
    <x v="284"/>
    <x v="1"/>
  </r>
  <r>
    <x v="425"/>
    <n v="10000"/>
    <x v="6"/>
    <x v="1"/>
    <x v="18"/>
    <x v="90"/>
    <x v="33"/>
    <x v="1"/>
  </r>
  <r>
    <x v="426"/>
    <n v="10000"/>
    <x v="6"/>
    <x v="1"/>
    <x v="0"/>
    <x v="91"/>
    <x v="36"/>
    <x v="1"/>
  </r>
  <r>
    <x v="427"/>
    <n v="10000"/>
    <x v="6"/>
    <x v="1"/>
    <x v="37"/>
    <x v="92"/>
    <x v="285"/>
    <x v="1"/>
  </r>
  <r>
    <x v="428"/>
    <n v="10000"/>
    <x v="6"/>
    <x v="1"/>
    <x v="24"/>
    <x v="93"/>
    <x v="38"/>
    <x v="1"/>
  </r>
  <r>
    <x v="429"/>
    <n v="10000"/>
    <x v="6"/>
    <x v="1"/>
    <x v="31"/>
    <x v="94"/>
    <x v="286"/>
    <x v="1"/>
  </r>
  <r>
    <x v="430"/>
    <n v="10000"/>
    <x v="6"/>
    <x v="3"/>
    <x v="33"/>
    <x v="95"/>
    <x v="287"/>
    <x v="1"/>
  </r>
  <r>
    <x v="431"/>
    <n v="10000"/>
    <x v="6"/>
    <x v="3"/>
    <x v="17"/>
    <x v="19"/>
    <x v="288"/>
    <x v="1"/>
  </r>
  <r>
    <x v="432"/>
    <n v="10000"/>
    <x v="6"/>
    <x v="3"/>
    <x v="0"/>
    <x v="96"/>
    <x v="289"/>
    <x v="1"/>
  </r>
  <r>
    <x v="433"/>
    <n v="10000"/>
    <x v="6"/>
    <x v="3"/>
    <x v="24"/>
    <x v="6"/>
    <x v="139"/>
    <x v="1"/>
  </r>
  <r>
    <x v="434"/>
    <n v="10000"/>
    <x v="6"/>
    <x v="3"/>
    <x v="59"/>
    <x v="97"/>
    <x v="290"/>
    <x v="1"/>
  </r>
  <r>
    <x v="435"/>
    <n v="10000"/>
    <x v="6"/>
    <x v="3"/>
    <x v="80"/>
    <x v="26"/>
    <x v="291"/>
    <x v="1"/>
  </r>
  <r>
    <x v="436"/>
    <n v="10000"/>
    <x v="6"/>
    <x v="3"/>
    <x v="81"/>
    <x v="95"/>
    <x v="292"/>
    <x v="6"/>
  </r>
  <r>
    <x v="437"/>
    <n v="10000"/>
    <x v="6"/>
    <x v="3"/>
    <x v="82"/>
    <x v="19"/>
    <x v="292"/>
    <x v="6"/>
  </r>
  <r>
    <x v="438"/>
    <n v="10000"/>
    <x v="6"/>
    <x v="3"/>
    <x v="42"/>
    <x v="98"/>
    <x v="292"/>
    <x v="6"/>
  </r>
  <r>
    <x v="439"/>
    <n v="10000"/>
    <x v="6"/>
    <x v="3"/>
    <x v="83"/>
    <x v="6"/>
    <x v="292"/>
    <x v="6"/>
  </r>
  <r>
    <x v="440"/>
    <n v="10000"/>
    <x v="6"/>
    <x v="3"/>
    <x v="74"/>
    <x v="97"/>
    <x v="292"/>
    <x v="6"/>
  </r>
  <r>
    <x v="441"/>
    <n v="10000"/>
    <x v="6"/>
    <x v="3"/>
    <x v="80"/>
    <x v="26"/>
    <x v="292"/>
    <x v="6"/>
  </r>
  <r>
    <x v="442"/>
    <n v="10000"/>
    <x v="6"/>
    <x v="3"/>
    <x v="33"/>
    <x v="95"/>
    <x v="293"/>
    <x v="0"/>
  </r>
  <r>
    <x v="443"/>
    <n v="10000"/>
    <x v="6"/>
    <x v="3"/>
    <x v="17"/>
    <x v="19"/>
    <x v="294"/>
    <x v="0"/>
  </r>
  <r>
    <x v="444"/>
    <n v="10000"/>
    <x v="6"/>
    <x v="3"/>
    <x v="0"/>
    <x v="96"/>
    <x v="295"/>
    <x v="0"/>
  </r>
  <r>
    <x v="445"/>
    <n v="10000"/>
    <x v="6"/>
    <x v="3"/>
    <x v="68"/>
    <x v="6"/>
    <x v="296"/>
    <x v="0"/>
  </r>
  <r>
    <x v="446"/>
    <n v="10000"/>
    <x v="6"/>
    <x v="3"/>
    <x v="75"/>
    <x v="99"/>
    <x v="297"/>
    <x v="7"/>
  </r>
  <r>
    <x v="447"/>
    <n v="10000"/>
    <x v="6"/>
    <x v="3"/>
    <x v="84"/>
    <x v="100"/>
    <x v="298"/>
    <x v="7"/>
  </r>
  <r>
    <x v="448"/>
    <n v="10000"/>
    <x v="6"/>
    <x v="3"/>
    <x v="85"/>
    <x v="101"/>
    <x v="299"/>
    <x v="7"/>
  </r>
  <r>
    <x v="449"/>
    <n v="10000"/>
    <x v="6"/>
    <x v="3"/>
    <x v="86"/>
    <x v="102"/>
    <x v="300"/>
    <x v="7"/>
  </r>
  <r>
    <x v="450"/>
    <n v="10000"/>
    <x v="6"/>
    <x v="3"/>
    <x v="87"/>
    <x v="103"/>
    <x v="301"/>
    <x v="7"/>
  </r>
  <r>
    <x v="451"/>
    <n v="10000"/>
    <x v="7"/>
    <x v="0"/>
    <x v="88"/>
    <x v="104"/>
    <x v="302"/>
    <x v="18"/>
  </r>
  <r>
    <x v="452"/>
    <n v="10000"/>
    <x v="7"/>
    <x v="0"/>
    <x v="54"/>
    <x v="28"/>
    <x v="303"/>
    <x v="7"/>
  </r>
  <r>
    <x v="453"/>
    <n v="10000"/>
    <x v="7"/>
    <x v="1"/>
    <x v="14"/>
    <x v="105"/>
    <x v="304"/>
    <x v="19"/>
  </r>
  <r>
    <x v="454"/>
    <n v="10000"/>
    <x v="7"/>
    <x v="2"/>
    <x v="25"/>
    <x v="19"/>
    <x v="305"/>
    <x v="7"/>
  </r>
  <r>
    <x v="455"/>
    <n v="10000"/>
    <x v="7"/>
    <x v="2"/>
    <x v="54"/>
    <x v="6"/>
    <x v="306"/>
    <x v="7"/>
  </r>
  <r>
    <x v="456"/>
    <n v="10000"/>
    <x v="7"/>
    <x v="2"/>
    <x v="87"/>
    <x v="20"/>
    <x v="307"/>
    <x v="7"/>
  </r>
  <r>
    <x v="457"/>
    <n v="10000"/>
    <x v="7"/>
    <x v="2"/>
    <x v="89"/>
    <x v="9"/>
    <x v="308"/>
    <x v="7"/>
  </r>
  <r>
    <x v="458"/>
    <n v="10000"/>
    <x v="7"/>
    <x v="3"/>
    <x v="90"/>
    <x v="18"/>
    <x v="309"/>
    <x v="18"/>
  </r>
  <r>
    <x v="459"/>
    <n v="10000"/>
    <x v="7"/>
    <x v="3"/>
    <x v="88"/>
    <x v="18"/>
    <x v="310"/>
    <x v="0"/>
  </r>
  <r>
    <x v="460"/>
    <n v="10000"/>
    <x v="7"/>
    <x v="3"/>
    <x v="33"/>
    <x v="18"/>
    <x v="311"/>
    <x v="18"/>
  </r>
  <r>
    <x v="461"/>
    <n v="10000"/>
    <x v="7"/>
    <x v="3"/>
    <x v="17"/>
    <x v="0"/>
    <x v="312"/>
    <x v="0"/>
  </r>
  <r>
    <x v="462"/>
    <n v="10000"/>
    <x v="7"/>
    <x v="3"/>
    <x v="31"/>
    <x v="0"/>
    <x v="313"/>
    <x v="1"/>
  </r>
  <r>
    <x v="463"/>
    <n v="10000"/>
    <x v="7"/>
    <x v="3"/>
    <x v="40"/>
    <x v="19"/>
    <x v="314"/>
    <x v="0"/>
  </r>
  <r>
    <x v="464"/>
    <n v="10000"/>
    <x v="7"/>
    <x v="3"/>
    <x v="76"/>
    <x v="5"/>
    <x v="315"/>
    <x v="1"/>
  </r>
  <r>
    <x v="465"/>
    <n v="10000"/>
    <x v="7"/>
    <x v="3"/>
    <x v="74"/>
    <x v="5"/>
    <x v="316"/>
    <x v="0"/>
  </r>
  <r>
    <x v="466"/>
    <n v="10000"/>
    <x v="7"/>
    <x v="3"/>
    <x v="30"/>
    <x v="6"/>
    <x v="317"/>
    <x v="1"/>
  </r>
  <r>
    <x v="467"/>
    <n v="10000"/>
    <x v="7"/>
    <x v="3"/>
    <x v="54"/>
    <x v="6"/>
    <x v="318"/>
    <x v="0"/>
  </r>
  <r>
    <x v="468"/>
    <n v="10000"/>
    <x v="7"/>
    <x v="3"/>
    <x v="91"/>
    <x v="25"/>
    <x v="319"/>
    <x v="1"/>
  </r>
  <r>
    <x v="469"/>
    <n v="10000"/>
    <x v="7"/>
    <x v="3"/>
    <x v="92"/>
    <x v="25"/>
    <x v="320"/>
    <x v="7"/>
  </r>
  <r>
    <x v="470"/>
    <n v="10000"/>
    <x v="7"/>
    <x v="3"/>
    <x v="93"/>
    <x v="26"/>
    <x v="321"/>
    <x v="1"/>
  </r>
  <r>
    <x v="471"/>
    <n v="10000"/>
    <x v="7"/>
    <x v="3"/>
    <x v="94"/>
    <x v="26"/>
    <x v="322"/>
    <x v="7"/>
  </r>
  <r>
    <x v="472"/>
    <n v="10000"/>
    <x v="7"/>
    <x v="3"/>
    <x v="95"/>
    <x v="9"/>
    <x v="323"/>
    <x v="7"/>
  </r>
  <r>
    <x v="473"/>
    <n v="10000"/>
    <x v="8"/>
    <x v="4"/>
    <x v="96"/>
    <x v="106"/>
    <x v="324"/>
    <x v="20"/>
  </r>
  <r>
    <x v="474"/>
    <m/>
    <x v="9"/>
    <x v="5"/>
    <x v="97"/>
    <x v="107"/>
    <x v="325"/>
    <x v="21"/>
  </r>
  <r>
    <x v="474"/>
    <m/>
    <x v="9"/>
    <x v="5"/>
    <x v="97"/>
    <x v="107"/>
    <x v="325"/>
    <x v="21"/>
  </r>
  <r>
    <x v="474"/>
    <m/>
    <x v="9"/>
    <x v="5"/>
    <x v="97"/>
    <x v="107"/>
    <x v="325"/>
    <x v="21"/>
  </r>
  <r>
    <x v="474"/>
    <m/>
    <x v="9"/>
    <x v="5"/>
    <x v="97"/>
    <x v="107"/>
    <x v="325"/>
    <x v="21"/>
  </r>
  <r>
    <x v="474"/>
    <m/>
    <x v="9"/>
    <x v="5"/>
    <x v="97"/>
    <x v="107"/>
    <x v="325"/>
    <x v="21"/>
  </r>
  <r>
    <x v="474"/>
    <m/>
    <x v="9"/>
    <x v="5"/>
    <x v="97"/>
    <x v="107"/>
    <x v="325"/>
    <x v="21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94">
  <r>
    <n v="10000"/>
    <s v="GA50JT06-258"/>
    <x v="0"/>
    <s v="GA50JT06-258"/>
    <s v="https://octopart.com/ga50jt06-258-genesic+semiconductor-50255812"/>
    <s v="600V 25mOhm @ 50A TO-258-3, TO-258AA"/>
    <s v="Id=100A (Tc) Vgsmax=- Vth=-"/>
    <s v="Qg=- Ciss=-"/>
    <n v="10000"/>
    <s v="1242-1253-ND"/>
    <m/>
    <m/>
    <m/>
    <m/>
    <m/>
    <m/>
    <m/>
    <m/>
    <m/>
    <m/>
    <m/>
    <m/>
    <m/>
    <s v="Bulk"/>
    <m/>
    <m/>
    <m/>
    <m/>
    <m/>
    <m/>
    <m/>
    <m/>
    <m/>
    <m/>
    <m/>
    <m/>
    <m/>
    <n v="601.94000000000005"/>
    <m/>
    <m/>
    <m/>
    <m/>
    <m/>
    <m/>
    <m/>
    <m/>
    <m/>
    <m/>
    <m/>
    <m/>
    <m/>
    <n v="0"/>
    <m/>
    <m/>
    <m/>
    <m/>
    <m/>
    <m/>
    <m/>
    <m/>
    <m/>
    <m/>
    <m/>
    <m/>
    <m/>
    <n v="10"/>
    <m/>
    <m/>
    <m/>
    <m/>
    <m/>
    <m/>
    <m/>
    <m/>
    <m/>
    <m/>
    <m/>
    <m/>
    <m/>
    <s v="https://octopart.com/click/track?c=1&amp;ai=8237&amp;sig=0b5afa5&amp;sid=459&amp;ppid=50255812&amp;vpid=161862115&amp;ct=offers"/>
    <m/>
    <m/>
    <m/>
    <m/>
    <m/>
    <m/>
    <m/>
    <m/>
    <m/>
    <m/>
    <m/>
    <m/>
    <m/>
    <s v="Digi-Key"/>
    <s v="1242-1253-ND"/>
    <s v="Bulk"/>
    <n v="601.94000000000005"/>
    <n v="6019400"/>
    <n v="6019400"/>
    <n v="0"/>
    <n v="10"/>
    <s v="https://octopart.com/click/track?c=1&amp;ai=8237&amp;sig=0b5afa5&amp;sid=459&amp;ppid=50255812&amp;vpid=161862115&amp;ct=offers"/>
    <s v="25mOhm"/>
    <s v="50A"/>
    <s v="TO-258-3,"/>
    <s v="TO-258AA"/>
    <n v="25"/>
    <n v="650"/>
    <s v="K"/>
  </r>
  <r>
    <n v="10000"/>
    <s v="GA20JT12-263"/>
    <x v="0"/>
    <s v="GA20JT12-263"/>
    <s v="https://octopart.com/ga20jt12-263-genesic+semiconductor-30949953"/>
    <s v="1200V 60mOhm @ 20A TO-263-8, DÂ²Pak (7 Leads + Tab), TO-263CA"/>
    <s v="Id=45A (Tc) Vgsmax=- Vth=-"/>
    <s v="Qg=- Ciss=3091pF @ 800V"/>
    <n v="10000"/>
    <s v="1242-1189-ND"/>
    <m/>
    <m/>
    <m/>
    <m/>
    <m/>
    <s v="905-GA20JT12-263"/>
    <m/>
    <m/>
    <m/>
    <m/>
    <m/>
    <m/>
    <m/>
    <s v="Tube"/>
    <m/>
    <m/>
    <m/>
    <m/>
    <m/>
    <s v="Tape &amp; Reel"/>
    <m/>
    <m/>
    <m/>
    <m/>
    <m/>
    <m/>
    <m/>
    <n v="25.395440000000001"/>
    <m/>
    <m/>
    <m/>
    <m/>
    <m/>
    <n v="31.21"/>
    <m/>
    <m/>
    <m/>
    <m/>
    <m/>
    <m/>
    <m/>
    <n v="155"/>
    <m/>
    <m/>
    <m/>
    <m/>
    <m/>
    <n v="15"/>
    <m/>
    <m/>
    <m/>
    <m/>
    <m/>
    <m/>
    <m/>
    <n v="1"/>
    <m/>
    <m/>
    <m/>
    <m/>
    <m/>
    <n v="1"/>
    <m/>
    <m/>
    <m/>
    <m/>
    <m/>
    <m/>
    <m/>
    <s v="https://octopart.com/click/track?ai=8237&amp;sig=024d2d6&amp;sid=459&amp;ppid=30949953&amp;vpid=91295666&amp;ct=offers"/>
    <m/>
    <m/>
    <m/>
    <m/>
    <m/>
    <s v="https://octopart.com/click/track?ai=8237&amp;sig=0e9393e&amp;sid=2401&amp;ppid=30949953&amp;vpid=241918531&amp;ct=offers"/>
    <m/>
    <m/>
    <m/>
    <m/>
    <m/>
    <m/>
    <m/>
    <s v="Master Electronics"/>
    <s v="GA20JT12-263"/>
    <m/>
    <n v="25.03"/>
    <n v="250300"/>
    <n v="250300"/>
    <n v="0"/>
    <n v="313"/>
    <s v="https://octopart.com/click/track?c=1&amp;ai=8237&amp;sig=09690c3&amp;sid=2595&amp;ppid=30949953&amp;vpid=544351735&amp;ct=offers"/>
    <s v="60mOhm"/>
    <s v="20A"/>
    <s v="TO-263-8,"/>
    <s v="DÂ²Pak"/>
    <n v="60"/>
    <n v="1200"/>
    <s v="K"/>
  </r>
  <r>
    <n v="10000"/>
    <s v="GA10SICP12-263"/>
    <x v="0"/>
    <s v="GA10SICP12-263"/>
    <s v="https://octopart.com/ga10sicp12-263-genesic+semiconductor-61580712"/>
    <s v="1200V 100mOhm @ 10A TO-263-8, DÂ²Pak (7 Leads + Tab), TO-263CA"/>
    <s v="Id=25A (Tc) Vgsmax=- Vth=-"/>
    <s v="Qg=- Ciss=1403pF @ 800V"/>
    <n v="10000"/>
    <s v="1242-1318-ND"/>
    <m/>
    <m/>
    <m/>
    <m/>
    <m/>
    <s v="905-GA10SICP12-263"/>
    <m/>
    <m/>
    <m/>
    <m/>
    <m/>
    <m/>
    <m/>
    <s v="Tube"/>
    <m/>
    <m/>
    <m/>
    <m/>
    <m/>
    <s v="Tape &amp; Reel"/>
    <m/>
    <m/>
    <m/>
    <m/>
    <m/>
    <m/>
    <m/>
    <n v="25.274239999999999"/>
    <m/>
    <m/>
    <m/>
    <m/>
    <m/>
    <n v="30.89"/>
    <m/>
    <m/>
    <m/>
    <m/>
    <m/>
    <m/>
    <m/>
    <n v="0"/>
    <m/>
    <m/>
    <m/>
    <m/>
    <m/>
    <n v="57"/>
    <m/>
    <m/>
    <m/>
    <m/>
    <m/>
    <m/>
    <m/>
    <n v="500"/>
    <m/>
    <m/>
    <m/>
    <m/>
    <m/>
    <n v="1"/>
    <m/>
    <m/>
    <m/>
    <m/>
    <m/>
    <m/>
    <m/>
    <s v="https://octopart.com/click/track?c=1&amp;ai=8237&amp;sig=02f854f&amp;sid=459&amp;ppid=61580712&amp;vpid=232640500&amp;ct=offers"/>
    <m/>
    <m/>
    <m/>
    <m/>
    <m/>
    <s v="https://octopart.com/click/track?ai=8237&amp;sig=0d02ad8&amp;sid=2401&amp;ppid=61580712&amp;vpid=239357292&amp;ct=offers"/>
    <m/>
    <m/>
    <m/>
    <m/>
    <m/>
    <m/>
    <m/>
    <s v="Digi-Key"/>
    <s v="1242-1318-ND"/>
    <s v="Tube"/>
    <n v="25.274239999999999"/>
    <n v="252742.39999999999"/>
    <n v="252742.39999999999"/>
    <n v="0"/>
    <n v="500"/>
    <s v="https://octopart.com/click/track?c=1&amp;ai=8237&amp;sig=02f854f&amp;sid=459&amp;ppid=61580712&amp;vpid=232640500&amp;ct=offers"/>
    <s v="100mOhm"/>
    <s v="10A"/>
    <s v="TO-263-8,"/>
    <s v="DÂ²Pak"/>
    <n v="100"/>
    <n v="1200"/>
    <s v="K"/>
  </r>
  <r>
    <n v="10000"/>
    <s v="GA10JT12-263"/>
    <x v="0"/>
    <s v="GA10JT12-263"/>
    <s v="https://octopart.com/ga10jt12-263-genesic+semiconductor-30949952"/>
    <s v="1200V 120mOhm @ 10A -"/>
    <s v="Id=25A (Tc) Vgsmax=- Vth=-"/>
    <s v="Qg=- Ciss=1403pF @ 800V"/>
    <n v="10000"/>
    <s v="1242-1186-ND"/>
    <m/>
    <m/>
    <m/>
    <m/>
    <m/>
    <s v="905-GA10JT12-263"/>
    <s v="08X5868"/>
    <m/>
    <m/>
    <m/>
    <m/>
    <m/>
    <m/>
    <s v="Tube"/>
    <m/>
    <m/>
    <m/>
    <m/>
    <m/>
    <s v="Tape &amp; Reel"/>
    <m/>
    <m/>
    <m/>
    <m/>
    <m/>
    <m/>
    <m/>
    <n v="13.15122"/>
    <m/>
    <m/>
    <m/>
    <m/>
    <m/>
    <n v="15.31"/>
    <n v="18.28"/>
    <m/>
    <m/>
    <m/>
    <m/>
    <m/>
    <m/>
    <n v="691"/>
    <m/>
    <m/>
    <m/>
    <m/>
    <m/>
    <n v="17"/>
    <n v="0"/>
    <m/>
    <m/>
    <m/>
    <m/>
    <m/>
    <m/>
    <n v="1"/>
    <m/>
    <m/>
    <m/>
    <m/>
    <m/>
    <n v="1"/>
    <n v="1250"/>
    <m/>
    <m/>
    <m/>
    <m/>
    <m/>
    <m/>
    <s v="https://octopart.com/click/track?ai=8237&amp;sig=02be008&amp;sid=459&amp;ppid=30949952&amp;vpid=91295665&amp;ct=offers"/>
    <m/>
    <m/>
    <m/>
    <m/>
    <m/>
    <s v="https://octopart.com/click/track?ai=8237&amp;sig=009e2d8&amp;sid=2401&amp;ppid=30949952&amp;vpid=241918530&amp;ct=offers"/>
    <s v="https://octopart.com/click/track?c=1&amp;ai=8237&amp;sig=04cc738&amp;sid=2402&amp;ppid=30949952&amp;vpid=89569525&amp;ct=offers"/>
    <m/>
    <m/>
    <m/>
    <m/>
    <m/>
    <m/>
    <s v="Master Electronics"/>
    <s v="GA10JT12-263"/>
    <m/>
    <n v="12.51"/>
    <n v="125100"/>
    <n v="125100"/>
    <n v="0"/>
    <n v="313"/>
    <s v="https://octopart.com/click/track?c=1&amp;ai=8237&amp;sig=07d7ff1&amp;sid=2595&amp;ppid=30949952&amp;vpid=544351733&amp;ct=offers"/>
    <s v="120mOhm"/>
    <s v="10A"/>
    <s v="-"/>
    <m/>
    <n v="120"/>
    <n v="1200"/>
    <s v="K"/>
  </r>
  <r>
    <n v="10000"/>
    <s v="GA08JT17-247"/>
    <x v="0"/>
    <s v="GA08JT17-247"/>
    <s v="https://octopart.com/ga08jt17-247-genesic+semiconductor-24874688"/>
    <s v="1700V 250mOhm @ 8A TO-247-3"/>
    <s v="Id=8A (Tc) (90Â°C) Vgsmax=- Vth=-"/>
    <s v="Qg=- Ciss=-"/>
    <n v="10000"/>
    <s v="1242-1135-ND"/>
    <m/>
    <m/>
    <m/>
    <m/>
    <m/>
    <m/>
    <s v="46W2773"/>
    <m/>
    <m/>
    <m/>
    <m/>
    <m/>
    <m/>
    <s v="Tube"/>
    <m/>
    <m/>
    <m/>
    <m/>
    <m/>
    <m/>
    <m/>
    <m/>
    <m/>
    <m/>
    <m/>
    <m/>
    <m/>
    <n v="43.086599999999997"/>
    <m/>
    <m/>
    <m/>
    <m/>
    <m/>
    <m/>
    <n v="49.71"/>
    <m/>
    <m/>
    <m/>
    <m/>
    <m/>
    <m/>
    <n v="631"/>
    <m/>
    <m/>
    <m/>
    <m/>
    <m/>
    <m/>
    <n v="0"/>
    <m/>
    <m/>
    <m/>
    <m/>
    <m/>
    <m/>
    <n v="1"/>
    <m/>
    <m/>
    <m/>
    <m/>
    <m/>
    <m/>
    <n v="450"/>
    <m/>
    <m/>
    <m/>
    <m/>
    <m/>
    <m/>
    <s v="https://octopart.com/click/track?ai=8237&amp;sig=0b98534&amp;sid=459&amp;ppid=24874688&amp;vpid=67450421&amp;ct=offers"/>
    <m/>
    <m/>
    <m/>
    <m/>
    <m/>
    <m/>
    <s v="https://octopart.com/click/track?c=1&amp;ai=8237&amp;sig=00e42b5&amp;sid=2402&amp;ppid=24874688&amp;vpid=57576977&amp;ct=offers"/>
    <m/>
    <m/>
    <m/>
    <m/>
    <m/>
    <m/>
    <s v="Digi-Key"/>
    <s v="1242-1135-ND"/>
    <s v="Tube"/>
    <n v="43.086599999999997"/>
    <n v="430866"/>
    <n v="430866"/>
    <n v="631"/>
    <n v="1"/>
    <s v="https://octopart.com/click/track?ai=8237&amp;sig=0b98534&amp;sid=459&amp;ppid=24874688&amp;vpid=67450421&amp;ct=offers"/>
    <s v="250mOhm"/>
    <s v="8A"/>
    <s v="TO-247-3"/>
    <m/>
    <n v="250"/>
    <n v="1700"/>
    <s v="K"/>
  </r>
  <r>
    <n v="10000"/>
    <s v="GA05JT12-263"/>
    <x v="0"/>
    <s v="GA05JT12-263"/>
    <s v="https://octopart.com/ga05jt12-263-genesic+semiconductor-30949951"/>
    <s v="1200V - TO-263-8, DÂ²Pak (7 Leads + Tab), TO-263CA"/>
    <s v="Id=15A (Tc) Vgsmax=- Vth=-"/>
    <s v="Qg=- Ciss=-"/>
    <n v="10000"/>
    <s v="1242-1184-ND"/>
    <m/>
    <m/>
    <m/>
    <m/>
    <m/>
    <m/>
    <s v="08X5866"/>
    <m/>
    <m/>
    <m/>
    <m/>
    <m/>
    <m/>
    <s v="Tube"/>
    <m/>
    <m/>
    <m/>
    <m/>
    <m/>
    <m/>
    <m/>
    <m/>
    <m/>
    <m/>
    <m/>
    <m/>
    <m/>
    <n v="6.1357499999999998"/>
    <m/>
    <m/>
    <m/>
    <m/>
    <m/>
    <m/>
    <n v="0.67500000000000004"/>
    <m/>
    <m/>
    <m/>
    <m/>
    <m/>
    <m/>
    <n v="945"/>
    <m/>
    <m/>
    <m/>
    <m/>
    <m/>
    <m/>
    <n v="26"/>
    <m/>
    <m/>
    <m/>
    <m/>
    <m/>
    <m/>
    <n v="1"/>
    <m/>
    <m/>
    <m/>
    <m/>
    <m/>
    <m/>
    <n v="1"/>
    <m/>
    <m/>
    <m/>
    <m/>
    <m/>
    <m/>
    <s v="https://octopart.com/click/track?ai=8237&amp;sig=045742c&amp;sid=459&amp;ppid=30949951&amp;vpid=91295664&amp;ct=offers"/>
    <m/>
    <m/>
    <m/>
    <m/>
    <m/>
    <m/>
    <s v="https://octopart.com/click/track?ai=8237&amp;sig=081dda7&amp;sid=2402&amp;ppid=30949951&amp;vpid=89569480&amp;ct=offers"/>
    <m/>
    <m/>
    <m/>
    <m/>
    <m/>
    <m/>
    <s v="Newark"/>
    <s v="08X5866"/>
    <m/>
    <n v="0.67500000000000004"/>
    <n v="6750"/>
    <n v="6750"/>
    <n v="26"/>
    <n v="1"/>
    <s v="https://octopart.com/click/track?ai=8237&amp;sig=081dda7&amp;sid=2402&amp;ppid=30949951&amp;vpid=89569480&amp;ct=offers"/>
    <s v="-"/>
    <s v="DÂ²Pak"/>
    <s v="(7"/>
    <s v="Leads"/>
    <s v="-"/>
    <n v="1200"/>
    <s v="K"/>
  </r>
  <r>
    <n v="10000"/>
    <s v="IMW120R030M1HXKSA1"/>
    <x v="1"/>
    <s v="IMW120R030M1HXKSA1"/>
    <s v="https://octopart.com/imw120r030m1hxksa1-infineon-103317928"/>
    <s v="1.2kV 40mOhm @ 25A, 18V TO-247-3"/>
    <s v="Id=56A (Tc) Vgsmax=15V, 18V Vth=5.7V @ 10mA"/>
    <s v="Qg=63nC @ 18V Ciss=2.12nF @ 800V"/>
    <n v="10000"/>
    <s v="IMW120R030M1HXKSA1-ND"/>
    <m/>
    <s v="IMW120R030M1HXKSA1"/>
    <s v="SP001727390"/>
    <m/>
    <m/>
    <s v="726-IMW120R030M1HXKS"/>
    <s v="29AH1031"/>
    <m/>
    <m/>
    <s v="TMOS2965"/>
    <m/>
    <m/>
    <m/>
    <s v="Tube"/>
    <m/>
    <m/>
    <m/>
    <m/>
    <m/>
    <s v="Tube"/>
    <m/>
    <m/>
    <m/>
    <m/>
    <m/>
    <m/>
    <m/>
    <n v="16.968579999999999"/>
    <m/>
    <n v="16.842009999999998"/>
    <n v="19.089362327524299"/>
    <m/>
    <m/>
    <n v="19.88"/>
    <n v="17.3"/>
    <m/>
    <m/>
    <n v="18.37"/>
    <m/>
    <m/>
    <m/>
    <n v="124"/>
    <m/>
    <n v="0"/>
    <n v="806"/>
    <m/>
    <m/>
    <n v="213"/>
    <n v="413"/>
    <m/>
    <m/>
    <n v="6"/>
    <m/>
    <m/>
    <m/>
    <n v="1"/>
    <m/>
    <n v="30"/>
    <n v="1"/>
    <m/>
    <m/>
    <n v="1"/>
    <n v="1"/>
    <m/>
    <m/>
    <n v="30"/>
    <m/>
    <m/>
    <m/>
    <s v="https://octopart.com/click/track?ai=8237&amp;sig=00823e9&amp;sid=459&amp;ppid=103317928&amp;vpid=576948913&amp;ct=offers"/>
    <m/>
    <s v="https://octopart.com/click/track?c=1&amp;ai=8237&amp;sig=045c8fc&amp;sid=5822&amp;ppid=103317928&amp;vpid=575333034&amp;ct=offers"/>
    <s v="https://octopart.com/click/track?ai=8237&amp;sig=0344a0f&amp;sid=15544&amp;ppid=103317928&amp;vpid=577825268&amp;ct=offers"/>
    <m/>
    <m/>
    <s v="https://octopart.com/click/track?ai=8237&amp;sig=0cf777e&amp;sid=2401&amp;ppid=103317928&amp;vpid=578355249&amp;ct=offers"/>
    <s v="https://octopart.com/click/track?ai=8237&amp;sig=07d6be3&amp;sid=2402&amp;ppid=103317928&amp;vpid=579314181&amp;ct=offers"/>
    <m/>
    <m/>
    <s v="https://octopart.com/click/track?ai=8237&amp;sig=00a5788&amp;sid=18993&amp;ppid=103317928&amp;vpid=596767973&amp;ct=offers"/>
    <m/>
    <m/>
    <m/>
    <s v="Avnet"/>
    <s v="IMW120R030M1HXKSA1"/>
    <m/>
    <n v="16.842009999999998"/>
    <n v="168420.09999999899"/>
    <n v="168420.09999999899"/>
    <n v="0"/>
    <n v="30"/>
    <s v="https://octopart.com/click/track?c=1&amp;ai=8237&amp;sig=045c8fc&amp;sid=5822&amp;ppid=103317928&amp;vpid=575333034&amp;ct=offers"/>
    <s v="40mOhm"/>
    <s v="25A,"/>
    <s v="18V"/>
    <s v="TO-247-3"/>
    <n v="40"/>
    <n v="1200"/>
    <s v="D"/>
  </r>
  <r>
    <n v="10000"/>
    <s v="IMZ120R030M1HXKSA1"/>
    <x v="1"/>
    <s v="IMZ120R030M1HXKSA1"/>
    <s v="https://octopart.com/imz120r030m1hxksa1-infineon-103046432"/>
    <s v="1.2kV 40mOhm @ 25A, 18V TO-247-4"/>
    <s v="Id=56A (Tc) Vgsmax=15V, 18V Vth=5.7V @ 10mA"/>
    <s v="Qg=63nC @ 18V Ciss=2.12nF @ 800V"/>
    <n v="10000"/>
    <s v="IMZ120R030M1HXKSA1-ND"/>
    <m/>
    <s v="IMZ120R030M1HXKSA1"/>
    <s v="SP001727394"/>
    <m/>
    <s v="IMZ120R030M1HXKSA1-TUBE"/>
    <s v="726-IMZ120R030M1HXKS"/>
    <s v="29AH1037"/>
    <m/>
    <m/>
    <s v="TMOS2946"/>
    <m/>
    <m/>
    <m/>
    <s v="Tube"/>
    <m/>
    <m/>
    <m/>
    <m/>
    <s v="Tube"/>
    <s v="Tube"/>
    <m/>
    <m/>
    <m/>
    <m/>
    <m/>
    <m/>
    <m/>
    <n v="17.397500000000001"/>
    <m/>
    <n v="17.26774"/>
    <n v="19.5718363678501"/>
    <m/>
    <n v="21.36"/>
    <n v="20.38"/>
    <n v="17.73"/>
    <m/>
    <m/>
    <n v="19.91"/>
    <m/>
    <m/>
    <m/>
    <n v="168"/>
    <m/>
    <n v="0"/>
    <n v="1370"/>
    <m/>
    <n v="240"/>
    <n v="91"/>
    <n v="286"/>
    <m/>
    <m/>
    <n v="12"/>
    <m/>
    <m/>
    <m/>
    <n v="1"/>
    <m/>
    <n v="240"/>
    <n v="1"/>
    <m/>
    <n v="240"/>
    <n v="1"/>
    <n v="1"/>
    <m/>
    <m/>
    <n v="30"/>
    <m/>
    <m/>
    <m/>
    <s v="https://octopart.com/click/track?ai=8237&amp;sig=0daa28c&amp;sid=459&amp;ppid=103046432&amp;vpid=576948920&amp;ct=offers"/>
    <m/>
    <s v="https://octopart.com/click/track?c=1&amp;ai=8237&amp;sig=016c0ef&amp;sid=5822&amp;ppid=103046432&amp;vpid=562297521&amp;ct=offers"/>
    <s v="https://octopart.com/click/track?ai=8237&amp;sig=0175787&amp;sid=15544&amp;ppid=103046432&amp;vpid=577825272&amp;ct=offers"/>
    <m/>
    <s v="https://octopart.com/click/track?ai=8237&amp;sig=0f64ab2&amp;sid=2454&amp;ppid=103046432&amp;vpid=608908120&amp;ct=offers"/>
    <s v="https://octopart.com/click/track?ai=8237&amp;sig=09a192c&amp;sid=2401&amp;ppid=103046432&amp;vpid=578355255&amp;ct=offers"/>
    <s v="https://octopart.com/click/track?ai=8237&amp;sig=05d1bc3&amp;sid=2402&amp;ppid=103046432&amp;vpid=579314187&amp;ct=offers"/>
    <m/>
    <m/>
    <s v="https://octopart.com/click/track?ai=8237&amp;sig=01dab6b&amp;sid=18993&amp;ppid=103046432&amp;vpid=595493488&amp;ct=offers"/>
    <m/>
    <m/>
    <m/>
    <s v="Avnet"/>
    <s v="IMZ120R030M1HXKSA1"/>
    <m/>
    <n v="17.26774"/>
    <n v="172677.4"/>
    <n v="172677.4"/>
    <n v="0"/>
    <n v="240"/>
    <s v="https://octopart.com/click/track?c=1&amp;ai=8237&amp;sig=016c0ef&amp;sid=5822&amp;ppid=103046432&amp;vpid=562297521&amp;ct=offers"/>
    <s v="40mOhm"/>
    <s v="25A,"/>
    <s v="18V"/>
    <s v="TO-247-4"/>
    <n v="40"/>
    <n v="1200"/>
    <s v="K"/>
  </r>
  <r>
    <n v="10000"/>
    <s v="IMW120R045M1XKSA1"/>
    <x v="1"/>
    <s v="IMW120R045M1XKSA1"/>
    <s v="https://octopart.com/imw120r045m1xksa1-infineon-100106595"/>
    <s v="1.2kV 59mOhm @ 20A, 15V TO-247-3"/>
    <s v="Id=52A (Tc) Vgsmax=15V Vth=5.7V @ 10mA"/>
    <s v="Qg=52nC @ 15V Ciss=1.9nF @ 800V"/>
    <n v="10000"/>
    <s v="IMW120R045M1XKSA1-ND"/>
    <s v="IMW120R045M1XKSA1"/>
    <s v="IMW120R045M1XKSA1"/>
    <s v="SP001346254"/>
    <m/>
    <s v="IMW120R045M1XKSA1-TUBE"/>
    <s v="726-IMW120R045M1XKS1"/>
    <s v="39AH8888"/>
    <m/>
    <m/>
    <s v="TMOS1473"/>
    <m/>
    <m/>
    <m/>
    <s v="Tube"/>
    <m/>
    <m/>
    <m/>
    <m/>
    <s v="Tube"/>
    <s v="Tube"/>
    <m/>
    <m/>
    <m/>
    <m/>
    <m/>
    <m/>
    <m/>
    <n v="14.526199999999999"/>
    <n v="14.362500000000001"/>
    <n v="14.417859999999999"/>
    <n v="16.341542827103101"/>
    <m/>
    <n v="17.829999999999998"/>
    <n v="18.53"/>
    <n v="13.77"/>
    <m/>
    <m/>
    <n v="16.03"/>
    <m/>
    <m/>
    <m/>
    <n v="273"/>
    <n v="144"/>
    <n v="0"/>
    <n v="0"/>
    <m/>
    <n v="240"/>
    <n v="808"/>
    <n v="168"/>
    <m/>
    <m/>
    <n v="124"/>
    <m/>
    <m/>
    <m/>
    <n v="1"/>
    <n v="1"/>
    <n v="240"/>
    <n v="1"/>
    <m/>
    <n v="240"/>
    <n v="1"/>
    <n v="1"/>
    <m/>
    <m/>
    <n v="30"/>
    <m/>
    <m/>
    <m/>
    <s v="https://octopart.com/click/track?ai=8237&amp;sig=01212b4&amp;sid=459&amp;ppid=100106595&amp;vpid=576948914&amp;ct=offers"/>
    <s v="https://octopart.com/click/track?ai=8237&amp;sig=04ae06d&amp;sid=1106&amp;ppid=100106595&amp;vpid=594818813&amp;ct=offers"/>
    <s v="https://octopart.com/click/track?c=1&amp;ai=8237&amp;sig=056906b&amp;sid=5822&amp;ppid=100106595&amp;vpid=535413974&amp;ct=offers"/>
    <s v="https://octopart.com/click/track?c=1&amp;ai=8237&amp;sig=0909d64&amp;sid=15544&amp;ppid=100106595&amp;vpid=507551754&amp;ct=offers"/>
    <m/>
    <s v="https://octopart.com/click/track?ai=8237&amp;sig=043a224&amp;sid=2454&amp;ppid=100106595&amp;vpid=605175758&amp;ct=offers"/>
    <s v="https://octopart.com/click/track?ai=8237&amp;sig=02cf565&amp;sid=2401&amp;ppid=100106595&amp;vpid=546621441&amp;ct=offers"/>
    <s v="https://octopart.com/click/track?ai=8237&amp;sig=0631cb9&amp;sid=2402&amp;ppid=100106595&amp;vpid=592528197&amp;ct=offers"/>
    <m/>
    <m/>
    <s v="https://octopart.com/click/track?ai=8237&amp;sig=0368e33&amp;sid=18993&amp;ppid=100106595&amp;vpid=504353219&amp;ct=offers"/>
    <m/>
    <m/>
    <m/>
    <s v="Newark"/>
    <s v="39AH8888"/>
    <m/>
    <n v="13.77"/>
    <n v="137700"/>
    <n v="137700"/>
    <n v="168"/>
    <n v="1"/>
    <s v="https://octopart.com/click/track?ai=8237&amp;sig=0631cb9&amp;sid=2402&amp;ppid=100106595&amp;vpid=592528197&amp;ct=offers"/>
    <s v="59mOhm"/>
    <s v="20A,"/>
    <s v="15V"/>
    <s v="TO-247-3"/>
    <n v="59"/>
    <n v="1200"/>
    <s v="D"/>
  </r>
  <r>
    <n v="10000"/>
    <s v="IMZ120R045M1XKSA1"/>
    <x v="1"/>
    <s v="IMZ120R045M1XKSA1"/>
    <s v="https://octopart.com/imz120r045m1xksa1-infineon-91076059"/>
    <s v="1200V 59mOhm @ 20A, 15V TO-247-4"/>
    <s v="Id=52A (Tc) Vgsmax=15V Vth=5.7V @ 10mA"/>
    <s v="Qg=52nC @ 15V Ciss=1900pF @ 800V"/>
    <n v="10000"/>
    <s v="448-IMZ120R045M1XKSA1-ND"/>
    <s v="IMZ120R045M1XKSA1"/>
    <s v="IMZ120R045M1XKSA1"/>
    <s v="SP001346258"/>
    <m/>
    <m/>
    <s v="726-IMZ120R045M1XKS1"/>
    <s v="39AH8889"/>
    <m/>
    <m/>
    <m/>
    <m/>
    <m/>
    <s v="IMZ120R045M1XKSA1"/>
    <s v="Tray"/>
    <m/>
    <m/>
    <m/>
    <m/>
    <m/>
    <s v="Tube"/>
    <m/>
    <m/>
    <m/>
    <m/>
    <m/>
    <m/>
    <m/>
    <n v="15.68768"/>
    <n v="14.751200000000001"/>
    <n v="15.57067"/>
    <n v="21.1994415207818"/>
    <m/>
    <m/>
    <n v="19.45"/>
    <n v="13.38"/>
    <m/>
    <m/>
    <m/>
    <m/>
    <m/>
    <n v="14.123900000000001"/>
    <n v="13"/>
    <n v="25"/>
    <n v="0"/>
    <n v="1223"/>
    <m/>
    <m/>
    <n v="407"/>
    <n v="170"/>
    <m/>
    <m/>
    <m/>
    <m/>
    <m/>
    <n v="25"/>
    <n v="1"/>
    <n v="1"/>
    <n v="240"/>
    <n v="1"/>
    <m/>
    <m/>
    <n v="1"/>
    <n v="1"/>
    <m/>
    <m/>
    <m/>
    <m/>
    <m/>
    <n v="1"/>
    <s v="https://octopart.com/click/track?ai=8237&amp;sig=0cdd42b&amp;sid=459&amp;ppid=91076059&amp;vpid=582322520&amp;ct=offers"/>
    <s v="https://octopart.com/click/track?ai=8237&amp;sig=0adbb31&amp;sid=1106&amp;ppid=91076059&amp;vpid=594818814&amp;ct=offers"/>
    <s v="https://octopart.com/click/track?c=1&amp;ai=8237&amp;sig=080d581&amp;sid=5822&amp;ppid=91076059&amp;vpid=475780504&amp;ct=offers"/>
    <s v="https://octopart.com/click/track?ai=8237&amp;sig=05389aa&amp;sid=15544&amp;ppid=91076059&amp;vpid=510912778&amp;ct=offers"/>
    <m/>
    <m/>
    <s v="https://octopart.com/click/track?ai=8237&amp;sig=0d799b9&amp;sid=2401&amp;ppid=91076059&amp;vpid=548539711&amp;ct=offers"/>
    <s v="https://octopart.com/click/track?ai=8237&amp;sig=01f5e67&amp;sid=2402&amp;ppid=91076059&amp;vpid=592528198&amp;ct=offers"/>
    <m/>
    <m/>
    <m/>
    <m/>
    <m/>
    <s v="https://octopart.com/click/track?ai=8237&amp;sig=05393f2&amp;sid=5489&amp;ppid=91076059&amp;vpid=597328029&amp;ct=offers"/>
    <s v="Newark"/>
    <s v="39AH8889"/>
    <m/>
    <n v="13.38"/>
    <n v="133800"/>
    <n v="133800"/>
    <n v="170"/>
    <n v="1"/>
    <s v="https://octopart.com/click/track?ai=8237&amp;sig=01f5e67&amp;sid=2402&amp;ppid=91076059&amp;vpid=592528198&amp;ct=offers"/>
    <s v="59mOhm"/>
    <s v="20A,"/>
    <s v="15V"/>
    <s v="TO-247-4"/>
    <n v="59"/>
    <n v="1200"/>
    <s v="K"/>
  </r>
  <r>
    <n v="10000"/>
    <s v="IMW120R060M1HXKSA1"/>
    <x v="1"/>
    <s v="IMW120R060M1HXKSA1"/>
    <s v="https://octopart.com/imw120r060m1hxksa1-infineon-103317929"/>
    <s v="1.2kV 78mOhm @ 13A, 18V TO-247-3"/>
    <s v="Id=36A (Tc) Vgsmax=15V, 18V Vth=5.7V @ 5.6mA"/>
    <s v="Qg=31nC @ 18V Ciss=1.06nF @ 800V"/>
    <n v="10000"/>
    <s v="IMW120R060M1HXKSA1-ND"/>
    <m/>
    <s v="IMW120R060M1HXKSA1"/>
    <s v="SP001808368"/>
    <m/>
    <s v="IMW120R060M1HXKSA1-TUBE"/>
    <s v="726-IMW120R060M1HXKS"/>
    <s v="29AH1032"/>
    <m/>
    <m/>
    <s v="TMOS2966"/>
    <m/>
    <m/>
    <m/>
    <s v="Tube"/>
    <m/>
    <m/>
    <m/>
    <m/>
    <s v="Tube"/>
    <s v="Tube"/>
    <m/>
    <m/>
    <m/>
    <m/>
    <m/>
    <m/>
    <m/>
    <n v="11.346539999999999"/>
    <m/>
    <n v="9.9415499999999994"/>
    <n v="11.0471711444867"/>
    <m/>
    <n v="12.3"/>
    <n v="12.12"/>
    <n v="10.210000000000001"/>
    <m/>
    <m/>
    <n v="11.05"/>
    <m/>
    <m/>
    <m/>
    <n v="125"/>
    <m/>
    <n v="0"/>
    <n v="952"/>
    <m/>
    <n v="240"/>
    <n v="50"/>
    <n v="38"/>
    <m/>
    <m/>
    <n v="10"/>
    <m/>
    <m/>
    <m/>
    <n v="1"/>
    <m/>
    <n v="240"/>
    <n v="1"/>
    <m/>
    <n v="240"/>
    <n v="1"/>
    <n v="1"/>
    <m/>
    <m/>
    <n v="30"/>
    <m/>
    <m/>
    <m/>
    <s v="https://octopart.com/click/track?ai=8237&amp;sig=00b8725&amp;sid=459&amp;ppid=103317929&amp;vpid=576948915&amp;ct=offers"/>
    <m/>
    <s v="https://octopart.com/click/track?c=1&amp;ai=8237&amp;sig=0a2c974&amp;sid=5822&amp;ppid=103317929&amp;vpid=575333035&amp;ct=offers"/>
    <s v="https://octopart.com/click/track?ai=8237&amp;sig=07d6ec3&amp;sid=15544&amp;ppid=103317929&amp;vpid=577825269&amp;ct=offers"/>
    <m/>
    <s v="https://octopart.com/click/track?ai=8237&amp;sig=0dab881&amp;sid=2454&amp;ppid=103317929&amp;vpid=605175759&amp;ct=offers"/>
    <s v="https://octopart.com/click/track?ai=8237&amp;sig=07bb868&amp;sid=2401&amp;ppid=103317929&amp;vpid=578355250&amp;ct=offers"/>
    <s v="https://octopart.com/click/track?ai=8237&amp;sig=0eeaaa3&amp;sid=2402&amp;ppid=103317929&amp;vpid=579314182&amp;ct=offers"/>
    <m/>
    <m/>
    <s v="https://octopart.com/click/track?ai=8237&amp;sig=00b6989&amp;sid=18993&amp;ppid=103317929&amp;vpid=596767975&amp;ct=offers"/>
    <m/>
    <m/>
    <m/>
    <s v="Avnet"/>
    <s v="IMW120R060M1HXKSA1"/>
    <m/>
    <n v="9.9415499999999994"/>
    <n v="99415.5"/>
    <n v="99415.5"/>
    <n v="0"/>
    <n v="240"/>
    <s v="https://octopart.com/click/track?c=1&amp;ai=8237&amp;sig=0a2c974&amp;sid=5822&amp;ppid=103317929&amp;vpid=575333035&amp;ct=offers"/>
    <s v="78mOhm"/>
    <s v="13A,"/>
    <s v="18V"/>
    <s v="TO-247-3"/>
    <n v="78"/>
    <n v="1200"/>
    <s v="D"/>
  </r>
  <r>
    <n v="10000"/>
    <s v="IMZ120R060M1HXKSA1"/>
    <x v="1"/>
    <s v="IMZ120R060M1HXKSA1"/>
    <s v="https://octopart.com/imz120r060m1hxksa1-infineon-103132111"/>
    <s v="1.2kV 78mOhm @ 13A, 18V TO-247-4"/>
    <s v="Id=36A (Tc) Vgsmax=15V, 18V Vth=5.7V @ 5.6mA"/>
    <s v="Qg=31nC @ 18V Ciss=1.06nF @ 800V"/>
    <n v="10000"/>
    <s v="IMZ120R060M1HXKSA1-ND"/>
    <m/>
    <s v="IMZ120R060M1HXKSA1"/>
    <s v="SP001808370"/>
    <m/>
    <s v="IMZ120R060M1HXKSA1-TUBE"/>
    <s v="726-IMZ120R060M1HXKS"/>
    <s v="29AH1038"/>
    <m/>
    <m/>
    <s v="TMOS2947"/>
    <m/>
    <m/>
    <m/>
    <s v="Tube"/>
    <m/>
    <m/>
    <m/>
    <m/>
    <s v="Tube"/>
    <s v="Tube"/>
    <m/>
    <m/>
    <m/>
    <m/>
    <m/>
    <m/>
    <m/>
    <n v="11.8584"/>
    <m/>
    <n v="10.39002"/>
    <n v="11.5454046995913"/>
    <m/>
    <n v="12.85"/>
    <n v="15.07"/>
    <n v="10.67"/>
    <m/>
    <m/>
    <n v="11.55"/>
    <m/>
    <m/>
    <m/>
    <n v="260"/>
    <m/>
    <n v="0"/>
    <n v="234"/>
    <m/>
    <n v="240"/>
    <n v="68"/>
    <n v="224"/>
    <m/>
    <m/>
    <n v="12"/>
    <m/>
    <m/>
    <m/>
    <n v="1"/>
    <m/>
    <n v="240"/>
    <n v="1"/>
    <m/>
    <n v="240"/>
    <n v="1"/>
    <n v="1"/>
    <m/>
    <m/>
    <n v="30"/>
    <m/>
    <m/>
    <m/>
    <s v="https://octopart.com/click/track?ai=8237&amp;sig=00d3f33&amp;sid=459&amp;ppid=103132111&amp;vpid=576948921&amp;ct=offers"/>
    <m/>
    <s v="https://octopart.com/click/track?c=1&amp;ai=8237&amp;sig=0e82395&amp;sid=5822&amp;ppid=103132111&amp;vpid=568891043&amp;ct=offers"/>
    <s v="https://octopart.com/click/track?ai=8237&amp;sig=042ea22&amp;sid=15544&amp;ppid=103132111&amp;vpid=577825273&amp;ct=offers"/>
    <m/>
    <s v="https://octopart.com/click/track?ai=8237&amp;sig=0f92034&amp;sid=2454&amp;ppid=103132111&amp;vpid=605175760&amp;ct=offers"/>
    <s v="https://octopart.com/click/track?ai=8237&amp;sig=029a5bd&amp;sid=2401&amp;ppid=103132111&amp;vpid=578355256&amp;ct=offers"/>
    <s v="https://octopart.com/click/track?ai=8237&amp;sig=03dd196&amp;sid=2402&amp;ppid=103132111&amp;vpid=579314188&amp;ct=offers"/>
    <m/>
    <m/>
    <s v="https://octopart.com/click/track?ai=8237&amp;sig=0653222&amp;sid=18993&amp;ppid=103132111&amp;vpid=595493489&amp;ct=offers"/>
    <m/>
    <m/>
    <m/>
    <s v="Avnet"/>
    <s v="IMZ120R060M1HXKSA1"/>
    <m/>
    <n v="10.39002"/>
    <n v="103900.2"/>
    <n v="103900.2"/>
    <n v="0"/>
    <n v="240"/>
    <s v="https://octopart.com/click/track?c=1&amp;ai=8237&amp;sig=0e82395&amp;sid=5822&amp;ppid=103132111&amp;vpid=568891043&amp;ct=offers"/>
    <s v="78mOhm"/>
    <s v="13A,"/>
    <s v="18V"/>
    <s v="TO-247-4"/>
    <n v="78"/>
    <n v="1200"/>
    <s v="K"/>
  </r>
  <r>
    <n v="10000"/>
    <s v="IMW120R090M1HXKSA1"/>
    <x v="1"/>
    <s v="IMW120R090M1HXKSA1"/>
    <s v="https://octopart.com/imw120r090m1hxksa1-infineon-103317930"/>
    <s v="1.2kV 117mOhm @ 8.5A, 18V TO-247-3"/>
    <s v="Id=26A (Tc) Vgsmax=15V, 18V Vth=5.7V @ 3.7mA"/>
    <s v="Qg=21nC @ 18V Ciss=707pF @ 800V"/>
    <n v="10000"/>
    <s v="IMW120R090M1HXKSA1-ND"/>
    <m/>
    <s v="IMW120R090M1HXKSA1"/>
    <s v="SP001946164"/>
    <m/>
    <s v="IMW120R090M1HXKSA1-TUBE"/>
    <s v="726-IMW120R090M1HXKS"/>
    <s v="29AH1033"/>
    <m/>
    <m/>
    <s v="TMOS2967"/>
    <m/>
    <m/>
    <m/>
    <s v="Tube"/>
    <m/>
    <m/>
    <m/>
    <m/>
    <s v="Tube"/>
    <s v="Tube"/>
    <m/>
    <m/>
    <m/>
    <m/>
    <m/>
    <m/>
    <m/>
    <n v="7.9894400000000001"/>
    <m/>
    <n v="7.6317399999999997"/>
    <n v="8.5432397447275097"/>
    <m/>
    <n v="9.44"/>
    <n v="9.31"/>
    <n v="7.83"/>
    <m/>
    <m/>
    <n v="8.33"/>
    <m/>
    <m/>
    <m/>
    <n v="233"/>
    <m/>
    <n v="0"/>
    <n v="0"/>
    <m/>
    <n v="240"/>
    <n v="269"/>
    <n v="190"/>
    <m/>
    <m/>
    <n v="10"/>
    <m/>
    <m/>
    <m/>
    <n v="1"/>
    <m/>
    <n v="240"/>
    <n v="30"/>
    <m/>
    <n v="240"/>
    <n v="1"/>
    <n v="1"/>
    <m/>
    <m/>
    <n v="30"/>
    <m/>
    <m/>
    <m/>
    <s v="https://octopart.com/click/track?ai=8237&amp;sig=0466a64&amp;sid=459&amp;ppid=103317930&amp;vpid=576948916&amp;ct=offers"/>
    <m/>
    <s v="https://octopart.com/click/track?c=1&amp;ai=8237&amp;sig=00ed5ed&amp;sid=5822&amp;ppid=103317930&amp;vpid=575333036&amp;ct=offers"/>
    <s v="https://octopart.com/click/track?c=1&amp;ai=8237&amp;sig=02e2fd0&amp;sid=15544&amp;ppid=103317930&amp;vpid=577825270&amp;ct=offers"/>
    <m/>
    <s v="https://octopart.com/click/track?ai=8237&amp;sig=0f64ea5&amp;sid=2454&amp;ppid=103317930&amp;vpid=608908118&amp;ct=offers"/>
    <s v="https://octopart.com/click/track?ai=8237&amp;sig=066815a&amp;sid=2401&amp;ppid=103317930&amp;vpid=578355251&amp;ct=offers"/>
    <s v="https://octopart.com/click/track?ai=8237&amp;sig=07abdda&amp;sid=2402&amp;ppid=103317930&amp;vpid=579314183&amp;ct=offers"/>
    <m/>
    <m/>
    <s v="https://octopart.com/click/track?ai=8237&amp;sig=018e4e9&amp;sid=18993&amp;ppid=103317930&amp;vpid=596767978&amp;ct=offers"/>
    <m/>
    <m/>
    <m/>
    <s v="Avnet"/>
    <s v="IMW120R090M1HXKSA1"/>
    <m/>
    <n v="7.6317399999999997"/>
    <n v="76317.399999999994"/>
    <n v="76317.399999999994"/>
    <n v="0"/>
    <n v="240"/>
    <s v="https://octopart.com/click/track?c=1&amp;ai=8237&amp;sig=00ed5ed&amp;sid=5822&amp;ppid=103317930&amp;vpid=575333036&amp;ct=offers"/>
    <s v="117mOhm"/>
    <s v="8.5A,"/>
    <s v="18V"/>
    <s v="TO-247-3"/>
    <n v="117"/>
    <n v="1200"/>
    <s v="D"/>
  </r>
  <r>
    <n v="10000"/>
    <s v="IMZ120R090M1HXKSA1"/>
    <x v="1"/>
    <s v="IMZ120R090M1HXKSA1"/>
    <s v="https://octopart.com/imz120r090m1hxksa1-infineon-102284137"/>
    <s v="1.2kV 117mOhm @ 8.5A, 18V TO-247-4"/>
    <s v="Id=26A (Tc) Vgsmax=15V, 18V Vth=5.7V @ 3.7mA"/>
    <s v="Qg=21nC @ 18V Ciss=707pF @ 800V"/>
    <n v="10000"/>
    <s v="IMZ120R090M1HXKSA1-ND"/>
    <m/>
    <s v="IMZ120R090M1HXKSA1"/>
    <s v="SP001946182"/>
    <m/>
    <s v="IMZ120R090M1HXKSA1-TUBE"/>
    <s v="726-IMZ120R090M1HXKS"/>
    <s v="29AH1039"/>
    <m/>
    <m/>
    <s v="TMOS2969"/>
    <m/>
    <m/>
    <m/>
    <s v="Tube"/>
    <m/>
    <m/>
    <m/>
    <m/>
    <s v="Tube"/>
    <s v="Tube"/>
    <m/>
    <m/>
    <m/>
    <m/>
    <m/>
    <m/>
    <m/>
    <n v="8.4775500000000008"/>
    <m/>
    <n v="8.0979899999999994"/>
    <n v="9.1785833394569991"/>
    <m/>
    <n v="10.02"/>
    <n v="9.8699999999999992"/>
    <n v="8.32"/>
    <m/>
    <m/>
    <n v="9"/>
    <m/>
    <m/>
    <m/>
    <n v="273"/>
    <m/>
    <n v="0"/>
    <n v="240"/>
    <m/>
    <n v="240"/>
    <n v="275"/>
    <n v="223"/>
    <m/>
    <m/>
    <n v="10"/>
    <m/>
    <m/>
    <m/>
    <n v="1"/>
    <m/>
    <n v="240"/>
    <n v="1"/>
    <m/>
    <n v="240"/>
    <n v="1"/>
    <n v="1"/>
    <m/>
    <m/>
    <n v="30"/>
    <m/>
    <m/>
    <m/>
    <s v="https://octopart.com/click/track?ai=8237&amp;sig=05714e7&amp;sid=459&amp;ppid=102284137&amp;vpid=576948922&amp;ct=offers"/>
    <m/>
    <s v="https://octopart.com/click/track?c=1&amp;ai=8237&amp;sig=057e5bd&amp;sid=5822&amp;ppid=102284137&amp;vpid=568891045&amp;ct=offers"/>
    <s v="https://octopart.com/click/track?ai=8237&amp;sig=0546041&amp;sid=15544&amp;ppid=102284137&amp;vpid=549504808&amp;ct=offers"/>
    <m/>
    <s v="https://octopart.com/click/track?ai=8237&amp;sig=060e4fe&amp;sid=2454&amp;ppid=102284137&amp;vpid=605175761&amp;ct=offers"/>
    <s v="https://octopart.com/click/track?ai=8237&amp;sig=01b06e9&amp;sid=2401&amp;ppid=102284137&amp;vpid=578355257&amp;ct=offers"/>
    <s v="https://octopart.com/click/track?ai=8237&amp;sig=09bc967&amp;sid=2402&amp;ppid=102284137&amp;vpid=579314189&amp;ct=offers"/>
    <m/>
    <m/>
    <s v="https://octopart.com/click/track?ai=8237&amp;sig=0a64030&amp;sid=18993&amp;ppid=102284137&amp;vpid=596767987&amp;ct=offers"/>
    <m/>
    <m/>
    <m/>
    <s v="Avnet"/>
    <s v="IMZ120R090M1HXKSA1"/>
    <m/>
    <n v="8.0979899999999994"/>
    <n v="80979.899999999994"/>
    <n v="80979.899999999994"/>
    <n v="0"/>
    <n v="240"/>
    <s v="https://octopart.com/click/track?c=1&amp;ai=8237&amp;sig=057e5bd&amp;sid=5822&amp;ppid=102284137&amp;vpid=568891045&amp;ct=offers"/>
    <s v="117mOhm"/>
    <s v="8.5A,"/>
    <s v="18V"/>
    <s v="TO-247-4"/>
    <n v="117"/>
    <n v="1200"/>
    <s v="K"/>
  </r>
  <r>
    <n v="10000"/>
    <s v="IMZ120R140M1HXKSA1"/>
    <x v="1"/>
    <s v="IMZ120R140M1HXKSA1"/>
    <s v="https://octopart.com/imz120r140m1hxksa1-infineon-103132112"/>
    <s v="1.2kV 182mOhm @ 6A, 18V TO-247-4"/>
    <s v="Id=19A (Tc) Vgsmax=15V, 18V Vth=5.7V @ 2.5mA"/>
    <s v="Qg=13nC @ 18V Ciss=454pF @ 800V"/>
    <n v="10000"/>
    <s v="IMZ120R140M1HXKSA1-ND"/>
    <m/>
    <s v="IMZ120R140M1HXKSA1"/>
    <s v="SP001946186"/>
    <m/>
    <s v="IMZ120R140M1HXKSA1-TUBE"/>
    <s v="726-IMZ120R140M1HXKS"/>
    <s v="29AH1040"/>
    <m/>
    <m/>
    <s v="TMOS2970"/>
    <m/>
    <m/>
    <m/>
    <s v="Tube"/>
    <m/>
    <m/>
    <m/>
    <m/>
    <s v="Tube"/>
    <s v="Tube"/>
    <m/>
    <m/>
    <m/>
    <m/>
    <m/>
    <m/>
    <m/>
    <n v="7.0749399999999998"/>
    <m/>
    <n v="6.7581699999999998"/>
    <n v="7.5097366442634303"/>
    <m/>
    <n v="8.36"/>
    <n v="9.44"/>
    <n v="6.94"/>
    <m/>
    <m/>
    <n v="7.51"/>
    <m/>
    <m/>
    <m/>
    <n v="284"/>
    <m/>
    <n v="0"/>
    <n v="240"/>
    <m/>
    <n v="240"/>
    <n v="71"/>
    <n v="234"/>
    <m/>
    <m/>
    <n v="10"/>
    <m/>
    <m/>
    <m/>
    <n v="1"/>
    <m/>
    <n v="240"/>
    <n v="1"/>
    <m/>
    <n v="240"/>
    <n v="1"/>
    <n v="1"/>
    <m/>
    <m/>
    <n v="30"/>
    <m/>
    <m/>
    <m/>
    <s v="https://octopart.com/click/track?ai=8237&amp;sig=0d09c44&amp;sid=459&amp;ppid=103132112&amp;vpid=576948923&amp;ct=offers"/>
    <m/>
    <s v="https://octopart.com/click/track?c=1&amp;ai=8237&amp;sig=0a180d2&amp;sid=5822&amp;ppid=103132112&amp;vpid=568891048&amp;ct=offers"/>
    <s v="https://octopart.com/click/track?ai=8237&amp;sig=0b7506c&amp;sid=15544&amp;ppid=103132112&amp;vpid=604727208&amp;ct=offers"/>
    <m/>
    <s v="https://octopart.com/click/track?ai=8237&amp;sig=0a7fe58&amp;sid=2454&amp;ppid=103132112&amp;vpid=605175762&amp;ct=offers"/>
    <s v="https://octopart.com/click/track?ai=8237&amp;sig=0e9becd&amp;sid=2401&amp;ppid=103132112&amp;vpid=578355258&amp;ct=offers"/>
    <s v="https://octopart.com/click/track?ai=8237&amp;sig=042853d&amp;sid=2402&amp;ppid=103132112&amp;vpid=579314190&amp;ct=offers"/>
    <m/>
    <m/>
    <s v="https://octopart.com/click/track?ai=8237&amp;sig=09aec01&amp;sid=18993&amp;ppid=103132112&amp;vpid=596767989&amp;ct=offers"/>
    <m/>
    <m/>
    <m/>
    <s v="Avnet"/>
    <s v="IMZ120R140M1HXKSA1"/>
    <m/>
    <n v="6.7581699999999998"/>
    <n v="67581.7"/>
    <n v="67581.7"/>
    <n v="0"/>
    <n v="240"/>
    <s v="https://octopart.com/click/track?c=1&amp;ai=8237&amp;sig=0a180d2&amp;sid=5822&amp;ppid=103132112&amp;vpid=568891048&amp;ct=offers"/>
    <s v="182mOhm"/>
    <s v="6A,"/>
    <s v="18V"/>
    <s v="TO-247-4"/>
    <n v="182"/>
    <n v="1200"/>
    <s v="K"/>
  </r>
  <r>
    <n v="10000"/>
    <s v="IMW120R140M1HXKSA1"/>
    <x v="1"/>
    <s v="IMW120R140M1HXKSA1"/>
    <s v="https://octopart.com/imw120r140m1hxksa1-infineon-103317931"/>
    <s v="1.2kV 182mOhm @ 6A, 18V TO-247-3"/>
    <s v="Id=19A (Tc) Vgsmax=15V, 18V Vth=5.7V @ 2.5mA"/>
    <s v="Qg=13nC @ 18V Ciss=454pF @ 800V"/>
    <n v="10000"/>
    <s v="IMW120R140M1HXKSA1-ND"/>
    <m/>
    <s v="IMW120R140M1HXKSA1"/>
    <s v="SP001946184"/>
    <m/>
    <m/>
    <s v="726-IMW120R140M1HXKS"/>
    <s v="29AH1034"/>
    <m/>
    <m/>
    <s v="TMOS2945"/>
    <m/>
    <m/>
    <m/>
    <s v="Tube"/>
    <m/>
    <m/>
    <m/>
    <m/>
    <m/>
    <s v="Tube"/>
    <m/>
    <m/>
    <m/>
    <m/>
    <m/>
    <m/>
    <m/>
    <n v="6.6661700000000002"/>
    <m/>
    <n v="6.2733699999999999"/>
    <n v="7.1104353085484604"/>
    <m/>
    <m/>
    <n v="8.8800000000000008"/>
    <n v="5.92"/>
    <m/>
    <m/>
    <n v="6.97"/>
    <m/>
    <m/>
    <m/>
    <n v="217"/>
    <m/>
    <n v="0"/>
    <n v="210"/>
    <m/>
    <m/>
    <n v="235"/>
    <n v="262"/>
    <m/>
    <m/>
    <n v="20"/>
    <m/>
    <m/>
    <m/>
    <n v="1"/>
    <m/>
    <n v="240"/>
    <n v="1"/>
    <m/>
    <m/>
    <n v="1"/>
    <n v="1"/>
    <m/>
    <m/>
    <n v="30"/>
    <m/>
    <m/>
    <m/>
    <s v="https://octopart.com/click/track?ai=8237&amp;sig=0337453&amp;sid=459&amp;ppid=103317931&amp;vpid=576948917&amp;ct=offers"/>
    <m/>
    <s v="https://octopart.com/click/track?c=1&amp;ai=8237&amp;sig=008de2d&amp;sid=5822&amp;ppid=103317931&amp;vpid=575333037&amp;ct=offers"/>
    <s v="https://octopart.com/click/track?ai=8237&amp;sig=021575c&amp;sid=15544&amp;ppid=103317931&amp;vpid=577825271&amp;ct=offers"/>
    <m/>
    <m/>
    <s v="https://octopart.com/click/track?ai=8237&amp;sig=0f6ca6c&amp;sid=2401&amp;ppid=103317931&amp;vpid=578355252&amp;ct=offers"/>
    <s v="https://octopart.com/click/track?ai=8237&amp;sig=0987981&amp;sid=2402&amp;ppid=103317931&amp;vpid=579314184&amp;ct=offers"/>
    <m/>
    <m/>
    <s v="https://octopart.com/click/track?ai=8237&amp;sig=0900daf&amp;sid=18993&amp;ppid=103317931&amp;vpid=595493486&amp;ct=offers"/>
    <m/>
    <m/>
    <m/>
    <s v="Newark"/>
    <s v="29AH1034"/>
    <m/>
    <n v="5.92"/>
    <n v="59200"/>
    <n v="59200"/>
    <n v="262"/>
    <n v="1"/>
    <s v="https://octopart.com/click/track?ai=8237&amp;sig=0987981&amp;sid=2402&amp;ppid=103317931&amp;vpid=579314184&amp;ct=offers"/>
    <s v="182mOhm"/>
    <s v="6A,"/>
    <s v="18V"/>
    <s v="TO-247-3"/>
    <n v="182"/>
    <n v="1200"/>
    <s v="D"/>
  </r>
  <r>
    <n v="10000"/>
    <s v="IMZ120R220M1HXKSA1"/>
    <x v="1"/>
    <s v="IMZ120R220M1HXKSA1"/>
    <s v="https://octopart.com/imz120r220m1hxksa1-infineon-103132113"/>
    <s v="1.2kV 220mOhm @ 4A, 18V TO-247-4"/>
    <s v="Id=13A (Tc) Vgsmax=15V, 18V Vth=5.7V @ 1.6mA"/>
    <s v="Qg=8.5nC @ 18V Ciss=289pF @ 800V"/>
    <n v="10000"/>
    <s v="IMZ120R220M1HXKSA1-ND"/>
    <m/>
    <s v="IMZ120R220M1HXKSA1"/>
    <s v="SP001946190"/>
    <m/>
    <s v="IMZ120R220M1HXKSA1-REEL"/>
    <s v="726-IMZ120R220M1HXKS"/>
    <s v="29AH1041"/>
    <m/>
    <m/>
    <s v="TMOS2971"/>
    <m/>
    <m/>
    <m/>
    <s v="Tube"/>
    <m/>
    <m/>
    <m/>
    <m/>
    <s v="Tape &amp; Reel"/>
    <s v="Tube"/>
    <m/>
    <m/>
    <m/>
    <m/>
    <m/>
    <m/>
    <m/>
    <n v="6.2317400000000003"/>
    <m/>
    <n v="5.8645399999999999"/>
    <n v="6.5166611082533903"/>
    <m/>
    <n v="7.25"/>
    <n v="7.43"/>
    <n v="5.54"/>
    <m/>
    <m/>
    <n v="6.76"/>
    <m/>
    <m/>
    <m/>
    <n v="855"/>
    <m/>
    <n v="0"/>
    <n v="240"/>
    <m/>
    <n v="240"/>
    <n v="229"/>
    <n v="130"/>
    <m/>
    <m/>
    <n v="15"/>
    <m/>
    <m/>
    <m/>
    <n v="1"/>
    <m/>
    <n v="240"/>
    <n v="1"/>
    <m/>
    <n v="240"/>
    <n v="1"/>
    <n v="1"/>
    <m/>
    <m/>
    <n v="30"/>
    <m/>
    <m/>
    <m/>
    <s v="https://octopart.com/click/track?ai=8237&amp;sig=01280e8&amp;sid=459&amp;ppid=103132113&amp;vpid=576948924&amp;ct=offers"/>
    <m/>
    <s v="https://octopart.com/click/track?c=1&amp;ai=8237&amp;sig=0462180&amp;sid=5822&amp;ppid=103132113&amp;vpid=568891050&amp;ct=offers"/>
    <s v="https://octopart.com/click/track?ai=8237&amp;sig=0ce40a6&amp;sid=15544&amp;ppid=103132113&amp;vpid=604727209&amp;ct=offers"/>
    <m/>
    <s v="https://octopart.com/click/track?ai=8237&amp;sig=093bac5&amp;sid=2454&amp;ppid=103132113&amp;vpid=605113262&amp;ct=offers"/>
    <s v="https://octopart.com/click/track?ai=8237&amp;sig=0735c6a&amp;sid=2401&amp;ppid=103132113&amp;vpid=578355259&amp;ct=offers"/>
    <s v="https://octopart.com/click/track?ai=8237&amp;sig=0a2d3c5&amp;sid=2402&amp;ppid=103132113&amp;vpid=579314191&amp;ct=offers"/>
    <m/>
    <m/>
    <s v="https://octopart.com/click/track?ai=8237&amp;sig=04f79fa&amp;sid=18993&amp;ppid=103132113&amp;vpid=596767991&amp;ct=offers"/>
    <m/>
    <m/>
    <m/>
    <s v="Newark"/>
    <s v="29AH1041"/>
    <m/>
    <n v="5.54"/>
    <n v="55400"/>
    <n v="55400"/>
    <n v="130"/>
    <n v="1"/>
    <s v="https://octopart.com/click/track?ai=8237&amp;sig=0a2d3c5&amp;sid=2402&amp;ppid=103132113&amp;vpid=579314191&amp;ct=offers"/>
    <s v="220mOhm"/>
    <s v="4A,"/>
    <s v="18V"/>
    <s v="TO-247-4"/>
    <n v="220"/>
    <n v="1200"/>
    <s v="K"/>
  </r>
  <r>
    <n v="10000"/>
    <s v="IMW120R220M1HXKSA1"/>
    <x v="1"/>
    <s v="IMW120R220M1HXKSA1"/>
    <s v="https://octopart.com/imw120r220m1hxksa1-infineon-103132109"/>
    <s v="1.2kV 286mOhm @ 4A, 18V TO-247-3"/>
    <s v="Id=13A (Tc) Vgsmax=15V, 18V Vth=5.7V @ 1.6mA"/>
    <s v="Qg=8.5nC @ 18V Ciss=289pF @ 800V"/>
    <n v="10000"/>
    <s v="IMW120R220M1HXKSA1-ND"/>
    <m/>
    <s v="IMW120R220M1HXKSA1"/>
    <s v="SP001946188"/>
    <m/>
    <s v="IMW120R220M1HXKSA1-TUBE"/>
    <s v="726-IMW120R220M1HXKS"/>
    <s v="29AH1035"/>
    <m/>
    <m/>
    <s v="TMOS2968"/>
    <m/>
    <m/>
    <m/>
    <s v="Tube"/>
    <m/>
    <m/>
    <m/>
    <m/>
    <s v="Tube"/>
    <s v="Tube"/>
    <m/>
    <m/>
    <m/>
    <m/>
    <m/>
    <m/>
    <m/>
    <n v="5.6956499999999997"/>
    <m/>
    <n v="5.3600399999999997"/>
    <n v="6.0003504626672397"/>
    <m/>
    <n v="6.63"/>
    <n v="6.99"/>
    <n v="5.0599999999999996"/>
    <m/>
    <m/>
    <n v="6.18"/>
    <m/>
    <m/>
    <m/>
    <n v="121"/>
    <m/>
    <n v="0"/>
    <n v="240"/>
    <m/>
    <n v="240"/>
    <n v="69"/>
    <n v="197"/>
    <m/>
    <m/>
    <n v="15"/>
    <m/>
    <m/>
    <m/>
    <n v="1"/>
    <m/>
    <n v="240"/>
    <n v="30"/>
    <m/>
    <n v="240"/>
    <n v="1"/>
    <n v="1"/>
    <m/>
    <m/>
    <n v="30"/>
    <m/>
    <m/>
    <m/>
    <s v="https://octopart.com/click/track?ai=8237&amp;sig=002905f&amp;sid=459&amp;ppid=103132109&amp;vpid=576948918&amp;ct=offers"/>
    <m/>
    <s v="https://octopart.com/click/track?c=1&amp;ai=8237&amp;sig=0fc3bbf&amp;sid=5822&amp;ppid=103132109&amp;vpid=568891038&amp;ct=offers"/>
    <s v="https://octopart.com/click/track?ai=8237&amp;sig=05a0f2c&amp;sid=15544&amp;ppid=103132109&amp;vpid=582730771&amp;ct=offers"/>
    <m/>
    <s v="https://octopart.com/click/track?ai=8237&amp;sig=0b738e5&amp;sid=2454&amp;ppid=103132109&amp;vpid=608908119&amp;ct=offers"/>
    <s v="https://octopart.com/click/track?ai=8237&amp;sig=0a1e3be&amp;sid=2401&amp;ppid=103132109&amp;vpid=578355253&amp;ct=offers"/>
    <s v="https://octopart.com/click/track?ai=8237&amp;sig=0b1ee15&amp;sid=2402&amp;ppid=103132109&amp;vpid=579314185&amp;ct=offers"/>
    <m/>
    <m/>
    <s v="https://octopart.com/click/track?ai=8237&amp;sig=0563d2a&amp;sid=18993&amp;ppid=103132109&amp;vpid=596767981&amp;ct=offers"/>
    <m/>
    <m/>
    <m/>
    <s v="Newark"/>
    <s v="29AH1035"/>
    <m/>
    <n v="5.0599999999999996"/>
    <n v="50599.999999999898"/>
    <n v="50599.999999999898"/>
    <n v="197"/>
    <n v="1"/>
    <s v="https://octopart.com/click/track?ai=8237&amp;sig=0b1ee15&amp;sid=2402&amp;ppid=103132109&amp;vpid=579314185&amp;ct=offers"/>
    <s v="286mOhm"/>
    <s v="4A,"/>
    <s v="18V"/>
    <s v="TO-247-3"/>
    <n v="286"/>
    <n v="1200"/>
    <s v="D"/>
  </r>
  <r>
    <n v="10000"/>
    <s v="IMZ120R350M1HXKSA1"/>
    <x v="1"/>
    <s v="IMZ120R350M1HXKSA1"/>
    <s v="https://octopart.com/imz120r350m1hxksa1-infineon-103132114"/>
    <s v="1.2kV 350mOhm @ 2A, 18V TO-247-4"/>
    <s v="Id=4.7A (Tc) Vgsmax=15V, 18V Vth=5.7V @ 1mA"/>
    <s v="Qg=5.3nC @ 18V Ciss=182pF @ 800V"/>
    <n v="10000"/>
    <s v="IMZ120R350M1HXKSA1-ND"/>
    <m/>
    <s v="IMZ120R350M1HXKSA1"/>
    <s v="SP001808378"/>
    <m/>
    <s v="IMZ120R350M1HXKSA1-TUBE"/>
    <s v="726-IMZ120R350M1HXKS"/>
    <s v="29AH1042"/>
    <m/>
    <m/>
    <s v="TMOS2972"/>
    <m/>
    <m/>
    <s v="IMZ120R350M1HXKSA1"/>
    <s v="Tube"/>
    <m/>
    <m/>
    <m/>
    <m/>
    <s v="Tube"/>
    <s v="Tube"/>
    <m/>
    <m/>
    <m/>
    <m/>
    <m/>
    <m/>
    <m/>
    <n v="5.5787399999999998"/>
    <m/>
    <n v="5.2500200000000001"/>
    <n v="5.8339372219615697"/>
    <m/>
    <n v="5.3"/>
    <n v="5.82"/>
    <n v="5.24"/>
    <m/>
    <m/>
    <n v="6.06"/>
    <m/>
    <m/>
    <n v="6.7805"/>
    <n v="53"/>
    <m/>
    <n v="0"/>
    <n v="240"/>
    <m/>
    <n v="240"/>
    <n v="270"/>
    <n v="240"/>
    <m/>
    <m/>
    <n v="15"/>
    <m/>
    <m/>
    <n v="240"/>
    <n v="1"/>
    <m/>
    <n v="240"/>
    <n v="1"/>
    <m/>
    <n v="240"/>
    <n v="1"/>
    <n v="1"/>
    <m/>
    <m/>
    <n v="30"/>
    <m/>
    <m/>
    <n v="240"/>
    <s v="https://octopart.com/click/track?ai=8237&amp;sig=0fde354&amp;sid=459&amp;ppid=103132114&amp;vpid=576948925&amp;ct=offers"/>
    <m/>
    <s v="https://octopart.com/click/track?c=1&amp;ai=8237&amp;sig=08ef619&amp;sid=5822&amp;ppid=103132114&amp;vpid=568891052&amp;ct=offers"/>
    <s v="https://octopart.com/click/track?ai=8237&amp;sig=08dfa42&amp;sid=15544&amp;ppid=103132114&amp;vpid=604727210&amp;ct=offers"/>
    <m/>
    <s v="https://octopart.com/click/track?ai=8237&amp;sig=0f4a870&amp;sid=2454&amp;ppid=103132114&amp;vpid=605175763&amp;ct=offers"/>
    <s v="https://octopart.com/click/track?ai=8237&amp;sig=05e050e&amp;sid=2401&amp;ppid=103132114&amp;vpid=578355260&amp;ct=offers"/>
    <s v="https://octopart.com/click/track?ai=8237&amp;sig=03607df&amp;sid=2402&amp;ppid=103132114&amp;vpid=579314192&amp;ct=offers"/>
    <m/>
    <m/>
    <s v="https://octopart.com/click/track?ai=8237&amp;sig=0f4834e&amp;sid=18993&amp;ppid=103132114&amp;vpid=596767992&amp;ct=offers"/>
    <m/>
    <m/>
    <s v="https://octopart.com/click/track?ai=8237&amp;sig=08c9ae6&amp;sid=5489&amp;ppid=103132114&amp;vpid=605148391&amp;ct=offers"/>
    <s v="Farnell"/>
    <n v="3223689"/>
    <m/>
    <n v="5.0843468434788299"/>
    <n v="50843.468434788301"/>
    <n v="50843.468434788301"/>
    <n v="240"/>
    <n v="1"/>
    <s v="https://octopart.com/click/track?ai=8237&amp;sig=060251f&amp;sid=819&amp;ppid=103132114&amp;vpid=577971042&amp;ct=offers"/>
    <s v="350mOhm"/>
    <s v="2A,"/>
    <s v="18V"/>
    <s v="TO-247-4"/>
    <n v="350"/>
    <n v="1200"/>
    <s v="K"/>
  </r>
  <r>
    <n v="10000"/>
    <s v="IMW120R350M1HXKSA1"/>
    <x v="1"/>
    <s v="IMW120R350M1HXKSA1"/>
    <s v="https://octopart.com/imw120r350m1hxksa1-infineon-103132110"/>
    <s v="1.2kV 455mOhm @ 2A, 18V TO-247-3"/>
    <s v="Id=4.7A (Tc) Vgsmax=15V, 18V Vth=5.7V @ 1mA"/>
    <s v="Qg=5.3nC @ 18V Ciss=182pF @ 800V"/>
    <n v="10000"/>
    <s v="IMW120R350M1HXKSA1-ND"/>
    <s v="IMW120R350M1HXKSA1"/>
    <s v="IMW120R350M1HXKSA1"/>
    <s v="SP001808376"/>
    <m/>
    <s v="IMW120R350M1HXKSA1-REEL"/>
    <s v="726-IMW120R350M1HXKS"/>
    <s v="29AH1036"/>
    <m/>
    <m/>
    <s v="TMOS2944"/>
    <m/>
    <m/>
    <s v="IMW120R350M1HXKSA1"/>
    <s v="Tube"/>
    <m/>
    <m/>
    <m/>
    <m/>
    <s v="Tape &amp; Reel"/>
    <s v="Tube"/>
    <m/>
    <m/>
    <m/>
    <m/>
    <m/>
    <m/>
    <m/>
    <n v="4.9384399999999999"/>
    <n v="4.8609999999999998"/>
    <n v="4.6474399999999996"/>
    <n v="5.1642708963365296"/>
    <m/>
    <n v="4.8"/>
    <n v="5.66"/>
    <n v="4.3899999999999997"/>
    <m/>
    <m/>
    <n v="5.36"/>
    <m/>
    <m/>
    <n v="3.9828000000000001"/>
    <n v="258"/>
    <n v="240"/>
    <n v="0"/>
    <n v="480"/>
    <m/>
    <n v="240"/>
    <n v="63"/>
    <n v="168"/>
    <m/>
    <m/>
    <n v="30"/>
    <m/>
    <m/>
    <n v="240"/>
    <n v="1"/>
    <n v="1"/>
    <n v="240"/>
    <n v="1"/>
    <m/>
    <n v="240"/>
    <n v="1"/>
    <n v="1"/>
    <m/>
    <m/>
    <n v="30"/>
    <m/>
    <m/>
    <n v="240"/>
    <s v="https://octopart.com/click/track?ai=8237&amp;sig=0bdd478&amp;sid=459&amp;ppid=103132110&amp;vpid=576948919&amp;ct=offers"/>
    <s v="https://octopart.com/click/track?ai=8237&amp;sig=0bef85e&amp;sid=1106&amp;ppid=103132110&amp;vpid=604470649&amp;ct=offers"/>
    <s v="https://octopart.com/click/track?c=1&amp;ai=8237&amp;sig=0b60af6&amp;sid=5822&amp;ppid=103132110&amp;vpid=568891040&amp;ct=offers"/>
    <s v="https://octopart.com/click/track?ai=8237&amp;sig=0d304b8&amp;sid=15544&amp;ppid=103132110&amp;vpid=582730772&amp;ct=offers"/>
    <m/>
    <s v="https://octopart.com/click/track?ai=8237&amp;sig=0fea9c8&amp;sid=2454&amp;ppid=103132110&amp;vpid=605113261&amp;ct=offers"/>
    <s v="https://octopart.com/click/track?ai=8237&amp;sig=05df352&amp;sid=2401&amp;ppid=103132110&amp;vpid=578355254&amp;ct=offers"/>
    <s v="https://octopart.com/click/track?ai=8237&amp;sig=01a2523&amp;sid=2402&amp;ppid=103132110&amp;vpid=579314186&amp;ct=offers"/>
    <m/>
    <m/>
    <s v="https://octopart.com/click/track?ai=8237&amp;sig=049dbe5&amp;sid=18993&amp;ppid=103132110&amp;vpid=595493487&amp;ct=offers"/>
    <m/>
    <m/>
    <s v="https://octopart.com/click/track?ai=8237&amp;sig=0a64996&amp;sid=5489&amp;ppid=103132110&amp;vpid=605398441&amp;ct=offers"/>
    <s v="Verical"/>
    <s v="IMW120R350M1HXKSA1"/>
    <m/>
    <n v="3.9828000000000001"/>
    <n v="39828"/>
    <n v="39828"/>
    <n v="240"/>
    <n v="240"/>
    <s v="https://octopart.com/click/track?ai=8237&amp;sig=0a64996&amp;sid=5489&amp;ppid=103132110&amp;vpid=605398441&amp;ct=offers"/>
    <s v="455mOhm"/>
    <s v="2A,"/>
    <s v="18V"/>
    <s v="TO-247-3"/>
    <n v="455"/>
    <n v="1200"/>
    <s v="D"/>
  </r>
  <r>
    <n v="10000"/>
    <s v="IXFN70N120SK"/>
    <x v="2"/>
    <s v="IXFN70N120SK"/>
    <s v="https://octopart.com/ixfn70n120sk-ixys-75449792"/>
    <s v="1200V 34mOhm @ 50A, 20V SOT-227-4, miniBLOC"/>
    <s v="Id=68A (Tc) Vgsmax=20V Vth=4V @ 15mA"/>
    <s v="Qg=161nC @ 20V Ciss=2790pF @ 1000V"/>
    <n v="10000"/>
    <s v="IXFN70N120SK-ND"/>
    <m/>
    <m/>
    <m/>
    <m/>
    <m/>
    <s v="747-IXFN70N120SK"/>
    <m/>
    <m/>
    <m/>
    <m/>
    <s v="IXFN70N120SK"/>
    <m/>
    <m/>
    <s v="Tube"/>
    <m/>
    <m/>
    <m/>
    <m/>
    <m/>
    <s v="Tube"/>
    <m/>
    <m/>
    <m/>
    <m/>
    <m/>
    <m/>
    <m/>
    <n v="73.062399999999997"/>
    <m/>
    <m/>
    <m/>
    <m/>
    <m/>
    <n v="88.62"/>
    <m/>
    <m/>
    <m/>
    <m/>
    <n v="83.24"/>
    <m/>
    <m/>
    <n v="0"/>
    <m/>
    <m/>
    <m/>
    <m/>
    <m/>
    <n v="0"/>
    <m/>
    <m/>
    <m/>
    <m/>
    <n v="0"/>
    <m/>
    <m/>
    <n v="1"/>
    <m/>
    <m/>
    <m/>
    <m/>
    <m/>
    <n v="1"/>
    <m/>
    <m/>
    <m/>
    <m/>
    <n v="1"/>
    <m/>
    <m/>
    <s v="https://octopart.com/click/track?c=1&amp;ai=8237&amp;sig=0913354&amp;sid=459&amp;ppid=75449792&amp;vpid=467023031&amp;ct=offers"/>
    <m/>
    <m/>
    <m/>
    <m/>
    <m/>
    <s v="https://octopart.com/click/track?c=1&amp;ai=8237&amp;sig=09b8ab3&amp;sid=2401&amp;ppid=75449792&amp;vpid=271800403&amp;ct=offers"/>
    <m/>
    <m/>
    <m/>
    <m/>
    <s v="https://octopart.com/click/track?ai=8237&amp;sig=0045d0a&amp;sid=1532&amp;ppid=75449792&amp;vpid=597534387&amp;ct=offers"/>
    <m/>
    <m/>
    <s v="Digi-Key"/>
    <s v="IXFN70N120SK-ND"/>
    <s v="Tube"/>
    <n v="73.062399999999997"/>
    <n v="730624"/>
    <n v="730624"/>
    <n v="0"/>
    <n v="1"/>
    <s v="https://octopart.com/click/track?c=1&amp;ai=8237&amp;sig=0913354&amp;sid=459&amp;ppid=75449792&amp;vpid=467023031&amp;ct=offers"/>
    <s v="34mOhm"/>
    <s v="50A,"/>
    <s v="20V"/>
    <s v="SOT-227-4,"/>
    <n v="34"/>
    <n v="1200"/>
    <s v="K"/>
  </r>
  <r>
    <n v="10000"/>
    <s v="MCB60I1200TZ-TUB"/>
    <x v="2"/>
    <s v="MCB60I1200TZ-TUB"/>
    <s v="https://octopart.com/mcb60i1200tz-tub-ixys-105954355"/>
    <s v="1.2kV 34mOhm @ 50A, 20V TO-268-3, DÂ³Pak (2 Leads + Tab), TO-268AA"/>
    <s v="Id=90A (Tc) Vgsmax=20V Vth=4V @ 15mA"/>
    <s v="Qg=160nC @ 20V Ciss=2790pF @ 1000V"/>
    <n v="10000"/>
    <s v="238-MCB60I1200TZ-TUB-ND"/>
    <m/>
    <m/>
    <m/>
    <m/>
    <m/>
    <s v="747-MCB60I1200TZ-TUB"/>
    <m/>
    <m/>
    <m/>
    <m/>
    <m/>
    <m/>
    <m/>
    <s v="Tube"/>
    <m/>
    <m/>
    <m/>
    <m/>
    <m/>
    <s v="Tube"/>
    <m/>
    <m/>
    <m/>
    <m/>
    <m/>
    <m/>
    <m/>
    <n v="73.511669999999995"/>
    <m/>
    <m/>
    <m/>
    <m/>
    <m/>
    <n v="74.5"/>
    <m/>
    <m/>
    <m/>
    <m/>
    <m/>
    <m/>
    <m/>
    <n v="0"/>
    <m/>
    <m/>
    <m/>
    <m/>
    <m/>
    <n v="0"/>
    <m/>
    <m/>
    <m/>
    <m/>
    <m/>
    <m/>
    <m/>
    <n v="30"/>
    <m/>
    <m/>
    <m/>
    <m/>
    <m/>
    <n v="1"/>
    <m/>
    <m/>
    <m/>
    <m/>
    <m/>
    <m/>
    <m/>
    <s v="https://octopart.com/click/track?c=1&amp;ai=8237&amp;sig=0b57121&amp;sid=459&amp;ppid=105954355&amp;vpid=597390080&amp;ct=offers"/>
    <m/>
    <m/>
    <m/>
    <m/>
    <m/>
    <s v="https://octopart.com/click/track?c=1&amp;ai=8237&amp;sig=0b68e62&amp;sid=2401&amp;ppid=105954355&amp;vpid=591316149&amp;ct=offers"/>
    <m/>
    <m/>
    <m/>
    <m/>
    <m/>
    <m/>
    <m/>
    <s v="Digi-Key"/>
    <s v="238-MCB60I1200TZ-TUB-ND"/>
    <s v="Tube"/>
    <n v="73.511669999999995"/>
    <n v="735116.7"/>
    <n v="735116.7"/>
    <n v="0"/>
    <n v="30"/>
    <s v="https://octopart.com/click/track?c=1&amp;ai=8237&amp;sig=0b57121&amp;sid=459&amp;ppid=105954355&amp;vpid=597390080&amp;ct=offers"/>
    <s v="34mOhm"/>
    <s v="50A,"/>
    <s v="20V"/>
    <s v="TO-268-3,"/>
    <n v="34"/>
    <n v="1200"/>
    <s v="K"/>
  </r>
  <r>
    <n v="10000"/>
    <s v="IXFN50N120SIC"/>
    <x v="2"/>
    <s v="IXFN50N120SIC"/>
    <s v="https://octopart.com/ixfn50n120sic-ixys-78404026"/>
    <s v="1200V 50mOhm @ 40A, 20V SOT-227-4, miniBLOC"/>
    <s v="Id=47A (Tc) Vgsmax=20V Vth=2.2V @ 2mA"/>
    <s v="Qg=100nC @ 20V Ciss=1900pF @ 1000V"/>
    <n v="10000"/>
    <s v="IXFN50N120SIC-ND"/>
    <m/>
    <m/>
    <m/>
    <m/>
    <m/>
    <s v="747-IXFN50N120SIC"/>
    <m/>
    <m/>
    <m/>
    <m/>
    <s v="IXFN50N120SIC"/>
    <m/>
    <m/>
    <s v="Tube"/>
    <m/>
    <m/>
    <m/>
    <m/>
    <m/>
    <s v="Tube"/>
    <m/>
    <m/>
    <m/>
    <m/>
    <m/>
    <m/>
    <m/>
    <n v="51.335999999999999"/>
    <m/>
    <m/>
    <m/>
    <m/>
    <m/>
    <n v="49.67"/>
    <m/>
    <m/>
    <m/>
    <m/>
    <n v="48.6"/>
    <m/>
    <m/>
    <n v="0"/>
    <m/>
    <m/>
    <m/>
    <m/>
    <m/>
    <n v="9"/>
    <m/>
    <m/>
    <m/>
    <m/>
    <n v="112"/>
    <m/>
    <m/>
    <n v="10"/>
    <m/>
    <m/>
    <m/>
    <m/>
    <m/>
    <n v="1"/>
    <m/>
    <m/>
    <m/>
    <m/>
    <n v="1"/>
    <m/>
    <m/>
    <s v="https://octopart.com/click/track?c=1&amp;ai=8237&amp;sig=090d956&amp;sid=459&amp;ppid=78404026&amp;vpid=467023029&amp;ct=offers"/>
    <m/>
    <m/>
    <m/>
    <m/>
    <m/>
    <s v="https://octopart.com/click/track?ai=8237&amp;sig=0474e54&amp;sid=2401&amp;ppid=78404026&amp;vpid=574842029&amp;ct=offers"/>
    <m/>
    <m/>
    <m/>
    <m/>
    <s v="https://octopart.com/click/track?ai=8237&amp;sig=0d08a36&amp;sid=1532&amp;ppid=78404026&amp;vpid=411939928&amp;ct=offers"/>
    <m/>
    <m/>
    <s v="TME"/>
    <s v="IXFN50N120SIC"/>
    <m/>
    <n v="48.6"/>
    <n v="486000"/>
    <n v="486000"/>
    <n v="112"/>
    <n v="1"/>
    <s v="https://octopart.com/click/track?ai=8237&amp;sig=0d08a36&amp;sid=1532&amp;ppid=78404026&amp;vpid=411939928&amp;ct=offers"/>
    <s v="50mOhm"/>
    <s v="40A,"/>
    <s v="20V"/>
    <s v="SOT-227-4,"/>
    <n v="50"/>
    <n v="1200"/>
    <s v="K"/>
  </r>
  <r>
    <n v="10000"/>
    <s v="IXFN50N120SK"/>
    <x v="2"/>
    <s v="IXFN50N120SK"/>
    <s v="https://octopart.com/ixfn50n120sk-ixys-75449791"/>
    <s v="1200V 52mOhm @ 40A, 20V SOT-227-4, miniBLOC"/>
    <s v="Id=48A (Tc) Vgsmax=20V Vth=2.8V @ 10mA"/>
    <s v="Qg=115nC @ 20V Ciss=1895pF @ 1000V"/>
    <n v="10000"/>
    <s v="IXFN50N120SK-ND"/>
    <m/>
    <m/>
    <m/>
    <m/>
    <m/>
    <s v="747-IXFN50N120SK"/>
    <m/>
    <m/>
    <m/>
    <m/>
    <s v="IXFN50N120SK"/>
    <m/>
    <m/>
    <s v="Tube"/>
    <m/>
    <m/>
    <m/>
    <m/>
    <m/>
    <s v="Tube"/>
    <m/>
    <m/>
    <m/>
    <m/>
    <m/>
    <m/>
    <m/>
    <n v="43.780500000000004"/>
    <m/>
    <m/>
    <m/>
    <m/>
    <m/>
    <n v="45.07"/>
    <m/>
    <m/>
    <m/>
    <m/>
    <n v="50.28"/>
    <m/>
    <m/>
    <n v="8"/>
    <m/>
    <m/>
    <m/>
    <m/>
    <m/>
    <n v="20"/>
    <m/>
    <m/>
    <m/>
    <m/>
    <n v="0"/>
    <m/>
    <m/>
    <n v="1"/>
    <m/>
    <m/>
    <m/>
    <m/>
    <m/>
    <n v="1"/>
    <m/>
    <m/>
    <m/>
    <m/>
    <n v="1"/>
    <m/>
    <m/>
    <s v="https://octopart.com/click/track?c=1&amp;ai=8237&amp;sig=04f4eeb&amp;sid=459&amp;ppid=75449791&amp;vpid=467023030&amp;ct=offers"/>
    <m/>
    <m/>
    <m/>
    <m/>
    <m/>
    <s v="https://octopart.com/click/track?ai=8237&amp;sig=0028e4b&amp;sid=2401&amp;ppid=75449791&amp;vpid=271800402&amp;ct=offers"/>
    <m/>
    <m/>
    <m/>
    <m/>
    <s v="https://octopart.com/click/track?ai=8237&amp;sig=0899279&amp;sid=1532&amp;ppid=75449791&amp;vpid=597534386&amp;ct=offers"/>
    <m/>
    <m/>
    <s v="Digi-Key"/>
    <s v="IXFN50N120SK-ND"/>
    <s v="Tube"/>
    <n v="43.780500000000004"/>
    <n v="437805"/>
    <n v="437805"/>
    <n v="8"/>
    <n v="1"/>
    <s v="https://octopart.com/click/track?c=1&amp;ai=8237&amp;sig=04f4eeb&amp;sid=459&amp;ppid=75449791&amp;vpid=467023030&amp;ct=offers"/>
    <s v="52mOhm"/>
    <s v="40A,"/>
    <s v="20V"/>
    <s v="SOT-227-4,"/>
    <n v="52"/>
    <n v="1200"/>
    <s v="K"/>
  </r>
  <r>
    <n v="10000"/>
    <s v="IXFN90N170SK"/>
    <x v="3"/>
    <s v="IXFN90N170SK"/>
    <s v="https://octopart.com/ixfn90n170sk-littelfuse-101844267"/>
    <s v="1700V 35mOhm @ 100A, 20V SOT-227-4, miniBLOC"/>
    <s v="Id=90A (Tc) Vgsmax=20V Vth=4V @ 36mA"/>
    <s v="Qg=376nC @ 20V Ciss=7340pF @ 1000V"/>
    <n v="10000"/>
    <m/>
    <m/>
    <m/>
    <m/>
    <m/>
    <m/>
    <m/>
    <s v="03AH0782"/>
    <m/>
    <m/>
    <m/>
    <m/>
    <m/>
    <m/>
    <m/>
    <m/>
    <m/>
    <m/>
    <m/>
    <m/>
    <m/>
    <m/>
    <m/>
    <m/>
    <m/>
    <m/>
    <m/>
    <m/>
    <m/>
    <m/>
    <m/>
    <m/>
    <m/>
    <m/>
    <m/>
    <n v="199.82"/>
    <m/>
    <m/>
    <m/>
    <m/>
    <m/>
    <m/>
    <m/>
    <m/>
    <m/>
    <m/>
    <m/>
    <m/>
    <m/>
    <n v="0"/>
    <m/>
    <m/>
    <m/>
    <m/>
    <m/>
    <m/>
    <m/>
    <m/>
    <m/>
    <m/>
    <m/>
    <m/>
    <m/>
    <n v="10"/>
    <m/>
    <m/>
    <m/>
    <m/>
    <m/>
    <m/>
    <m/>
    <m/>
    <m/>
    <m/>
    <m/>
    <m/>
    <m/>
    <s v="https://octopart.com/click/track?c=1&amp;ai=8237&amp;sig=02cfe0f&amp;sid=2402&amp;ppid=101844267&amp;vpid=547512256&amp;ct=offers"/>
    <m/>
    <m/>
    <m/>
    <m/>
    <m/>
    <m/>
    <s v="Newark"/>
    <s v="03AH0782"/>
    <m/>
    <n v="199.82"/>
    <n v="1998200"/>
    <n v="1998200"/>
    <n v="0"/>
    <n v="10"/>
    <s v="https://octopart.com/click/track?c=1&amp;ai=8237&amp;sig=02cfe0f&amp;sid=2402&amp;ppid=101844267&amp;vpid=547512256&amp;ct=offers"/>
    <s v="35mOhm"/>
    <s v="100A,"/>
    <s v="20V"/>
    <s v="SOT-227-4,"/>
    <n v="35"/>
    <n v="1700"/>
    <s v="K"/>
  </r>
  <r>
    <n v="10000"/>
    <s v="LSIC1MO120E0080"/>
    <x v="3"/>
    <s v="LSIC1MO120E0080"/>
    <s v="https://octopart.com/lsic1mo120e0080-littelfuse-87300487"/>
    <s v="1200V 100mOhm @ 20A, 20V TO-247-3"/>
    <s v="Id=39A (Tc) Vgsmax=20V Vth=4V @ 10mA"/>
    <s v="Qg=95nC @ 20V Ciss=1825pF @ 800V"/>
    <n v="10000"/>
    <s v="F10335-ND"/>
    <s v="LSIC1MO120E0080"/>
    <m/>
    <m/>
    <m/>
    <m/>
    <s v="576-LSICMO120E0080"/>
    <s v="46AC2654"/>
    <m/>
    <m/>
    <m/>
    <s v="LSIC1MO120E0080"/>
    <s v="LSIC1MO120E0080"/>
    <s v="LSIC1MO120E0080"/>
    <s v="Tube"/>
    <m/>
    <m/>
    <m/>
    <m/>
    <m/>
    <s v="Tube"/>
    <m/>
    <m/>
    <m/>
    <m/>
    <m/>
    <m/>
    <m/>
    <n v="9.5760000000000005"/>
    <n v="9.4239999999999995"/>
    <m/>
    <m/>
    <m/>
    <m/>
    <n v="11.15"/>
    <n v="9"/>
    <m/>
    <m/>
    <m/>
    <n v="20.22"/>
    <n v="10.77"/>
    <n v="9.4239999999999995"/>
    <n v="520"/>
    <n v="450"/>
    <m/>
    <m/>
    <m/>
    <m/>
    <n v="646"/>
    <n v="0"/>
    <m/>
    <m/>
    <m/>
    <n v="3"/>
    <n v="150"/>
    <n v="450"/>
    <n v="1"/>
    <n v="1"/>
    <m/>
    <m/>
    <m/>
    <m/>
    <n v="1"/>
    <n v="450"/>
    <m/>
    <m/>
    <m/>
    <n v="1"/>
    <n v="30"/>
    <n v="1"/>
    <s v="https://octopart.com/click/track?ai=8237&amp;sig=0d7facf&amp;sid=459&amp;ppid=87300487&amp;vpid=454953435&amp;ct=offers"/>
    <s v="https://octopart.com/click/track?ai=8237&amp;sig=0e80c2b&amp;sid=1106&amp;ppid=87300487&amp;vpid=485724439&amp;ct=offers"/>
    <m/>
    <m/>
    <m/>
    <m/>
    <s v="https://octopart.com/click/track?ai=8237&amp;sig=0484e6c&amp;sid=2401&amp;ppid=87300487&amp;vpid=449043472&amp;ct=offers"/>
    <s v="https://octopart.com/click/track?c=1&amp;ai=8237&amp;sig=04ae80d&amp;sid=2402&amp;ppid=87300487&amp;vpid=462324843&amp;ct=offers"/>
    <m/>
    <m/>
    <m/>
    <s v="https://octopart.com/click/track?ai=8237&amp;sig=010dfac&amp;sid=1532&amp;ppid=87300487&amp;vpid=477152603&amp;ct=offers"/>
    <s v="https://octopart.com/click/track?ai=8237&amp;sig=060a776&amp;sid=950&amp;ppid=87300487&amp;vpid=452588944&amp;ct=offers"/>
    <s v="https://octopart.com/click/track?ai=8237&amp;sig=0e05860&amp;sid=5489&amp;ppid=87300487&amp;vpid=606759396&amp;ct=offers"/>
    <s v="Farnell"/>
    <n v="3361191"/>
    <m/>
    <n v="8.9723767826097092"/>
    <n v="89723.767826097101"/>
    <n v="89723.767826097101"/>
    <n v="0"/>
    <n v="1"/>
    <s v="https://octopart.com/click/track?c=1&amp;ai=8237&amp;sig=0d3b46b&amp;sid=819&amp;ppid=87300487&amp;vpid=610775972&amp;ct=offers"/>
    <s v="100mOhm"/>
    <s v="20A,"/>
    <s v="20V"/>
    <s v="TO-247-3"/>
    <n v="100"/>
    <n v="1200"/>
    <s v="D"/>
  </r>
  <r>
    <n v="10000"/>
    <s v="LSIC1MO120E0120"/>
    <x v="3"/>
    <s v="LSIC1MO120E0120"/>
    <s v="https://octopart.com/lsic1mo120e0120-littelfuse-90583259"/>
    <s v="1200V 150mOhm @ 14A, 20V TO-247-3"/>
    <s v="Id=27A (Tc) Vgsmax=20V Vth=4V @ 7mA"/>
    <s v="Qg=80nC @ 20V Ciss=1125pF @ 800V"/>
    <n v="10000"/>
    <s v="F11004-ND"/>
    <s v="LSIC1MO120E0120"/>
    <m/>
    <m/>
    <m/>
    <s v="LSIC1MO120E0120-TUBE"/>
    <s v="576-LSIC1MO120E0120"/>
    <s v="60AC3729"/>
    <m/>
    <m/>
    <m/>
    <s v="LSIC1MO120E0120"/>
    <m/>
    <s v="LSIC1MO120E0120"/>
    <s v="Tube"/>
    <m/>
    <m/>
    <m/>
    <m/>
    <s v="Tube"/>
    <s v="Tube"/>
    <m/>
    <m/>
    <m/>
    <m/>
    <m/>
    <m/>
    <m/>
    <n v="6.9558999999999997"/>
    <n v="8.8239999999999998"/>
    <m/>
    <m/>
    <m/>
    <n v="7.94"/>
    <n v="8.1"/>
    <n v="7.58"/>
    <m/>
    <m/>
    <m/>
    <n v="14.3"/>
    <m/>
    <n v="8.0731999999999999"/>
    <n v="446"/>
    <n v="119"/>
    <m/>
    <m/>
    <m/>
    <n v="450"/>
    <n v="626"/>
    <n v="389"/>
    <m/>
    <m/>
    <m/>
    <n v="9"/>
    <m/>
    <n v="450"/>
    <n v="1"/>
    <n v="1"/>
    <m/>
    <m/>
    <m/>
    <n v="450"/>
    <n v="1"/>
    <n v="1"/>
    <m/>
    <m/>
    <m/>
    <n v="1"/>
    <m/>
    <n v="450"/>
    <s v="https://octopart.com/click/track?ai=8237&amp;sig=0c2f0d6&amp;sid=459&amp;ppid=90583259&amp;vpid=482530492&amp;ct=offers"/>
    <s v="https://octopart.com/click/track?ai=8237&amp;sig=0f59010&amp;sid=1106&amp;ppid=90583259&amp;vpid=485724441&amp;ct=offers"/>
    <m/>
    <m/>
    <m/>
    <s v="https://octopart.com/click/track?ai=8237&amp;sig=08e4cbb&amp;sid=2454&amp;ppid=90583259&amp;vpid=504211505&amp;ct=offers"/>
    <s v="https://octopart.com/click/track?ai=8237&amp;sig=06594c8&amp;sid=2401&amp;ppid=90583259&amp;vpid=474629001&amp;ct=offers"/>
    <s v="https://octopart.com/click/track?ai=8237&amp;sig=08a76c6&amp;sid=2402&amp;ppid=90583259&amp;vpid=547451209&amp;ct=offers"/>
    <m/>
    <m/>
    <m/>
    <s v="https://octopart.com/click/track?ai=8237&amp;sig=0b3abef&amp;sid=1532&amp;ppid=90583259&amp;vpid=477152604&amp;ct=offers"/>
    <m/>
    <s v="https://octopart.com/click/track?ai=8237&amp;sig=03fdac5&amp;sid=5489&amp;ppid=90583259&amp;vpid=534894547&amp;ct=offers"/>
    <s v="Digi-Key"/>
    <s v="F11004-ND"/>
    <s v="Tube"/>
    <n v="6.9558999999999997"/>
    <n v="69559"/>
    <n v="69559"/>
    <n v="446"/>
    <n v="1"/>
    <s v="https://octopart.com/click/track?ai=8237&amp;sig=0c2f0d6&amp;sid=459&amp;ppid=90583259&amp;vpid=482530492&amp;ct=offers"/>
    <s v="150mOhm"/>
    <s v="14A,"/>
    <s v="20V"/>
    <s v="TO-247-3"/>
    <n v="150"/>
    <n v="1200"/>
    <s v="D"/>
  </r>
  <r>
    <n v="10000"/>
    <s v="LSIC1MO120E0160"/>
    <x v="3"/>
    <s v="LSIC1MO120E0160"/>
    <s v="https://octopart.com/lsic1mo120e0160-littelfuse-90583260"/>
    <s v="1200V 200mOhm @ 10A, 20V TO-247-3"/>
    <s v="Id=22A (Tc) Vgsmax=20V Vth=4V @ 5mA"/>
    <s v="Qg=57nC @ 20V Ciss=870pF @ 800V"/>
    <n v="10000"/>
    <s v="F11005-ND"/>
    <m/>
    <m/>
    <m/>
    <m/>
    <m/>
    <s v="576-LSIC1MO120E0160"/>
    <s v="60AC3730"/>
    <m/>
    <m/>
    <m/>
    <s v="LSIC1MO120E0160"/>
    <m/>
    <m/>
    <s v="Tube"/>
    <m/>
    <m/>
    <m/>
    <m/>
    <m/>
    <s v="Tube"/>
    <m/>
    <m/>
    <m/>
    <m/>
    <m/>
    <m/>
    <m/>
    <n v="5.1165000000000003"/>
    <m/>
    <m/>
    <m/>
    <m/>
    <m/>
    <n v="5.87"/>
    <n v="5.87"/>
    <m/>
    <m/>
    <m/>
    <n v="11.4"/>
    <m/>
    <m/>
    <n v="198"/>
    <m/>
    <m/>
    <m/>
    <m/>
    <m/>
    <n v="952"/>
    <n v="301"/>
    <m/>
    <m/>
    <m/>
    <n v="9"/>
    <m/>
    <m/>
    <n v="1"/>
    <m/>
    <m/>
    <m/>
    <m/>
    <m/>
    <n v="1"/>
    <n v="1"/>
    <m/>
    <m/>
    <m/>
    <n v="1"/>
    <m/>
    <m/>
    <s v="https://octopart.com/click/track?ai=8237&amp;sig=0e598d9&amp;sid=459&amp;ppid=90583260&amp;vpid=482530493&amp;ct=offers"/>
    <m/>
    <m/>
    <m/>
    <m/>
    <m/>
    <s v="https://octopart.com/click/track?ai=8237&amp;sig=0a38680&amp;sid=2401&amp;ppid=90583260&amp;vpid=474629002&amp;ct=offers"/>
    <s v="https://octopart.com/click/track?ai=8237&amp;sig=00f22c4&amp;sid=2402&amp;ppid=90583260&amp;vpid=507026465&amp;ct=offers"/>
    <m/>
    <m/>
    <m/>
    <s v="https://octopart.com/click/track?ai=8237&amp;sig=05d6f99&amp;sid=1532&amp;ppid=90583260&amp;vpid=477152605&amp;ct=offers"/>
    <m/>
    <m/>
    <s v="Digi-Key"/>
    <s v="F11005-ND"/>
    <s v="Tube"/>
    <n v="5.1165000000000003"/>
    <n v="51165"/>
    <n v="51165"/>
    <n v="198"/>
    <n v="1"/>
    <s v="https://octopart.com/click/track?ai=8237&amp;sig=0e598d9&amp;sid=459&amp;ppid=90583260&amp;vpid=482530493&amp;ct=offers"/>
    <s v="200mOhm"/>
    <s v="10A,"/>
    <s v="20V"/>
    <s v="TO-247-3"/>
    <n v="200"/>
    <n v="1200"/>
    <s v="D"/>
  </r>
  <r>
    <n v="10000"/>
    <s v="LSIC1MO170E1000"/>
    <x v="3"/>
    <s v="LSIC1MO170E1000"/>
    <s v="https://octopart.com/lsic1mo170e1000-littelfuse-94773904"/>
    <s v="1700V 1Ohm @ 2A, 20V TO-247-3"/>
    <s v="Id=5A (Tc) Vgsmax=15V, 20V Vth=4V @ 1mA"/>
    <s v="Qg=15nC @ 20V Ciss=200pF @ 1000V"/>
    <n v="10000"/>
    <s v="F11760-ND"/>
    <s v="LSIC1MO170E1000"/>
    <m/>
    <m/>
    <m/>
    <s v="LSIC1MO170E1000-TUBE"/>
    <s v="576-LSIC1MO170E1000"/>
    <s v="79AC7105"/>
    <m/>
    <m/>
    <m/>
    <m/>
    <m/>
    <s v="LSIC1MO170E1000"/>
    <s v="Tube"/>
    <m/>
    <m/>
    <m/>
    <m/>
    <s v="Tube"/>
    <s v="Tube"/>
    <m/>
    <m/>
    <m/>
    <m/>
    <m/>
    <m/>
    <m/>
    <n v="3.3540000000000001"/>
    <n v="3.9510000000000001"/>
    <m/>
    <m/>
    <m/>
    <n v="4.16"/>
    <n v="3.99"/>
    <n v="3.23"/>
    <m/>
    <m/>
    <m/>
    <m/>
    <m/>
    <n v="3.7561"/>
    <n v="504"/>
    <n v="260"/>
    <m/>
    <m/>
    <m/>
    <n v="420"/>
    <n v="929"/>
    <n v="0"/>
    <m/>
    <m/>
    <m/>
    <m/>
    <m/>
    <n v="240"/>
    <n v="1"/>
    <n v="1"/>
    <m/>
    <m/>
    <m/>
    <n v="30"/>
    <n v="1"/>
    <n v="450"/>
    <m/>
    <m/>
    <m/>
    <m/>
    <m/>
    <n v="30"/>
    <s v="https://octopart.com/click/track?ai=8237&amp;sig=0f0a796&amp;sid=459&amp;ppid=94773904&amp;vpid=510231532&amp;ct=offers"/>
    <s v="https://octopart.com/click/track?ai=8237&amp;sig=0930025&amp;sid=1106&amp;ppid=94773904&amp;vpid=507582341&amp;ct=offers"/>
    <m/>
    <m/>
    <m/>
    <s v="https://octopart.com/click/track?ai=8237&amp;sig=00afd6b&amp;sid=2454&amp;ppid=94773904&amp;vpid=511776870&amp;ct=offers"/>
    <s v="https://octopart.com/click/track?ai=8237&amp;sig=09495d1&amp;sid=2401&amp;ppid=94773904&amp;vpid=495056196&amp;ct=offers"/>
    <s v="https://octopart.com/click/track?c=1&amp;ai=8237&amp;sig=0e28c58&amp;sid=2402&amp;ppid=94773904&amp;vpid=537832758&amp;ct=offers"/>
    <m/>
    <m/>
    <m/>
    <m/>
    <m/>
    <s v="https://octopart.com/click/track?ai=8237&amp;sig=013e6f6&amp;sid=5489&amp;ppid=94773904&amp;vpid=511804173&amp;ct=offers"/>
    <s v="Newark"/>
    <s v="79AC7105"/>
    <m/>
    <n v="3.23"/>
    <n v="32300"/>
    <n v="32300"/>
    <n v="0"/>
    <n v="450"/>
    <s v="https://octopart.com/click/track?c=1&amp;ai=8237&amp;sig=0e28c58&amp;sid=2402&amp;ppid=94773904&amp;vpid=537832758&amp;ct=offers"/>
    <s v="1Ohm"/>
    <s v="2A,"/>
    <s v="20V"/>
    <s v="TO-247-3"/>
    <n v="1000"/>
    <n v="1700"/>
    <s v="D"/>
  </r>
  <r>
    <n v="10000"/>
    <s v="APT100MC120JCU2"/>
    <x v="4"/>
    <s v="APT100MC120JCU2"/>
    <s v="https://octopart.com/apt100mc120jcu2-microsemi-30374391"/>
    <s v="1200V 17mOhm @ 100A, 20V SOT-227-4, miniBLOC"/>
    <s v="Id=143A (Tc) Vgsmax=20V Vth=2.3V @ 2mA"/>
    <s v="Qg=360nC @ 20V Ciss=5960pF @ 1000V"/>
    <n v="10000"/>
    <s v="APT100MC120JCU2-ND"/>
    <s v="APT100MC120JCU2"/>
    <m/>
    <m/>
    <m/>
    <m/>
    <m/>
    <m/>
    <s v="APT100MC120JCU2"/>
    <m/>
    <m/>
    <m/>
    <m/>
    <s v="APT100MC120JCU2"/>
    <s v="Bulk"/>
    <m/>
    <m/>
    <m/>
    <m/>
    <m/>
    <m/>
    <m/>
    <m/>
    <m/>
    <m/>
    <m/>
    <m/>
    <m/>
    <n v="206.11519999999999"/>
    <n v="209.31"/>
    <m/>
    <m/>
    <m/>
    <m/>
    <m/>
    <m/>
    <n v="196.76"/>
    <m/>
    <m/>
    <m/>
    <m/>
    <n v="209.31"/>
    <n v="4"/>
    <n v="62"/>
    <m/>
    <m/>
    <m/>
    <m/>
    <m/>
    <m/>
    <n v="0"/>
    <m/>
    <m/>
    <m/>
    <m/>
    <n v="62"/>
    <n v="1"/>
    <n v="1"/>
    <m/>
    <m/>
    <m/>
    <m/>
    <m/>
    <m/>
    <n v="3"/>
    <m/>
    <m/>
    <m/>
    <m/>
    <n v="1"/>
    <s v="https://octopart.com/click/track?c=1&amp;ai=8237&amp;sig=05f502c&amp;sid=459&amp;ppid=30374391&amp;vpid=89032773&amp;ct=offers"/>
    <s v="https://octopart.com/click/track?ai=8237&amp;sig=04ace45&amp;sid=1106&amp;ppid=30374391&amp;vpid=492824369&amp;ct=offers"/>
    <m/>
    <m/>
    <m/>
    <m/>
    <m/>
    <m/>
    <s v="https://octopart.com/click/track?ai=8237&amp;sig=033a52d&amp;sid=18460&amp;ppid=30374391&amp;vpid=87762760&amp;ct=offers"/>
    <m/>
    <m/>
    <m/>
    <m/>
    <s v="https://octopart.com/click/track?ai=8237&amp;sig=00e033f&amp;sid=5489&amp;ppid=30374391&amp;vpid=534152833&amp;ct=offers"/>
    <s v="Richardson RFPD"/>
    <s v="APT100MC120JCU2"/>
    <m/>
    <n v="196.76"/>
    <n v="1967600"/>
    <n v="1967600"/>
    <n v="0"/>
    <n v="3"/>
    <s v="https://octopart.com/click/track?ai=8237&amp;sig=033a52d&amp;sid=18460&amp;ppid=30374391&amp;vpid=87762760&amp;ct=offers"/>
    <s v="17mOhm"/>
    <s v="100A,"/>
    <s v="20V"/>
    <s v="SOT-227-4,"/>
    <n v="17"/>
    <n v="1200"/>
    <s v="K"/>
  </r>
  <r>
    <n v="10000"/>
    <s v="MSC015SMA070B"/>
    <x v="4"/>
    <s v="MSC015SMA070B"/>
    <s v="https://octopart.com/msc015sma070b-microsemi-92244032"/>
    <s v="700V 19mOhm @ 40A, 20V TO-247-3"/>
    <s v="Id=131A (Tc) Vgsmax=20V Vth=2.4V @ 1mA"/>
    <s v="Qg=215nC @ 20V Ciss=4500pF @ 700V"/>
    <n v="10000"/>
    <s v="691-MSC015SMA070B-ND"/>
    <s v="MSC015SMA070B"/>
    <m/>
    <m/>
    <m/>
    <m/>
    <m/>
    <m/>
    <s v="MSC015SMA070B"/>
    <m/>
    <m/>
    <m/>
    <m/>
    <s v="MSC015SMA070B"/>
    <s v="Tube"/>
    <m/>
    <m/>
    <m/>
    <m/>
    <m/>
    <m/>
    <m/>
    <m/>
    <m/>
    <m/>
    <m/>
    <m/>
    <m/>
    <n v="28.171520000000001"/>
    <n v="26.98"/>
    <m/>
    <m/>
    <m/>
    <m/>
    <m/>
    <m/>
    <n v="26.09"/>
    <m/>
    <m/>
    <m/>
    <m/>
    <n v="26.98"/>
    <n v="35"/>
    <n v="120"/>
    <m/>
    <m/>
    <m/>
    <m/>
    <m/>
    <m/>
    <n v="1458"/>
    <m/>
    <m/>
    <m/>
    <m/>
    <n v="120"/>
    <n v="1"/>
    <n v="1"/>
    <m/>
    <m/>
    <m/>
    <m/>
    <m/>
    <m/>
    <n v="1"/>
    <m/>
    <m/>
    <m/>
    <m/>
    <n v="1"/>
    <s v="https://octopart.com/click/track?c=1&amp;ai=8237&amp;sig=0f99814&amp;sid=459&amp;ppid=92244032&amp;vpid=550225154&amp;ct=offers"/>
    <s v="https://octopart.com/click/track?ai=8237&amp;sig=08b9c59&amp;sid=1106&amp;ppid=92244032&amp;vpid=485765782&amp;ct=offers"/>
    <m/>
    <m/>
    <m/>
    <m/>
    <m/>
    <m/>
    <s v="https://octopart.com/click/track?ai=8237&amp;sig=0827ca6&amp;sid=18460&amp;ppid=92244032&amp;vpid=525612493&amp;ct=offers"/>
    <m/>
    <m/>
    <m/>
    <m/>
    <s v="https://octopart.com/click/track?ai=8237&amp;sig=0c43845&amp;sid=5489&amp;ppid=92244032&amp;vpid=600830604&amp;ct=offers"/>
    <s v="Richardson RFPD"/>
    <s v="MSC015SMA070B"/>
    <m/>
    <n v="26.09"/>
    <n v="260900"/>
    <n v="260900"/>
    <n v="1458"/>
    <n v="1"/>
    <s v="https://octopart.com/click/track?ai=8237&amp;sig=0827ca6&amp;sid=18460&amp;ppid=92244032&amp;vpid=525612493&amp;ct=offers"/>
    <s v="19mOhm"/>
    <s v="40A,"/>
    <s v="20V"/>
    <s v="TO-247-3"/>
    <n v="19"/>
    <n v="650"/>
    <s v="D"/>
  </r>
  <r>
    <n v="10000"/>
    <s v="MSC025SMA120B"/>
    <x v="4"/>
    <s v="MSC025SMA120B"/>
    <s v="https://octopart.com/msc025sma120b-microsemi-92244034"/>
    <s v="1.2kV 31mOhm @ 40A, 20V TO-247-3"/>
    <s v="Id=103A (Tc) Vgsmax=20V Vth=2.8V @ 1mA"/>
    <s v="Qg=232nC @ 20V Ciss=3020pF @ 1000V"/>
    <n v="10000"/>
    <s v="691-MSC025SMA120B-ND"/>
    <m/>
    <m/>
    <m/>
    <m/>
    <m/>
    <m/>
    <m/>
    <s v="MSC025SMA120B"/>
    <m/>
    <m/>
    <m/>
    <m/>
    <s v="MSC025SMA120B"/>
    <s v="Tube"/>
    <m/>
    <m/>
    <m/>
    <m/>
    <m/>
    <m/>
    <m/>
    <m/>
    <m/>
    <m/>
    <m/>
    <m/>
    <m/>
    <n v="31.619959999999999"/>
    <m/>
    <m/>
    <m/>
    <m/>
    <m/>
    <m/>
    <m/>
    <n v="29.28"/>
    <m/>
    <m/>
    <m/>
    <m/>
    <n v="37.9"/>
    <n v="115"/>
    <m/>
    <m/>
    <m/>
    <m/>
    <m/>
    <m/>
    <m/>
    <n v="1600"/>
    <m/>
    <m/>
    <m/>
    <m/>
    <n v="1600"/>
    <n v="1"/>
    <m/>
    <m/>
    <m/>
    <m/>
    <m/>
    <m/>
    <m/>
    <n v="1"/>
    <m/>
    <m/>
    <m/>
    <m/>
    <n v="2"/>
    <s v="https://octopart.com/click/track?c=1&amp;ai=8237&amp;sig=0fef2ba&amp;sid=459&amp;ppid=92244034&amp;vpid=549853558&amp;ct=offers"/>
    <m/>
    <m/>
    <m/>
    <m/>
    <m/>
    <m/>
    <m/>
    <s v="https://octopart.com/click/track?ai=8237&amp;sig=04bdb62&amp;sid=18460&amp;ppid=92244034&amp;vpid=525612495&amp;ct=offers"/>
    <m/>
    <m/>
    <m/>
    <m/>
    <s v="https://octopart.com/click/track?ai=8237&amp;sig=00f7e01&amp;sid=5489&amp;ppid=92244034&amp;vpid=609706302&amp;ct=offers"/>
    <s v="Richardson RFPD"/>
    <s v="MSC025SMA120B"/>
    <m/>
    <n v="29.28"/>
    <n v="292800"/>
    <n v="292800"/>
    <n v="1600"/>
    <n v="1"/>
    <s v="https://octopart.com/click/track?ai=8237&amp;sig=04bdb62&amp;sid=18460&amp;ppid=92244034&amp;vpid=525612495&amp;ct=offers"/>
    <s v="31mOhm"/>
    <s v="40A,"/>
    <s v="20V"/>
    <s v="TO-247-3"/>
    <n v="31"/>
    <n v="1200"/>
    <s v="D"/>
  </r>
  <r>
    <n v="10000"/>
    <s v="MSC025SMA120J"/>
    <x v="4"/>
    <s v="MSC025SMA120J"/>
    <s v="https://octopart.com/msc025sma120j-microsemi-92244035"/>
    <s v="1.2kV 31mOhm @ 40A, 20V SOT-227-4, miniBLOC"/>
    <s v="Id=77A (Tc) Vgsmax=20V Vth=2.8V @ 1mA"/>
    <s v="Qg=232nC @ 20V Ciss=3020pF @ 1000V"/>
    <n v="10000"/>
    <s v="691-MSC025SMA120J-ND"/>
    <m/>
    <m/>
    <m/>
    <m/>
    <m/>
    <m/>
    <m/>
    <s v="MSC025SMA120J"/>
    <m/>
    <m/>
    <m/>
    <m/>
    <s v="MSC025SMA120J"/>
    <s v="Tube"/>
    <m/>
    <m/>
    <m/>
    <m/>
    <m/>
    <m/>
    <m/>
    <m/>
    <m/>
    <m/>
    <m/>
    <m/>
    <m/>
    <n v="45.052199999999999"/>
    <m/>
    <m/>
    <m/>
    <m/>
    <m/>
    <m/>
    <m/>
    <n v="41.72"/>
    <m/>
    <m/>
    <m/>
    <m/>
    <n v="54"/>
    <n v="0"/>
    <m/>
    <m/>
    <m/>
    <m/>
    <m/>
    <m/>
    <m/>
    <n v="210"/>
    <m/>
    <m/>
    <m/>
    <m/>
    <n v="210"/>
    <n v="1"/>
    <m/>
    <m/>
    <m/>
    <m/>
    <m/>
    <m/>
    <m/>
    <n v="1"/>
    <m/>
    <m/>
    <m/>
    <m/>
    <n v="2"/>
    <s v="https://octopart.com/click/track?c=1&amp;ai=8237&amp;sig=070d97d&amp;sid=459&amp;ppid=92244035&amp;vpid=549853559&amp;ct=offers"/>
    <m/>
    <m/>
    <m/>
    <m/>
    <m/>
    <m/>
    <m/>
    <s v="https://octopart.com/click/track?ai=8237&amp;sig=05fda4a&amp;sid=18460&amp;ppid=92244035&amp;vpid=527002153&amp;ct=offers"/>
    <m/>
    <m/>
    <m/>
    <m/>
    <s v="https://octopart.com/click/track?ai=8237&amp;sig=0353fa1&amp;sid=5489&amp;ppid=92244035&amp;vpid=609706303&amp;ct=offers"/>
    <s v="Richardson RFPD"/>
    <s v="MSC025SMA120J"/>
    <m/>
    <n v="41.72"/>
    <n v="417200"/>
    <n v="417200"/>
    <n v="210"/>
    <n v="1"/>
    <s v="https://octopart.com/click/track?ai=8237&amp;sig=05fda4a&amp;sid=18460&amp;ppid=92244035&amp;vpid=527002153&amp;ct=offers"/>
    <s v="31mOhm"/>
    <s v="40A,"/>
    <s v="20V"/>
    <s v="SOT-227-4,"/>
    <n v="31"/>
    <n v="1200"/>
    <s v="K"/>
  </r>
  <r>
    <n v="10000"/>
    <s v="MSC040SMA120J"/>
    <x v="4"/>
    <s v="MSC040SMA120J"/>
    <s v="https://octopart.com/msc040sma120j-microsemi-92244037"/>
    <s v="1.2kV 50mOhm @ 40A, 20V SOT-227-4, miniBLOC"/>
    <s v="Id=53A (Tc) Vgsmax=20V Vth=2.8V @ 1mA"/>
    <s v="Qg=137nC @ 20V Ciss=1990pF @ 1000V"/>
    <n v="10000"/>
    <s v="691-MSC040SMA120J-ND"/>
    <s v="MSC040SMA120J"/>
    <m/>
    <m/>
    <m/>
    <m/>
    <m/>
    <m/>
    <s v="MSC040SMA120J"/>
    <m/>
    <m/>
    <m/>
    <m/>
    <s v="MSC040SMA120J"/>
    <s v="Tube"/>
    <m/>
    <m/>
    <m/>
    <m/>
    <m/>
    <m/>
    <m/>
    <m/>
    <m/>
    <m/>
    <m/>
    <m/>
    <m/>
    <n v="32.092759999999998"/>
    <n v="30.67"/>
    <m/>
    <m/>
    <m/>
    <m/>
    <m/>
    <m/>
    <n v="29.72"/>
    <m/>
    <m/>
    <m/>
    <m/>
    <n v="30.67"/>
    <n v="37"/>
    <n v="66"/>
    <m/>
    <m/>
    <m/>
    <m/>
    <m/>
    <m/>
    <n v="250"/>
    <m/>
    <m/>
    <m/>
    <m/>
    <n v="66"/>
    <n v="1"/>
    <n v="1"/>
    <m/>
    <m/>
    <m/>
    <m/>
    <m/>
    <m/>
    <n v="1"/>
    <m/>
    <m/>
    <m/>
    <m/>
    <n v="1"/>
    <s v="https://octopart.com/click/track?c=1&amp;ai=8237&amp;sig=0974a92&amp;sid=459&amp;ppid=92244037&amp;vpid=549853562&amp;ct=offers"/>
    <s v="https://octopart.com/click/track?ai=8237&amp;sig=0730c7d&amp;sid=1106&amp;ppid=92244037&amp;vpid=486619604&amp;ct=offers"/>
    <m/>
    <m/>
    <m/>
    <m/>
    <m/>
    <m/>
    <s v="https://octopart.com/click/track?ai=8237&amp;sig=01b9352&amp;sid=18460&amp;ppid=92244037&amp;vpid=527002158&amp;ct=offers"/>
    <m/>
    <m/>
    <m/>
    <m/>
    <s v="https://octopart.com/click/track?ai=8237&amp;sig=0c576f9&amp;sid=5489&amp;ppid=92244037&amp;vpid=530769399&amp;ct=offers"/>
    <s v="Richardson RFPD"/>
    <s v="MSC040SMA120J"/>
    <m/>
    <n v="29.72"/>
    <n v="297200"/>
    <n v="297200"/>
    <n v="250"/>
    <n v="1"/>
    <s v="https://octopart.com/click/track?ai=8237&amp;sig=01b9352&amp;sid=18460&amp;ppid=92244037&amp;vpid=527002158&amp;ct=offers"/>
    <s v="50mOhm"/>
    <s v="40A,"/>
    <s v="20V"/>
    <s v="SOT-227-4,"/>
    <n v="50"/>
    <n v="1200"/>
    <s v="K"/>
  </r>
  <r>
    <n v="10000"/>
    <s v="MSC280SMA120B"/>
    <x v="4"/>
    <s v="MSC280SMA120B"/>
    <s v="https://octopart.com/msc280sma120b-microsemi-92244042"/>
    <s v="1.2kV 350mOhm @ 5A, 20V TO-247-3"/>
    <s v="Id=9.4A (Tc) Vgsmax=20V Vth=2.8V @ 1mA"/>
    <s v="Qg=20nC @ 20V Ciss=300pF @ 1000V"/>
    <n v="10000"/>
    <s v="691-MSC280SMA120B-ND"/>
    <m/>
    <m/>
    <m/>
    <m/>
    <m/>
    <m/>
    <m/>
    <s v="MSC280SMA120B"/>
    <m/>
    <m/>
    <m/>
    <m/>
    <m/>
    <s v="Tube"/>
    <m/>
    <m/>
    <m/>
    <m/>
    <m/>
    <m/>
    <m/>
    <m/>
    <m/>
    <m/>
    <m/>
    <m/>
    <m/>
    <n v="6.1877300000000002"/>
    <m/>
    <m/>
    <m/>
    <m/>
    <m/>
    <m/>
    <m/>
    <n v="5.73"/>
    <m/>
    <m/>
    <m/>
    <m/>
    <m/>
    <n v="0"/>
    <m/>
    <m/>
    <m/>
    <m/>
    <m/>
    <m/>
    <m/>
    <n v="0"/>
    <m/>
    <m/>
    <m/>
    <m/>
    <m/>
    <n v="1"/>
    <m/>
    <m/>
    <m/>
    <m/>
    <m/>
    <m/>
    <m/>
    <n v="57"/>
    <m/>
    <m/>
    <m/>
    <m/>
    <m/>
    <s v="https://octopart.com/click/track?c=1&amp;ai=8237&amp;sig=03d339b&amp;sid=459&amp;ppid=92244042&amp;vpid=549853567&amp;ct=offers"/>
    <m/>
    <m/>
    <m/>
    <m/>
    <m/>
    <m/>
    <m/>
    <s v="https://octopart.com/click/track?ai=8237&amp;sig=075a537&amp;sid=18460&amp;ppid=92244042&amp;vpid=527748679&amp;ct=offers"/>
    <m/>
    <m/>
    <m/>
    <m/>
    <m/>
    <s v="Richardson RFPD"/>
    <s v="MSC280SMA120B"/>
    <m/>
    <n v="5.73"/>
    <n v="57300"/>
    <n v="57300"/>
    <n v="0"/>
    <n v="57"/>
    <s v="https://octopart.com/click/track?ai=8237&amp;sig=075a537&amp;sid=18460&amp;ppid=92244042&amp;vpid=527748679&amp;ct=offers"/>
    <s v="350mOhm"/>
    <s v="5A,"/>
    <s v="20V"/>
    <s v="TO-247-3"/>
    <n v="350"/>
    <n v="1200"/>
    <s v="D"/>
  </r>
  <r>
    <n v="10000"/>
    <s v="MSC090SMA070B"/>
    <x v="4"/>
    <s v="MSC090SMA070B"/>
    <s v="https://octopart.com/msc090sma070b-microsemi-92244039"/>
    <s v="700V - TO-247-3"/>
    <s v="Id=- Vgsmax=- Vth=-"/>
    <s v="Qg=- Ciss=-"/>
    <n v="10000"/>
    <s v="691-MSC090SMA070B-ND"/>
    <m/>
    <m/>
    <m/>
    <m/>
    <m/>
    <m/>
    <m/>
    <s v="MSC090SMA070B"/>
    <m/>
    <m/>
    <m/>
    <m/>
    <s v="MSC090SMA070B"/>
    <s v="Tube"/>
    <m/>
    <m/>
    <m/>
    <m/>
    <m/>
    <m/>
    <m/>
    <m/>
    <m/>
    <m/>
    <m/>
    <m/>
    <m/>
    <n v="5.9930599999999998"/>
    <m/>
    <m/>
    <m/>
    <m/>
    <m/>
    <m/>
    <m/>
    <n v="5.55"/>
    <m/>
    <m/>
    <m/>
    <m/>
    <n v="7.2"/>
    <n v="63"/>
    <m/>
    <m/>
    <m/>
    <m/>
    <m/>
    <m/>
    <m/>
    <n v="803"/>
    <m/>
    <m/>
    <m/>
    <m/>
    <n v="803"/>
    <n v="1"/>
    <m/>
    <m/>
    <m/>
    <m/>
    <m/>
    <m/>
    <m/>
    <n v="1"/>
    <m/>
    <m/>
    <m/>
    <m/>
    <n v="8"/>
    <s v="https://octopart.com/click/track?c=1&amp;ai=8237&amp;sig=0be1c35&amp;sid=459&amp;ppid=92244039&amp;vpid=549853565&amp;ct=offers"/>
    <m/>
    <m/>
    <m/>
    <m/>
    <m/>
    <m/>
    <m/>
    <s v="https://octopart.com/click/track?ai=8237&amp;sig=094b686&amp;sid=18460&amp;ppid=92244039&amp;vpid=527002165&amp;ct=offers"/>
    <m/>
    <m/>
    <m/>
    <m/>
    <s v="https://octopart.com/click/track?ai=8237&amp;sig=0fe4e08&amp;sid=5489&amp;ppid=92244039&amp;vpid=609706324&amp;ct=offers"/>
    <s v="Richardson RFPD"/>
    <s v="MSC090SMA070B"/>
    <m/>
    <n v="5.55"/>
    <n v="55500"/>
    <n v="55500"/>
    <n v="803"/>
    <n v="1"/>
    <s v="https://octopart.com/click/track?ai=8237&amp;sig=094b686&amp;sid=18460&amp;ppid=92244039&amp;vpid=527002165&amp;ct=offers"/>
    <s v="-"/>
    <m/>
    <m/>
    <m/>
    <s v="-"/>
    <n v="650"/>
    <s v="K"/>
  </r>
  <r>
    <n v="10000"/>
    <s v="MSC090SMA070S"/>
    <x v="4"/>
    <s v="MSC090SMA070S"/>
    <s v="https://octopart.com/msc090sma070s-microsemi-92244040"/>
    <s v="700V - TO-268-3, DÂ³Pak (2 Leads + Tab), TO-268AA"/>
    <s v="Id=- Vgsmax=- Vth=-"/>
    <s v="Qg=- Ciss=-"/>
    <n v="10000"/>
    <s v="691-MSC090SMA070S-ND"/>
    <m/>
    <m/>
    <m/>
    <m/>
    <m/>
    <m/>
    <m/>
    <s v="MSC090SMA070S"/>
    <m/>
    <m/>
    <m/>
    <m/>
    <s v="MSC090SMA070S"/>
    <s v="Tube"/>
    <m/>
    <m/>
    <m/>
    <m/>
    <m/>
    <m/>
    <m/>
    <m/>
    <m/>
    <m/>
    <m/>
    <m/>
    <m/>
    <n v="6.5492600000000003"/>
    <m/>
    <m/>
    <m/>
    <m/>
    <m/>
    <m/>
    <m/>
    <n v="6.07"/>
    <m/>
    <m/>
    <m/>
    <m/>
    <n v="7.85"/>
    <n v="85"/>
    <m/>
    <m/>
    <m/>
    <m/>
    <m/>
    <m/>
    <m/>
    <n v="112"/>
    <m/>
    <m/>
    <m/>
    <m/>
    <n v="112"/>
    <n v="1"/>
    <m/>
    <m/>
    <m/>
    <m/>
    <m/>
    <m/>
    <m/>
    <n v="1"/>
    <m/>
    <m/>
    <m/>
    <m/>
    <n v="7"/>
    <s v="https://octopart.com/click/track?c=1&amp;ai=8237&amp;sig=016cbc7&amp;sid=459&amp;ppid=92244040&amp;vpid=549853566&amp;ct=offers"/>
    <m/>
    <m/>
    <m/>
    <m/>
    <m/>
    <m/>
    <m/>
    <s v="https://octopart.com/click/track?ai=8237&amp;sig=03d369d&amp;sid=18460&amp;ppid=92244040&amp;vpid=574757810&amp;ct=offers"/>
    <m/>
    <m/>
    <m/>
    <m/>
    <s v="https://octopart.com/click/track?ai=8237&amp;sig=09ef5c2&amp;sid=5489&amp;ppid=92244040&amp;vpid=609706325&amp;ct=offers"/>
    <s v="Richardson RFPD"/>
    <s v="MSC090SMA070S"/>
    <m/>
    <n v="6.07"/>
    <n v="60700"/>
    <n v="60700"/>
    <n v="112"/>
    <n v="1"/>
    <s v="https://octopart.com/click/track?ai=8237&amp;sig=03d369d&amp;sid=18460&amp;ppid=92244040&amp;vpid=574757810&amp;ct=offers"/>
    <s v="-"/>
    <s v="DÂ³Pak"/>
    <s v="(2"/>
    <s v="Leads"/>
    <s v="-"/>
    <n v="650"/>
    <s v="K"/>
  </r>
  <r>
    <n v="10000"/>
    <s v="MSC080SMA120J"/>
    <x v="4"/>
    <s v="MSC080SMA120J"/>
    <s v="https://octopart.com/msc080sma120j-microsemi-92244038"/>
    <s v="1.2kV - SOT-227-4, miniBLOC"/>
    <s v="Id=35A Vgsmax=- Vth=-"/>
    <s v="Qg=- Ciss=-"/>
    <n v="10000"/>
    <s v="691-MSC080SMA120J-ND"/>
    <m/>
    <m/>
    <m/>
    <m/>
    <m/>
    <m/>
    <m/>
    <s v="MSC080SMA120J"/>
    <m/>
    <m/>
    <m/>
    <m/>
    <s v="MSC080SMA120J"/>
    <s v="Tube"/>
    <m/>
    <m/>
    <m/>
    <m/>
    <m/>
    <m/>
    <m/>
    <m/>
    <m/>
    <m/>
    <m/>
    <m/>
    <m/>
    <n v="23.533439999999999"/>
    <m/>
    <m/>
    <m/>
    <m/>
    <m/>
    <m/>
    <m/>
    <n v="21.01"/>
    <m/>
    <m/>
    <m/>
    <m/>
    <n v="27.2"/>
    <n v="48"/>
    <m/>
    <m/>
    <m/>
    <m/>
    <m/>
    <m/>
    <m/>
    <n v="250"/>
    <m/>
    <m/>
    <m/>
    <m/>
    <n v="250"/>
    <n v="1"/>
    <m/>
    <m/>
    <m/>
    <m/>
    <m/>
    <m/>
    <m/>
    <n v="1"/>
    <m/>
    <m/>
    <m/>
    <m/>
    <n v="3"/>
    <s v="https://octopart.com/click/track?c=1&amp;ai=8237&amp;sig=0f4eedc&amp;sid=459&amp;ppid=92244038&amp;vpid=549853564&amp;ct=offers"/>
    <m/>
    <m/>
    <m/>
    <m/>
    <m/>
    <m/>
    <m/>
    <s v="https://octopart.com/click/track?ai=8237&amp;sig=01b9b9f&amp;sid=18460&amp;ppid=92244038&amp;vpid=527002163&amp;ct=offers"/>
    <m/>
    <m/>
    <m/>
    <m/>
    <s v="https://octopart.com/click/track?ai=8237&amp;sig=0860c3d&amp;sid=5489&amp;ppid=92244038&amp;vpid=609706322&amp;ct=offers"/>
    <s v="Richardson RFPD"/>
    <s v="MSC080SMA120J"/>
    <m/>
    <n v="21.01"/>
    <n v="210100"/>
    <n v="210100"/>
    <n v="250"/>
    <n v="1"/>
    <s v="https://octopart.com/click/track?ai=8237&amp;sig=01b9b9f&amp;sid=18460&amp;ppid=92244038&amp;vpid=527002163&amp;ct=offers"/>
    <s v="-"/>
    <s v="miniBLOC"/>
    <m/>
    <m/>
    <s v="-"/>
    <n v="1200"/>
    <s v="K"/>
  </r>
  <r>
    <n v="10000"/>
    <s v="MSC015SMA070S"/>
    <x v="4"/>
    <s v="MSC015SMA070S"/>
    <s v="https://octopart.com/msc015sma070s-microsemi-92244033"/>
    <s v="700V - TO-268-3, DÂ³Pak (2 Leads + Tab), TO-268AA"/>
    <s v="Id=166A Vgsmax=- Vth=-"/>
    <s v="Qg=- Ciss=-"/>
    <n v="10000"/>
    <s v="691-MSC015SMA070S-ND"/>
    <m/>
    <m/>
    <m/>
    <m/>
    <m/>
    <m/>
    <m/>
    <s v="MSC015SMA070S"/>
    <m/>
    <m/>
    <m/>
    <m/>
    <s v="MSC015SMA070S"/>
    <s v="Tube"/>
    <m/>
    <m/>
    <m/>
    <m/>
    <m/>
    <m/>
    <m/>
    <m/>
    <m/>
    <m/>
    <m/>
    <m/>
    <m/>
    <n v="28.699919999999999"/>
    <m/>
    <m/>
    <m/>
    <m/>
    <m/>
    <m/>
    <m/>
    <n v="26.57"/>
    <m/>
    <m/>
    <m/>
    <m/>
    <n v="34.4"/>
    <n v="51"/>
    <m/>
    <m/>
    <m/>
    <m/>
    <m/>
    <m/>
    <m/>
    <n v="370"/>
    <m/>
    <m/>
    <m/>
    <m/>
    <n v="370"/>
    <n v="1"/>
    <m/>
    <m/>
    <m/>
    <m/>
    <m/>
    <m/>
    <m/>
    <n v="1"/>
    <m/>
    <m/>
    <m/>
    <m/>
    <n v="2"/>
    <s v="https://octopart.com/click/track?c=1&amp;ai=8237&amp;sig=079e70f&amp;sid=459&amp;ppid=92244033&amp;vpid=549853557&amp;ct=offers"/>
    <m/>
    <m/>
    <m/>
    <m/>
    <m/>
    <m/>
    <m/>
    <s v="https://octopart.com/click/track?ai=8237&amp;sig=09ec00f&amp;sid=18460&amp;ppid=92244033&amp;vpid=525612494&amp;ct=offers"/>
    <m/>
    <m/>
    <m/>
    <m/>
    <s v="https://octopart.com/click/track?ai=8237&amp;sig=0bf96f6&amp;sid=5489&amp;ppid=92244033&amp;vpid=609706301&amp;ct=offers"/>
    <s v="Richardson RFPD"/>
    <s v="MSC015SMA070S"/>
    <m/>
    <n v="26.57"/>
    <n v="265700"/>
    <n v="265700"/>
    <n v="370"/>
    <n v="1"/>
    <s v="https://octopart.com/click/track?ai=8237&amp;sig=09ec00f&amp;sid=18460&amp;ppid=92244033&amp;vpid=525612494&amp;ct=offers"/>
    <s v="-"/>
    <s v="DÂ³Pak"/>
    <s v="(2"/>
    <s v="Leads"/>
    <s v="-"/>
    <n v="650"/>
    <s v="K"/>
  </r>
  <r>
    <n v="10000"/>
    <s v="MSC025SMA120S"/>
    <x v="4"/>
    <s v="MSC025SMA120S"/>
    <s v="https://octopart.com/msc025sma120s-microsemi-92244036"/>
    <s v="1.2kV - TO-268-3, DÂ³Pak (2 Leads + Tab), TO-268AA"/>
    <s v="Id=100A Vgsmax=- Vth=-"/>
    <s v="Qg=- Ciss=-"/>
    <n v="10000"/>
    <s v="691-MSC025SMA120S-ND"/>
    <m/>
    <m/>
    <m/>
    <m/>
    <m/>
    <m/>
    <m/>
    <s v="MSC025SMA120S"/>
    <m/>
    <m/>
    <m/>
    <m/>
    <s v="MSC025SMA120S"/>
    <s v="Tube"/>
    <m/>
    <m/>
    <m/>
    <m/>
    <m/>
    <m/>
    <m/>
    <m/>
    <m/>
    <m/>
    <m/>
    <m/>
    <m/>
    <n v="32.148359999999997"/>
    <m/>
    <m/>
    <m/>
    <m/>
    <m/>
    <m/>
    <m/>
    <n v="29.77"/>
    <m/>
    <m/>
    <m/>
    <m/>
    <n v="38.549999999999997"/>
    <n v="0"/>
    <m/>
    <m/>
    <m/>
    <m/>
    <m/>
    <m/>
    <m/>
    <n v="400"/>
    <m/>
    <m/>
    <m/>
    <m/>
    <n v="400"/>
    <n v="1"/>
    <m/>
    <m/>
    <m/>
    <m/>
    <m/>
    <m/>
    <m/>
    <n v="1"/>
    <m/>
    <m/>
    <m/>
    <m/>
    <n v="2"/>
    <s v="https://octopart.com/click/track?c=1&amp;ai=8237&amp;sig=0fc4fa5&amp;sid=459&amp;ppid=92244036&amp;vpid=549853560&amp;ct=offers"/>
    <m/>
    <m/>
    <m/>
    <m/>
    <m/>
    <m/>
    <m/>
    <s v="https://octopart.com/click/track?ai=8237&amp;sig=0a2c28c&amp;sid=18460&amp;ppid=92244036&amp;vpid=527002154&amp;ct=offers"/>
    <m/>
    <m/>
    <m/>
    <m/>
    <s v="https://octopart.com/click/track?ai=8237&amp;sig=0c746cb&amp;sid=5489&amp;ppid=92244036&amp;vpid=609706304&amp;ct=offers"/>
    <s v="Richardson RFPD"/>
    <s v="MSC025SMA120S"/>
    <m/>
    <n v="29.77"/>
    <n v="297700"/>
    <n v="297700"/>
    <n v="400"/>
    <n v="1"/>
    <s v="https://octopart.com/click/track?ai=8237&amp;sig=0a2c28c&amp;sid=18460&amp;ppid=92244036&amp;vpid=527002154&amp;ct=offers"/>
    <s v="-"/>
    <s v="DÂ³Pak"/>
    <s v="(2"/>
    <s v="Leads"/>
    <s v="-"/>
    <n v="1200"/>
    <s v="K"/>
  </r>
  <r>
    <n v="10000"/>
    <s v="NVBG020N120SC1"/>
    <x v="5"/>
    <s v="NVBG020N120SC1"/>
    <s v="https://octopart.com/nvbg020n120sc1-on+semiconductor-104774638"/>
    <s v="1200V 28mOhm @ 60A, 20V TO-263-8, DÂ²Pak (7 Leads + Tab), TO-263CA"/>
    <s v="Id=8.6A (Ta), 98A (Tc) Vgsmax=20V Vth=4.3V @ 20mA"/>
    <s v="Qg=220nC @ 20V Ciss=2943pF @ 800V"/>
    <n v="10000"/>
    <s v="488-NVBG020N120SC1TR-ND"/>
    <m/>
    <s v="NVBG020N120SC1"/>
    <s v="NVBG020N120SC1"/>
    <m/>
    <m/>
    <s v="863-NVBG020N120SC1"/>
    <s v="38AH7282"/>
    <m/>
    <m/>
    <m/>
    <m/>
    <m/>
    <m/>
    <s v="Tape &amp; Reel"/>
    <m/>
    <m/>
    <m/>
    <m/>
    <m/>
    <s v="Tape &amp; Reel"/>
    <m/>
    <m/>
    <m/>
    <m/>
    <m/>
    <m/>
    <m/>
    <n v="15.68"/>
    <m/>
    <n v="15.123340000000001"/>
    <n v="17.7249094167057"/>
    <m/>
    <m/>
    <n v="18.29"/>
    <n v="15.93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800"/>
    <m/>
    <m/>
    <m/>
    <m/>
    <m/>
    <m/>
    <s v="https://octopart.com/click/track?c=1&amp;ai=8237&amp;sig=030b21d&amp;sid=459&amp;ppid=104774638&amp;vpid=594218574&amp;ct=offers"/>
    <m/>
    <s v="https://octopart.com/click/track?c=1&amp;ai=8237&amp;sig=0afecd1&amp;sid=5822&amp;ppid=104774638&amp;vpid=590712104&amp;ct=offers"/>
    <s v="https://octopart.com/click/track?c=1&amp;ai=8237&amp;sig=02712cc&amp;sid=15544&amp;ppid=104774638&amp;vpid=592436631&amp;ct=offers"/>
    <m/>
    <m/>
    <s v="https://octopart.com/click/track?c=1&amp;ai=8237&amp;sig=09ec0eb&amp;sid=2401&amp;ppid=104774638&amp;vpid=592671815&amp;ct=offers"/>
    <s v="https://octopart.com/click/track?c=1&amp;ai=8237&amp;sig=0e242d5&amp;sid=2402&amp;ppid=104774638&amp;vpid=590383527&amp;ct=offers"/>
    <m/>
    <m/>
    <m/>
    <m/>
    <m/>
    <m/>
    <s v="Avnet"/>
    <s v="NVBG020N120SC1"/>
    <m/>
    <n v="15.123340000000001"/>
    <n v="151233.4"/>
    <n v="151233.4"/>
    <n v="0"/>
    <n v="800"/>
    <s v="https://octopart.com/click/track?c=1&amp;ai=8237&amp;sig=0afecd1&amp;sid=5822&amp;ppid=104774638&amp;vpid=590712104&amp;ct=offers"/>
    <s v="28mOhm"/>
    <s v="60A,"/>
    <s v="20V"/>
    <s v="TO-263-8,"/>
    <n v="28"/>
    <n v="1200"/>
    <s v="J"/>
  </r>
  <r>
    <n v="10000"/>
    <s v="NVBG020N120SC1"/>
    <x v="5"/>
    <s v="NVBG020N120SC1"/>
    <s v="https://octopart.com/nvbg020n120sc1-on+semiconductor-104774638"/>
    <s v="1200V 28mOhm @ 60A, 20V TO-263-8, DÂ²Pak (7 Leads + Tab), TO-263CA"/>
    <s v="Id=8.6A (Ta), 98A (Tc) Vgsmax=20V Vth=4.3V @ 20mA"/>
    <s v="Qg=220nC @ 20V Ciss=2943pF @ 800V"/>
    <n v="10000"/>
    <s v="488-NVBG020N120SC1TR-ND"/>
    <m/>
    <s v="NVBG020N120SC1"/>
    <s v="NVBG020N120SC1"/>
    <m/>
    <m/>
    <s v="863-NVBG020N120SC1"/>
    <s v="38AH7282"/>
    <m/>
    <m/>
    <m/>
    <m/>
    <m/>
    <m/>
    <s v="Tape &amp; Reel"/>
    <m/>
    <m/>
    <m/>
    <m/>
    <m/>
    <s v="Tape &amp; Reel"/>
    <m/>
    <m/>
    <m/>
    <m/>
    <m/>
    <m/>
    <m/>
    <n v="15.68"/>
    <m/>
    <n v="15.123340000000001"/>
    <n v="17.7249094167057"/>
    <m/>
    <m/>
    <n v="18.29"/>
    <n v="15.93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800"/>
    <m/>
    <m/>
    <m/>
    <m/>
    <m/>
    <m/>
    <s v="https://octopart.com/click/track?c=1&amp;ai=8237&amp;sig=030b21d&amp;sid=459&amp;ppid=104774638&amp;vpid=594218574&amp;ct=offers"/>
    <m/>
    <s v="https://octopart.com/click/track?c=1&amp;ai=8237&amp;sig=0afecd1&amp;sid=5822&amp;ppid=104774638&amp;vpid=590712104&amp;ct=offers"/>
    <s v="https://octopart.com/click/track?c=1&amp;ai=8237&amp;sig=02712cc&amp;sid=15544&amp;ppid=104774638&amp;vpid=592436631&amp;ct=offers"/>
    <m/>
    <m/>
    <s v="https://octopart.com/click/track?c=1&amp;ai=8237&amp;sig=09ec0eb&amp;sid=2401&amp;ppid=104774638&amp;vpid=592671815&amp;ct=offers"/>
    <s v="https://octopart.com/click/track?c=1&amp;ai=8237&amp;sig=0e242d5&amp;sid=2402&amp;ppid=104774638&amp;vpid=590383527&amp;ct=offers"/>
    <m/>
    <m/>
    <m/>
    <m/>
    <m/>
    <m/>
    <s v="Avnet"/>
    <s v="NVBG020N120SC1"/>
    <m/>
    <n v="15.123340000000001"/>
    <n v="151233.4"/>
    <n v="151233.4"/>
    <n v="0"/>
    <n v="800"/>
    <s v="https://octopart.com/click/track?c=1&amp;ai=8237&amp;sig=0afecd1&amp;sid=5822&amp;ppid=104774638&amp;vpid=590712104&amp;ct=offers"/>
    <s v="28mOhm"/>
    <s v="60A,"/>
    <s v="20V"/>
    <s v="TO-263-8,"/>
    <n v="28"/>
    <n v="1200"/>
    <s v="J"/>
  </r>
  <r>
    <n v="10000"/>
    <s v="NVBG020N120SC1"/>
    <x v="5"/>
    <s v="NVBG020N120SC1"/>
    <s v="https://octopart.com/nvbg020n120sc1-on+semiconductor-104774638"/>
    <s v="1200V 28mOhm @ 60A, 20V TO-263-8, DÂ²Pak (7 Leads + Tab), TO-263CA"/>
    <s v="Id=8.6A (Ta), 98A (Tc) Vgsmax=20V Vth=4.3V @ 20mA"/>
    <s v="Qg=220nC @ 20V Ciss=2943pF @ 800V"/>
    <n v="10000"/>
    <s v="488-NVBG020N120SC1TR-ND"/>
    <m/>
    <s v="NVBG020N120SC1"/>
    <s v="NVBG020N120SC1"/>
    <m/>
    <m/>
    <s v="863-NVBG020N120SC1"/>
    <s v="38AH7282"/>
    <m/>
    <m/>
    <m/>
    <m/>
    <m/>
    <m/>
    <s v="Tape &amp; Reel"/>
    <m/>
    <m/>
    <m/>
    <m/>
    <m/>
    <s v="Tape &amp; Reel"/>
    <m/>
    <m/>
    <m/>
    <m/>
    <m/>
    <m/>
    <m/>
    <n v="15.68"/>
    <m/>
    <n v="15.123340000000001"/>
    <n v="17.7249094167057"/>
    <m/>
    <m/>
    <n v="18.29"/>
    <n v="15.93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800"/>
    <m/>
    <m/>
    <m/>
    <m/>
    <m/>
    <m/>
    <s v="https://octopart.com/click/track?c=1&amp;ai=8237&amp;sig=030b21d&amp;sid=459&amp;ppid=104774638&amp;vpid=594218574&amp;ct=offers"/>
    <m/>
    <s v="https://octopart.com/click/track?c=1&amp;ai=8237&amp;sig=0afecd1&amp;sid=5822&amp;ppid=104774638&amp;vpid=590712104&amp;ct=offers"/>
    <s v="https://octopart.com/click/track?c=1&amp;ai=8237&amp;sig=02712cc&amp;sid=15544&amp;ppid=104774638&amp;vpid=592436631&amp;ct=offers"/>
    <m/>
    <m/>
    <s v="https://octopart.com/click/track?c=1&amp;ai=8237&amp;sig=09ec0eb&amp;sid=2401&amp;ppid=104774638&amp;vpid=592671815&amp;ct=offers"/>
    <s v="https://octopart.com/click/track?c=1&amp;ai=8237&amp;sig=0e242d5&amp;sid=2402&amp;ppid=104774638&amp;vpid=590383527&amp;ct=offers"/>
    <m/>
    <m/>
    <m/>
    <m/>
    <m/>
    <m/>
    <s v="Avnet"/>
    <s v="NVBG020N120SC1"/>
    <m/>
    <n v="15.123340000000001"/>
    <n v="151233.4"/>
    <n v="151233.4"/>
    <n v="0"/>
    <n v="800"/>
    <s v="https://octopart.com/click/track?c=1&amp;ai=8237&amp;sig=0afecd1&amp;sid=5822&amp;ppid=104774638&amp;vpid=590712104&amp;ct=offers"/>
    <s v="28mOhm"/>
    <s v="60A,"/>
    <s v="20V"/>
    <s v="TO-263-8,"/>
    <n v="28"/>
    <n v="1200"/>
    <s v="J"/>
  </r>
  <r>
    <n v="10000"/>
    <s v="NTBG020N090SC1"/>
    <x v="5"/>
    <s v="NTBG020N090SC1"/>
    <s v="https://octopart.com/ntbg020n090sc1-on+semiconductor-106608707"/>
    <s v="900V 28mOhm @ 60A, 15V TO-263-8, DÂ²Pak (7 Leads + Tab), TO-263CA"/>
    <s v="Id=9.8A (Ta), 112A (Tc) Vgsmax=15V Vth=4.3V @ 20mA"/>
    <s v="Qg=200nC @ 15V Ciss=4415pF @ 450V"/>
    <n v="10000"/>
    <s v="488-NTBG020N090SC1TR-ND"/>
    <m/>
    <s v="NTBG020N090SC1"/>
    <s v="NTBG020N090SC1"/>
    <m/>
    <m/>
    <s v="863-NTBG020N090SC1"/>
    <s v="54AH9492"/>
    <m/>
    <m/>
    <m/>
    <m/>
    <m/>
    <m/>
    <s v="Tape &amp; Reel"/>
    <m/>
    <m/>
    <m/>
    <m/>
    <m/>
    <s v="Tape &amp; Reel"/>
    <s v="Cut Tape"/>
    <m/>
    <m/>
    <m/>
    <m/>
    <m/>
    <m/>
    <n v="14.355"/>
    <m/>
    <n v="12.22213"/>
    <n v="14.043773917663801"/>
    <m/>
    <m/>
    <n v="14.27"/>
    <n v="13.16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1"/>
    <m/>
    <m/>
    <m/>
    <m/>
    <m/>
    <m/>
    <s v="https://octopart.com/click/track?c=1&amp;ai=8237&amp;sig=097cd54&amp;sid=459&amp;ppid=106608707&amp;vpid=607048288&amp;ct=offers"/>
    <m/>
    <s v="https://octopart.com/click/track?c=1&amp;ai=8237&amp;sig=0bbb9a0&amp;sid=5822&amp;ppid=106608707&amp;vpid=596935945&amp;ct=offers"/>
    <s v="https://octopart.com/click/track?c=1&amp;ai=8237&amp;sig=0e8460d&amp;sid=15544&amp;ppid=106608707&amp;vpid=599618138&amp;ct=offers"/>
    <m/>
    <m/>
    <s v="https://octopart.com/click/track?c=1&amp;ai=8237&amp;sig=02434b0&amp;sid=2401&amp;ppid=106608707&amp;vpid=607057532&amp;ct=offers"/>
    <s v="https://octopart.com/click/track?c=1&amp;ai=8237&amp;sig=06a0651&amp;sid=2402&amp;ppid=106608707&amp;vpid=610637593&amp;ct=offers"/>
    <m/>
    <m/>
    <m/>
    <m/>
    <m/>
    <m/>
    <s v="Avnet"/>
    <s v="NTBG020N090SC1"/>
    <m/>
    <n v="12.22213"/>
    <n v="122221.3"/>
    <n v="122221.3"/>
    <n v="0"/>
    <n v="800"/>
    <s v="https://octopart.com/click/track?c=1&amp;ai=8237&amp;sig=0bbb9a0&amp;sid=5822&amp;ppid=106608707&amp;vpid=596935945&amp;ct=offers"/>
    <s v="28mOhm"/>
    <s v="60A,"/>
    <s v="15V"/>
    <s v="TO-263-8,"/>
    <n v="28"/>
    <n v="900"/>
    <s v="J"/>
  </r>
  <r>
    <n v="10000"/>
    <s v="NTBG020N090SC1"/>
    <x v="5"/>
    <s v="NTBG020N090SC1"/>
    <s v="https://octopart.com/ntbg020n090sc1-on+semiconductor-106608707"/>
    <s v="900V 28mOhm @ 60A, 15V TO-263-8, DÂ²Pak (7 Leads + Tab), TO-263CA"/>
    <s v="Id=9.8A (Ta), 112A (Tc) Vgsmax=15V Vth=4.3V @ 20mA"/>
    <s v="Qg=200nC @ 15V Ciss=4415pF @ 450V"/>
    <n v="10000"/>
    <s v="488-NTBG020N090SC1TR-ND"/>
    <m/>
    <s v="NTBG020N090SC1"/>
    <s v="NTBG020N090SC1"/>
    <m/>
    <m/>
    <s v="863-NTBG020N090SC1"/>
    <s v="54AH9492"/>
    <m/>
    <m/>
    <m/>
    <m/>
    <m/>
    <m/>
    <s v="Tape &amp; Reel"/>
    <m/>
    <m/>
    <m/>
    <m/>
    <m/>
    <s v="Tape &amp; Reel"/>
    <s v="Cut Tape"/>
    <m/>
    <m/>
    <m/>
    <m/>
    <m/>
    <m/>
    <n v="14.355"/>
    <m/>
    <n v="12.22213"/>
    <n v="14.043773917663801"/>
    <m/>
    <m/>
    <n v="14.27"/>
    <n v="13.16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1"/>
    <m/>
    <m/>
    <m/>
    <m/>
    <m/>
    <m/>
    <s v="https://octopart.com/click/track?c=1&amp;ai=8237&amp;sig=097cd54&amp;sid=459&amp;ppid=106608707&amp;vpid=607048288&amp;ct=offers"/>
    <m/>
    <s v="https://octopart.com/click/track?c=1&amp;ai=8237&amp;sig=0bbb9a0&amp;sid=5822&amp;ppid=106608707&amp;vpid=596935945&amp;ct=offers"/>
    <s v="https://octopart.com/click/track?c=1&amp;ai=8237&amp;sig=0e8460d&amp;sid=15544&amp;ppid=106608707&amp;vpid=599618138&amp;ct=offers"/>
    <m/>
    <m/>
    <s v="https://octopart.com/click/track?c=1&amp;ai=8237&amp;sig=02434b0&amp;sid=2401&amp;ppid=106608707&amp;vpid=607057532&amp;ct=offers"/>
    <s v="https://octopart.com/click/track?c=1&amp;ai=8237&amp;sig=06a0651&amp;sid=2402&amp;ppid=106608707&amp;vpid=610637593&amp;ct=offers"/>
    <m/>
    <m/>
    <m/>
    <m/>
    <m/>
    <m/>
    <s v="Avnet"/>
    <s v="NTBG020N090SC1"/>
    <m/>
    <n v="12.22213"/>
    <n v="122221.3"/>
    <n v="122221.3"/>
    <n v="0"/>
    <n v="800"/>
    <s v="https://octopart.com/click/track?c=1&amp;ai=8237&amp;sig=0bbb9a0&amp;sid=5822&amp;ppid=106608707&amp;vpid=596935945&amp;ct=offers"/>
    <s v="28mOhm"/>
    <s v="60A,"/>
    <s v="15V"/>
    <s v="TO-263-8,"/>
    <n v="28"/>
    <n v="900"/>
    <s v="J"/>
  </r>
  <r>
    <n v="10000"/>
    <s v="NTBG020N090SC1"/>
    <x v="5"/>
    <s v="NTBG020N090SC1"/>
    <s v="https://octopart.com/ntbg020n090sc1-on+semiconductor-106608707"/>
    <s v="900V 28mOhm @ 60A, 15V TO-263-8, DÂ²Pak (7 Leads + Tab), TO-263CA"/>
    <s v="Id=9.8A (Ta), 112A (Tc) Vgsmax=15V Vth=4.3V @ 20mA"/>
    <s v="Qg=200nC @ 15V Ciss=4415pF @ 450V"/>
    <n v="10000"/>
    <s v="488-NTBG020N090SC1TR-ND"/>
    <m/>
    <s v="NTBG020N090SC1"/>
    <s v="NTBG020N090SC1"/>
    <m/>
    <m/>
    <s v="863-NTBG020N090SC1"/>
    <s v="54AH9492"/>
    <m/>
    <m/>
    <m/>
    <m/>
    <m/>
    <m/>
    <s v="Tape &amp; Reel"/>
    <m/>
    <m/>
    <m/>
    <m/>
    <m/>
    <s v="Tape &amp; Reel"/>
    <s v="Cut Tape"/>
    <m/>
    <m/>
    <m/>
    <m/>
    <m/>
    <m/>
    <n v="14.355"/>
    <m/>
    <n v="12.22213"/>
    <n v="14.043773917663801"/>
    <m/>
    <m/>
    <n v="14.27"/>
    <n v="13.16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1"/>
    <m/>
    <m/>
    <m/>
    <m/>
    <m/>
    <m/>
    <s v="https://octopart.com/click/track?c=1&amp;ai=8237&amp;sig=097cd54&amp;sid=459&amp;ppid=106608707&amp;vpid=607048288&amp;ct=offers"/>
    <m/>
    <s v="https://octopart.com/click/track?c=1&amp;ai=8237&amp;sig=0bbb9a0&amp;sid=5822&amp;ppid=106608707&amp;vpid=596935945&amp;ct=offers"/>
    <s v="https://octopart.com/click/track?c=1&amp;ai=8237&amp;sig=0e8460d&amp;sid=15544&amp;ppid=106608707&amp;vpid=599618138&amp;ct=offers"/>
    <m/>
    <m/>
    <s v="https://octopart.com/click/track?c=1&amp;ai=8237&amp;sig=02434b0&amp;sid=2401&amp;ppid=106608707&amp;vpid=607057532&amp;ct=offers"/>
    <s v="https://octopart.com/click/track?c=1&amp;ai=8237&amp;sig=06a0651&amp;sid=2402&amp;ppid=106608707&amp;vpid=610637593&amp;ct=offers"/>
    <m/>
    <m/>
    <m/>
    <m/>
    <m/>
    <m/>
    <s v="Avnet"/>
    <s v="NTBG020N090SC1"/>
    <m/>
    <n v="12.22213"/>
    <n v="122221.3"/>
    <n v="122221.3"/>
    <n v="0"/>
    <n v="800"/>
    <s v="https://octopart.com/click/track?c=1&amp;ai=8237&amp;sig=0bbb9a0&amp;sid=5822&amp;ppid=106608707&amp;vpid=596935945&amp;ct=offers"/>
    <s v="28mOhm"/>
    <s v="60A,"/>
    <s v="15V"/>
    <s v="TO-263-8,"/>
    <n v="28"/>
    <n v="900"/>
    <s v="J"/>
  </r>
  <r>
    <n v="10000"/>
    <s v="NVBG020N090SC1"/>
    <x v="5"/>
    <s v="NVBG020N090SC1"/>
    <s v="https://octopart.com/nvbg020n090sc1-on+semiconductor-106608710"/>
    <s v="900V 28mOhm @ 60A, 15V TO-263-8, DÂ²Pak (7 Leads + Tab), TO-263CA"/>
    <s v="Id=9.8A (Ta), 112A (Tc) Vgsmax=15V Vth=4.3V @ 20mA"/>
    <s v="Qg=200nC @ 15V Ciss=4415pF @ 450V"/>
    <n v="10000"/>
    <s v="488-NVBG020N090SC1TR-ND"/>
    <m/>
    <s v="NVBG020N090SC1"/>
    <s v="NVBG020N090SC1"/>
    <m/>
    <m/>
    <s v="863-NVBG020N090SC1"/>
    <s v="54AH9511"/>
    <m/>
    <m/>
    <m/>
    <m/>
    <m/>
    <m/>
    <s v="Tape &amp; Reel"/>
    <m/>
    <m/>
    <m/>
    <m/>
    <m/>
    <s v="Tape &amp; Reel"/>
    <s v="Cut Tape"/>
    <m/>
    <m/>
    <m/>
    <m/>
    <m/>
    <m/>
    <n v="14.355"/>
    <m/>
    <n v="12.22213"/>
    <n v="14.324698008580601"/>
    <m/>
    <m/>
    <n v="14.27"/>
    <n v="13.16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1"/>
    <m/>
    <m/>
    <m/>
    <m/>
    <m/>
    <m/>
    <s v="https://octopart.com/click/track?c=1&amp;ai=8237&amp;sig=0efc32a&amp;sid=459&amp;ppid=106608710&amp;vpid=607048315&amp;ct=offers"/>
    <m/>
    <s v="https://octopart.com/click/track?c=1&amp;ai=8237&amp;sig=006e24e&amp;sid=5822&amp;ppid=106608710&amp;vpid=596935954&amp;ct=offers"/>
    <s v="https://octopart.com/click/track?c=1&amp;ai=8237&amp;sig=0d0be2b&amp;sid=15544&amp;ppid=106608710&amp;vpid=599618142&amp;ct=offers"/>
    <m/>
    <m/>
    <s v="https://octopart.com/click/track?c=1&amp;ai=8237&amp;sig=0b86fc5&amp;sid=2401&amp;ppid=106608710&amp;vpid=607057539&amp;ct=offers"/>
    <s v="https://octopart.com/click/track?c=1&amp;ai=8237&amp;sig=0a55e80&amp;sid=2402&amp;ppid=106608710&amp;vpid=610637610&amp;ct=offers"/>
    <m/>
    <m/>
    <m/>
    <m/>
    <m/>
    <m/>
    <s v="Avnet"/>
    <s v="NVBG020N090SC1"/>
    <m/>
    <n v="12.22213"/>
    <n v="122221.3"/>
    <n v="122221.3"/>
    <n v="0"/>
    <n v="800"/>
    <s v="https://octopart.com/click/track?c=1&amp;ai=8237&amp;sig=006e24e&amp;sid=5822&amp;ppid=106608710&amp;vpid=596935954&amp;ct=offers"/>
    <s v="28mOhm"/>
    <s v="60A,"/>
    <s v="15V"/>
    <s v="TO-263-8,"/>
    <n v="28"/>
    <n v="900"/>
    <s v="J"/>
  </r>
  <r>
    <n v="10000"/>
    <s v="NVBG020N090SC1"/>
    <x v="5"/>
    <s v="NVBG020N090SC1"/>
    <s v="https://octopart.com/nvbg020n090sc1-on+semiconductor-106608710"/>
    <s v="900V 28mOhm @ 60A, 15V TO-263-8, DÂ²Pak (7 Leads + Tab), TO-263CA"/>
    <s v="Id=9.8A (Ta), 112A (Tc) Vgsmax=15V Vth=4.3V @ 20mA"/>
    <s v="Qg=200nC @ 15V Ciss=4415pF @ 450V"/>
    <n v="10000"/>
    <s v="488-NVBG020N090SC1TR-ND"/>
    <m/>
    <s v="NVBG020N090SC1"/>
    <s v="NVBG020N090SC1"/>
    <m/>
    <m/>
    <s v="863-NVBG020N090SC1"/>
    <s v="54AH9511"/>
    <m/>
    <m/>
    <m/>
    <m/>
    <m/>
    <m/>
    <s v="Tape &amp; Reel"/>
    <m/>
    <m/>
    <m/>
    <m/>
    <m/>
    <s v="Tape &amp; Reel"/>
    <s v="Cut Tape"/>
    <m/>
    <m/>
    <m/>
    <m/>
    <m/>
    <m/>
    <n v="14.355"/>
    <m/>
    <n v="12.22213"/>
    <n v="14.324698008580601"/>
    <m/>
    <m/>
    <n v="14.27"/>
    <n v="13.16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1"/>
    <m/>
    <m/>
    <m/>
    <m/>
    <m/>
    <m/>
    <s v="https://octopart.com/click/track?c=1&amp;ai=8237&amp;sig=0efc32a&amp;sid=459&amp;ppid=106608710&amp;vpid=607048315&amp;ct=offers"/>
    <m/>
    <s v="https://octopart.com/click/track?c=1&amp;ai=8237&amp;sig=006e24e&amp;sid=5822&amp;ppid=106608710&amp;vpid=596935954&amp;ct=offers"/>
    <s v="https://octopart.com/click/track?c=1&amp;ai=8237&amp;sig=0d0be2b&amp;sid=15544&amp;ppid=106608710&amp;vpid=599618142&amp;ct=offers"/>
    <m/>
    <m/>
    <s v="https://octopart.com/click/track?c=1&amp;ai=8237&amp;sig=0b86fc5&amp;sid=2401&amp;ppid=106608710&amp;vpid=607057539&amp;ct=offers"/>
    <s v="https://octopart.com/click/track?c=1&amp;ai=8237&amp;sig=0a55e80&amp;sid=2402&amp;ppid=106608710&amp;vpid=610637610&amp;ct=offers"/>
    <m/>
    <m/>
    <m/>
    <m/>
    <m/>
    <m/>
    <s v="Avnet"/>
    <s v="NVBG020N090SC1"/>
    <m/>
    <n v="12.22213"/>
    <n v="122221.3"/>
    <n v="122221.3"/>
    <n v="0"/>
    <n v="800"/>
    <s v="https://octopart.com/click/track?c=1&amp;ai=8237&amp;sig=006e24e&amp;sid=5822&amp;ppid=106608710&amp;vpid=596935954&amp;ct=offers"/>
    <s v="28mOhm"/>
    <s v="60A,"/>
    <s v="15V"/>
    <s v="TO-263-8,"/>
    <n v="28"/>
    <n v="900"/>
    <s v="J"/>
  </r>
  <r>
    <n v="10000"/>
    <s v="NVBG020N090SC1"/>
    <x v="5"/>
    <s v="NVBG020N090SC1"/>
    <s v="https://octopart.com/nvbg020n090sc1-on+semiconductor-106608710"/>
    <s v="900V 28mOhm @ 60A, 15V TO-263-8, DÂ²Pak (7 Leads + Tab), TO-263CA"/>
    <s v="Id=9.8A (Ta), 112A (Tc) Vgsmax=15V Vth=4.3V @ 20mA"/>
    <s v="Qg=200nC @ 15V Ciss=4415pF @ 450V"/>
    <n v="10000"/>
    <s v="488-NVBG020N090SC1TR-ND"/>
    <m/>
    <s v="NVBG020N090SC1"/>
    <s v="NVBG020N090SC1"/>
    <m/>
    <m/>
    <s v="863-NVBG020N090SC1"/>
    <s v="54AH9511"/>
    <m/>
    <m/>
    <m/>
    <m/>
    <m/>
    <m/>
    <s v="Tape &amp; Reel"/>
    <m/>
    <m/>
    <m/>
    <m/>
    <m/>
    <s v="Tape &amp; Reel"/>
    <s v="Cut Tape"/>
    <m/>
    <m/>
    <m/>
    <m/>
    <m/>
    <m/>
    <n v="14.355"/>
    <m/>
    <n v="12.22213"/>
    <n v="14.324698008580601"/>
    <m/>
    <m/>
    <n v="14.27"/>
    <n v="13.16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1"/>
    <m/>
    <m/>
    <m/>
    <m/>
    <m/>
    <m/>
    <s v="https://octopart.com/click/track?c=1&amp;ai=8237&amp;sig=0efc32a&amp;sid=459&amp;ppid=106608710&amp;vpid=607048315&amp;ct=offers"/>
    <m/>
    <s v="https://octopart.com/click/track?c=1&amp;ai=8237&amp;sig=006e24e&amp;sid=5822&amp;ppid=106608710&amp;vpid=596935954&amp;ct=offers"/>
    <s v="https://octopart.com/click/track?c=1&amp;ai=8237&amp;sig=0d0be2b&amp;sid=15544&amp;ppid=106608710&amp;vpid=599618142&amp;ct=offers"/>
    <m/>
    <m/>
    <s v="https://octopart.com/click/track?c=1&amp;ai=8237&amp;sig=0b86fc5&amp;sid=2401&amp;ppid=106608710&amp;vpid=607057539&amp;ct=offers"/>
    <s v="https://octopart.com/click/track?c=1&amp;ai=8237&amp;sig=0a55e80&amp;sid=2402&amp;ppid=106608710&amp;vpid=610637610&amp;ct=offers"/>
    <m/>
    <m/>
    <m/>
    <m/>
    <m/>
    <m/>
    <s v="Avnet"/>
    <s v="NVBG020N090SC1"/>
    <m/>
    <n v="12.22213"/>
    <n v="122221.3"/>
    <n v="122221.3"/>
    <n v="0"/>
    <n v="800"/>
    <s v="https://octopart.com/click/track?c=1&amp;ai=8237&amp;sig=006e24e&amp;sid=5822&amp;ppid=106608710&amp;vpid=596935954&amp;ct=offers"/>
    <s v="28mOhm"/>
    <s v="60A,"/>
    <s v="15V"/>
    <s v="TO-263-8,"/>
    <n v="28"/>
    <n v="900"/>
    <s v="J"/>
  </r>
  <r>
    <n v="10000"/>
    <s v="NTBG020N120SC1"/>
    <x v="5"/>
    <s v="NTBG020N120SC1"/>
    <s v="https://octopart.com/ntbg020n120sc1-on+semiconductor-106045708"/>
    <s v="1200V 28mOhm @ 60A, 20V TO-263-8, DÂ²Pak (7 Leads + Tab), TO-263CA"/>
    <s v="Id=8.6A (Ta), 98A (Tc) Vgsmax=20V Vth=4.3V @ 20mA"/>
    <s v="Qg=220nC @ 20V Ciss=2943pF @ 800V"/>
    <n v="10000"/>
    <s v="488-NTBG020N120SC1TR-ND"/>
    <m/>
    <s v="NTBG020N120SC1"/>
    <s v="NTBG020N120SC1"/>
    <m/>
    <m/>
    <s v="863-NTBG020N120SC1"/>
    <s v="54AH9493"/>
    <m/>
    <m/>
    <m/>
    <m/>
    <m/>
    <m/>
    <s v="Tape &amp; Reel"/>
    <m/>
    <m/>
    <m/>
    <m/>
    <m/>
    <s v="Tape &amp; Reel"/>
    <s v="Cut Tape"/>
    <m/>
    <m/>
    <m/>
    <m/>
    <m/>
    <m/>
    <n v="15.68"/>
    <m/>
    <n v="15.123340000000001"/>
    <n v="17.7249094167057"/>
    <m/>
    <m/>
    <n v="18.61"/>
    <n v="15.31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1"/>
    <m/>
    <m/>
    <m/>
    <m/>
    <m/>
    <m/>
    <s v="https://octopart.com/click/track?c=1&amp;ai=8237&amp;sig=0b14aaa&amp;sid=459&amp;ppid=106045708&amp;vpid=607048291&amp;ct=offers"/>
    <m/>
    <s v="https://octopart.com/click/track?c=1&amp;ai=8237&amp;sig=0b79c45&amp;sid=5822&amp;ppid=106045708&amp;vpid=596935946&amp;ct=offers"/>
    <s v="https://octopart.com/click/track?c=1&amp;ai=8237&amp;sig=060eb3b&amp;sid=15544&amp;ppid=106045708&amp;vpid=592436619&amp;ct=offers"/>
    <m/>
    <m/>
    <s v="https://octopart.com/click/track?c=1&amp;ai=8237&amp;sig=07cede7&amp;sid=2401&amp;ppid=106045708&amp;vpid=606016329&amp;ct=offers"/>
    <s v="https://octopart.com/click/track?c=1&amp;ai=8237&amp;sig=0ee1b30&amp;sid=2402&amp;ppid=106045708&amp;vpid=610637594&amp;ct=offers"/>
    <m/>
    <m/>
    <m/>
    <m/>
    <m/>
    <m/>
    <s v="Avnet"/>
    <s v="NTBG020N120SC1"/>
    <m/>
    <n v="15.123340000000001"/>
    <n v="151233.4"/>
    <n v="151233.4"/>
    <n v="0"/>
    <n v="800"/>
    <s v="https://octopart.com/click/track?c=1&amp;ai=8237&amp;sig=0b79c45&amp;sid=5822&amp;ppid=106045708&amp;vpid=596935946&amp;ct=offers"/>
    <s v="28mOhm"/>
    <s v="60A,"/>
    <s v="20V"/>
    <s v="TO-263-8,"/>
    <n v="28"/>
    <n v="1200"/>
    <s v="J"/>
  </r>
  <r>
    <n v="10000"/>
    <s v="NTBG020N120SC1"/>
    <x v="5"/>
    <s v="NTBG020N120SC1"/>
    <s v="https://octopart.com/ntbg020n120sc1-on+semiconductor-106045708"/>
    <s v="1200V 28mOhm @ 60A, 20V TO-263-8, DÂ²Pak (7 Leads + Tab), TO-263CA"/>
    <s v="Id=8.6A (Ta), 98A (Tc) Vgsmax=20V Vth=4.3V @ 20mA"/>
    <s v="Qg=220nC @ 20V Ciss=2943pF @ 800V"/>
    <n v="10000"/>
    <s v="488-NTBG020N120SC1TR-ND"/>
    <m/>
    <s v="NTBG020N120SC1"/>
    <s v="NTBG020N120SC1"/>
    <m/>
    <m/>
    <s v="863-NTBG020N120SC1"/>
    <s v="54AH9493"/>
    <m/>
    <m/>
    <m/>
    <m/>
    <m/>
    <m/>
    <s v="Tape &amp; Reel"/>
    <m/>
    <m/>
    <m/>
    <m/>
    <m/>
    <s v="Tape &amp; Reel"/>
    <s v="Cut Tape"/>
    <m/>
    <m/>
    <m/>
    <m/>
    <m/>
    <m/>
    <n v="15.68"/>
    <m/>
    <n v="15.123340000000001"/>
    <n v="17.7249094167057"/>
    <m/>
    <m/>
    <n v="18.61"/>
    <n v="15.31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1"/>
    <m/>
    <m/>
    <m/>
    <m/>
    <m/>
    <m/>
    <s v="https://octopart.com/click/track?c=1&amp;ai=8237&amp;sig=0b14aaa&amp;sid=459&amp;ppid=106045708&amp;vpid=607048291&amp;ct=offers"/>
    <m/>
    <s v="https://octopart.com/click/track?c=1&amp;ai=8237&amp;sig=0b79c45&amp;sid=5822&amp;ppid=106045708&amp;vpid=596935946&amp;ct=offers"/>
    <s v="https://octopart.com/click/track?c=1&amp;ai=8237&amp;sig=060eb3b&amp;sid=15544&amp;ppid=106045708&amp;vpid=592436619&amp;ct=offers"/>
    <m/>
    <m/>
    <s v="https://octopart.com/click/track?c=1&amp;ai=8237&amp;sig=07cede7&amp;sid=2401&amp;ppid=106045708&amp;vpid=606016329&amp;ct=offers"/>
    <s v="https://octopart.com/click/track?c=1&amp;ai=8237&amp;sig=0ee1b30&amp;sid=2402&amp;ppid=106045708&amp;vpid=610637594&amp;ct=offers"/>
    <m/>
    <m/>
    <m/>
    <m/>
    <m/>
    <m/>
    <s v="Avnet"/>
    <s v="NTBG020N120SC1"/>
    <m/>
    <n v="15.123340000000001"/>
    <n v="151233.4"/>
    <n v="151233.4"/>
    <n v="0"/>
    <n v="800"/>
    <s v="https://octopart.com/click/track?c=1&amp;ai=8237&amp;sig=0b79c45&amp;sid=5822&amp;ppid=106045708&amp;vpid=596935946&amp;ct=offers"/>
    <s v="28mOhm"/>
    <s v="60A,"/>
    <s v="20V"/>
    <s v="TO-263-8,"/>
    <n v="28"/>
    <n v="1200"/>
    <s v="J"/>
  </r>
  <r>
    <n v="10000"/>
    <s v="NTBG020N120SC1"/>
    <x v="5"/>
    <s v="NTBG020N120SC1"/>
    <s v="https://octopart.com/ntbg020n120sc1-on+semiconductor-106045708"/>
    <s v="1200V 28mOhm @ 60A, 20V TO-263-8, DÂ²Pak (7 Leads + Tab), TO-263CA"/>
    <s v="Id=8.6A (Ta), 98A (Tc) Vgsmax=20V Vth=4.3V @ 20mA"/>
    <s v="Qg=220nC @ 20V Ciss=2943pF @ 800V"/>
    <n v="10000"/>
    <s v="488-NTBG020N120SC1TR-ND"/>
    <m/>
    <s v="NTBG020N120SC1"/>
    <s v="NTBG020N120SC1"/>
    <m/>
    <m/>
    <s v="863-NTBG020N120SC1"/>
    <s v="54AH9493"/>
    <m/>
    <m/>
    <m/>
    <m/>
    <m/>
    <m/>
    <s v="Tape &amp; Reel"/>
    <m/>
    <m/>
    <m/>
    <m/>
    <m/>
    <s v="Tape &amp; Reel"/>
    <s v="Cut Tape"/>
    <m/>
    <m/>
    <m/>
    <m/>
    <m/>
    <m/>
    <n v="15.68"/>
    <m/>
    <n v="15.123340000000001"/>
    <n v="17.7249094167057"/>
    <m/>
    <m/>
    <n v="18.61"/>
    <n v="15.31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1"/>
    <m/>
    <m/>
    <m/>
    <m/>
    <m/>
    <m/>
    <s v="https://octopart.com/click/track?c=1&amp;ai=8237&amp;sig=0b14aaa&amp;sid=459&amp;ppid=106045708&amp;vpid=607048291&amp;ct=offers"/>
    <m/>
    <s v="https://octopart.com/click/track?c=1&amp;ai=8237&amp;sig=0b79c45&amp;sid=5822&amp;ppid=106045708&amp;vpid=596935946&amp;ct=offers"/>
    <s v="https://octopart.com/click/track?c=1&amp;ai=8237&amp;sig=060eb3b&amp;sid=15544&amp;ppid=106045708&amp;vpid=592436619&amp;ct=offers"/>
    <m/>
    <m/>
    <s v="https://octopart.com/click/track?c=1&amp;ai=8237&amp;sig=07cede7&amp;sid=2401&amp;ppid=106045708&amp;vpid=606016329&amp;ct=offers"/>
    <s v="https://octopart.com/click/track?c=1&amp;ai=8237&amp;sig=0ee1b30&amp;sid=2402&amp;ppid=106045708&amp;vpid=610637594&amp;ct=offers"/>
    <m/>
    <m/>
    <m/>
    <m/>
    <m/>
    <m/>
    <s v="Avnet"/>
    <s v="NTBG020N120SC1"/>
    <m/>
    <n v="15.123340000000001"/>
    <n v="151233.4"/>
    <n v="151233.4"/>
    <n v="0"/>
    <n v="800"/>
    <s v="https://octopart.com/click/track?c=1&amp;ai=8237&amp;sig=0b79c45&amp;sid=5822&amp;ppid=106045708&amp;vpid=596935946&amp;ct=offers"/>
    <s v="28mOhm"/>
    <s v="60A,"/>
    <s v="20V"/>
    <s v="TO-263-8,"/>
    <n v="28"/>
    <n v="1200"/>
    <s v="J"/>
  </r>
  <r>
    <n v="10000"/>
    <s v="NTHL020N090SC1"/>
    <x v="5"/>
    <s v="NTHL020N090SC1"/>
    <s v="https://octopart.com/nthl020n090sc1-on+semiconductor-106608708"/>
    <s v="900V 28mOhm @ 60A, 15V TO-247-3 Variant"/>
    <s v="Id=118A (Tc) Vgsmax=15V Vth=4.3V @ 20mA"/>
    <s v="Qg=196nC @ 15V Ciss=4415pF @ 450V"/>
    <n v="10000"/>
    <s v="488-NTHL020N090SC1-ND"/>
    <m/>
    <s v="NTHL020N090SC1"/>
    <s v="NTHL020N090SC1"/>
    <m/>
    <m/>
    <s v="863-NTHL020N090SC1"/>
    <s v="54AH9496"/>
    <m/>
    <m/>
    <m/>
    <m/>
    <m/>
    <m/>
    <s v="Tube"/>
    <m/>
    <m/>
    <m/>
    <m/>
    <m/>
    <s v="Tube"/>
    <m/>
    <m/>
    <m/>
    <m/>
    <m/>
    <m/>
    <m/>
    <n v="14.355"/>
    <m/>
    <n v="12.22213"/>
    <n v="14.5839273298701"/>
    <m/>
    <m/>
    <n v="15.34"/>
    <n v="12.87"/>
    <m/>
    <m/>
    <m/>
    <m/>
    <m/>
    <m/>
    <n v="0"/>
    <m/>
    <n v="0"/>
    <n v="0"/>
    <m/>
    <m/>
    <n v="0"/>
    <n v="0"/>
    <m/>
    <m/>
    <m/>
    <m/>
    <m/>
    <m/>
    <n v="1"/>
    <m/>
    <n v="450"/>
    <n v="1"/>
    <m/>
    <m/>
    <n v="1"/>
    <n v="1"/>
    <m/>
    <m/>
    <m/>
    <m/>
    <m/>
    <m/>
    <s v="https://octopart.com/click/track?c=1&amp;ai=8237&amp;sig=03683a7&amp;sid=459&amp;ppid=106608708&amp;vpid=607048298&amp;ct=offers"/>
    <m/>
    <s v="https://octopart.com/click/track?c=1&amp;ai=8237&amp;sig=0953633&amp;sid=5822&amp;ppid=106608708&amp;vpid=596935949&amp;ct=offers"/>
    <s v="https://octopart.com/click/track?c=1&amp;ai=8237&amp;sig=05fac91&amp;sid=15544&amp;ppid=106608708&amp;vpid=599618139&amp;ct=offers"/>
    <m/>
    <m/>
    <s v="https://octopart.com/click/track?c=1&amp;ai=8237&amp;sig=0202a2e&amp;sid=2401&amp;ppid=106608708&amp;vpid=607057534&amp;ct=offers"/>
    <s v="https://octopart.com/click/track?c=1&amp;ai=8237&amp;sig=02e248c&amp;sid=2402&amp;ppid=106608708&amp;vpid=610637596&amp;ct=offers"/>
    <m/>
    <m/>
    <m/>
    <m/>
    <m/>
    <m/>
    <s v="Avnet"/>
    <s v="NTHL020N090SC1"/>
    <m/>
    <n v="12.22213"/>
    <n v="122221.3"/>
    <n v="122221.3"/>
    <n v="0"/>
    <n v="450"/>
    <s v="https://octopart.com/click/track?c=1&amp;ai=8237&amp;sig=0953633&amp;sid=5822&amp;ppid=106608708&amp;vpid=596935949&amp;ct=offers"/>
    <s v="28mOhm"/>
    <s v="60A,"/>
    <s v="15V"/>
    <s v="TO-247-3"/>
    <n v="28"/>
    <n v="900"/>
    <s v="D"/>
  </r>
  <r>
    <n v="10000"/>
    <s v="NVHL020N090SC1"/>
    <x v="5"/>
    <s v="NVHL020N090SC1"/>
    <s v="https://octopart.com/nvhl020n090sc1-on+semiconductor-106608711"/>
    <s v="900V 28mOhm @ 60A, 15V TO-247-3 Variant"/>
    <s v="Id=118A (Tc) Vgsmax=15V Vth=4.3V @ 20mA"/>
    <s v="Qg=196nC @ 15V Ciss=4415pF @ 450V"/>
    <n v="10000"/>
    <s v="488-NVHL020N090SC1-ND"/>
    <m/>
    <s v="NVHL020N090SC1"/>
    <s v="NVHL020N090SC1"/>
    <m/>
    <m/>
    <s v="863-NVHL020N090SC1"/>
    <s v="54AH9520"/>
    <m/>
    <m/>
    <m/>
    <m/>
    <m/>
    <m/>
    <s v="Tube"/>
    <m/>
    <m/>
    <m/>
    <m/>
    <m/>
    <s v="Tube"/>
    <m/>
    <m/>
    <m/>
    <m/>
    <m/>
    <m/>
    <m/>
    <n v="14.72"/>
    <m/>
    <n v="14.197419999999999"/>
    <n v="17.279731387323402"/>
    <m/>
    <m/>
    <n v="17.25"/>
    <n v="14.95"/>
    <m/>
    <m/>
    <m/>
    <m/>
    <m/>
    <m/>
    <n v="0"/>
    <m/>
    <n v="0"/>
    <n v="0"/>
    <m/>
    <m/>
    <n v="0"/>
    <n v="0"/>
    <m/>
    <m/>
    <m/>
    <m/>
    <m/>
    <m/>
    <n v="1"/>
    <m/>
    <n v="450"/>
    <n v="1"/>
    <m/>
    <m/>
    <n v="1"/>
    <n v="1"/>
    <m/>
    <m/>
    <m/>
    <m/>
    <m/>
    <m/>
    <s v="https://octopart.com/click/track?c=1&amp;ai=8237&amp;sig=0b3e19e&amp;sid=459&amp;ppid=106608711&amp;vpid=607048322&amp;ct=offers"/>
    <m/>
    <s v="https://octopart.com/click/track?c=1&amp;ai=8237&amp;sig=09644a8&amp;sid=5822&amp;ppid=106608711&amp;vpid=596935956&amp;ct=offers"/>
    <s v="https://octopart.com/click/track?c=1&amp;ai=8237&amp;sig=0024262&amp;sid=15544&amp;ppid=106608711&amp;vpid=599618146&amp;ct=offers"/>
    <m/>
    <m/>
    <s v="https://octopart.com/click/track?c=1&amp;ai=8237&amp;sig=007f668&amp;sid=2401&amp;ppid=106608711&amp;vpid=607057542&amp;ct=offers"/>
    <s v="https://octopart.com/click/track?c=1&amp;ai=8237&amp;sig=0b47f0e&amp;sid=2402&amp;ppid=106608711&amp;vpid=610637613&amp;ct=offers"/>
    <m/>
    <m/>
    <m/>
    <m/>
    <m/>
    <m/>
    <s v="Avnet"/>
    <s v="NVHL020N090SC1"/>
    <m/>
    <n v="14.197419999999999"/>
    <n v="141974.19999999899"/>
    <n v="141974.19999999899"/>
    <n v="0"/>
    <n v="450"/>
    <s v="https://octopart.com/click/track?c=1&amp;ai=8237&amp;sig=09644a8&amp;sid=5822&amp;ppid=106608711&amp;vpid=596935956&amp;ct=offers"/>
    <s v="28mOhm"/>
    <s v="60A,"/>
    <s v="15V"/>
    <s v="TO-247-3"/>
    <n v="28"/>
    <n v="900"/>
    <s v="D"/>
  </r>
  <r>
    <n v="10000"/>
    <s v="NTHL020N120SC1"/>
    <x v="5"/>
    <s v="NTHL020N120SC1"/>
    <s v="https://octopart.com/nthl020n120sc1-on+semiconductor-106679079"/>
    <s v="1200V 28mOhm @ 60A, 20V TO-247-3 Variant"/>
    <s v="Id=103A (Tc) Vgsmax=20V Vth=4.3V @ 20mA"/>
    <s v="Qg=203nC @ 20V Ciss=2890pF @ 800V"/>
    <n v="10000"/>
    <s v="488-NTHL020N120SC1-ND"/>
    <m/>
    <s v="NTHL020N120SC1"/>
    <m/>
    <m/>
    <m/>
    <s v="863-NTHL020N120SC1"/>
    <s v="54AH9497"/>
    <m/>
    <m/>
    <m/>
    <m/>
    <m/>
    <m/>
    <s v="Tube"/>
    <m/>
    <m/>
    <m/>
    <m/>
    <m/>
    <s v="Tube"/>
    <m/>
    <m/>
    <m/>
    <m/>
    <m/>
    <m/>
    <m/>
    <n v="15.68"/>
    <m/>
    <n v="15.123340000000001"/>
    <m/>
    <m/>
    <m/>
    <n v="18.61"/>
    <n v="15.93"/>
    <m/>
    <m/>
    <m/>
    <m/>
    <m/>
    <m/>
    <n v="0"/>
    <m/>
    <n v="0"/>
    <m/>
    <m/>
    <m/>
    <n v="0"/>
    <n v="0"/>
    <m/>
    <m/>
    <m/>
    <m/>
    <m/>
    <m/>
    <n v="1"/>
    <m/>
    <n v="450"/>
    <m/>
    <m/>
    <m/>
    <n v="1"/>
    <n v="1"/>
    <m/>
    <m/>
    <m/>
    <m/>
    <m/>
    <m/>
    <s v="https://octopart.com/click/track?c=1&amp;ai=8237&amp;sig=01ecd2f&amp;sid=459&amp;ppid=106679079&amp;vpid=607048299&amp;ct=offers"/>
    <m/>
    <s v="https://octopart.com/click/track?c=1&amp;ai=8237&amp;sig=0823c71&amp;sid=5822&amp;ppid=106679079&amp;vpid=600451964&amp;ct=offers"/>
    <m/>
    <m/>
    <m/>
    <s v="https://octopart.com/click/track?c=1&amp;ai=8237&amp;sig=0bddec7&amp;sid=2401&amp;ppid=106679079&amp;vpid=603130569&amp;ct=offers"/>
    <s v="https://octopart.com/click/track?c=1&amp;ai=8237&amp;sig=0de0fb5&amp;sid=2402&amp;ppid=106679079&amp;vpid=610637597&amp;ct=offers"/>
    <m/>
    <m/>
    <m/>
    <m/>
    <m/>
    <m/>
    <s v="Avnet"/>
    <s v="NTHL020N120SC1"/>
    <m/>
    <n v="15.123340000000001"/>
    <n v="151233.4"/>
    <n v="151233.4"/>
    <n v="0"/>
    <n v="450"/>
    <s v="https://octopart.com/click/track?c=1&amp;ai=8237&amp;sig=0823c71&amp;sid=5822&amp;ppid=106679079&amp;vpid=600451964&amp;ct=offers"/>
    <s v="28mOhm"/>
    <s v="60A,"/>
    <s v="20V"/>
    <s v="TO-247-3"/>
    <n v="28"/>
    <n v="1200"/>
    <s v="D"/>
  </r>
  <r>
    <n v="10000"/>
    <s v="NVHL020N120SC1"/>
    <x v="5"/>
    <s v="NVHL020N120SC1"/>
    <s v="https://octopart.com/nvhl020n120sc1-on+semiconductor-93583284"/>
    <s v="1200V 28mOhm @ 60A, 20V TO-247-3 Variant"/>
    <s v="Id=103A (Tc) Vgsmax=20V Vth=4.3V @ 20mA"/>
    <s v="Qg=203nC @ 20V Ciss=2890pF @ 800V"/>
    <n v="10000"/>
    <s v="488-NVHL020N120SC1-ND"/>
    <m/>
    <s v="NVHL020N120SC1"/>
    <m/>
    <m/>
    <m/>
    <s v="863-NVHL020N120SC1"/>
    <s v="54AH9521"/>
    <m/>
    <m/>
    <m/>
    <m/>
    <m/>
    <m/>
    <s v="Tube"/>
    <m/>
    <m/>
    <m/>
    <m/>
    <m/>
    <s v="Tube"/>
    <m/>
    <m/>
    <m/>
    <m/>
    <m/>
    <m/>
    <m/>
    <n v="15.68"/>
    <m/>
    <n v="15.123340000000001"/>
    <m/>
    <m/>
    <m/>
    <n v="18.61"/>
    <n v="15.93"/>
    <m/>
    <m/>
    <m/>
    <m/>
    <m/>
    <m/>
    <n v="0"/>
    <m/>
    <n v="0"/>
    <m/>
    <m/>
    <m/>
    <n v="0"/>
    <n v="0"/>
    <m/>
    <m/>
    <m/>
    <m/>
    <m/>
    <m/>
    <n v="1"/>
    <m/>
    <n v="450"/>
    <m/>
    <m/>
    <m/>
    <n v="1"/>
    <n v="1"/>
    <m/>
    <m/>
    <m/>
    <m/>
    <m/>
    <m/>
    <s v="https://octopart.com/click/track?c=1&amp;ai=8237&amp;sig=06c5b0d&amp;sid=459&amp;ppid=93583284&amp;vpid=607048323&amp;ct=offers"/>
    <m/>
    <s v="https://octopart.com/click/track?c=1&amp;ai=8237&amp;sig=0d938d8&amp;sid=5822&amp;ppid=93583284&amp;vpid=487618592&amp;ct=offers"/>
    <m/>
    <m/>
    <m/>
    <s v="https://octopart.com/click/track?c=1&amp;ai=8237&amp;sig=0b65916&amp;sid=2401&amp;ppid=93583284&amp;vpid=606016330&amp;ct=offers"/>
    <s v="https://octopart.com/click/track?c=1&amp;ai=8237&amp;sig=022b886&amp;sid=2402&amp;ppid=93583284&amp;vpid=610637614&amp;ct=offers"/>
    <m/>
    <m/>
    <m/>
    <m/>
    <m/>
    <m/>
    <s v="Avnet"/>
    <s v="NVHL020N120SC1"/>
    <m/>
    <n v="15.123340000000001"/>
    <n v="151233.4"/>
    <n v="151233.4"/>
    <n v="0"/>
    <n v="450"/>
    <s v="https://octopart.com/click/track?c=1&amp;ai=8237&amp;sig=0d938d8&amp;sid=5822&amp;ppid=93583284&amp;vpid=487618592&amp;ct=offers"/>
    <s v="28mOhm"/>
    <s v="60A,"/>
    <s v="20V"/>
    <s v="TO-247-3"/>
    <n v="28"/>
    <n v="1200"/>
    <s v="D"/>
  </r>
  <r>
    <n v="10000"/>
    <s v="NTHL060N090SC1"/>
    <x v="5"/>
    <s v="NTHL060N090SC1"/>
    <s v="https://octopart.com/nthl060n090sc1-on+semiconductor-106608709"/>
    <s v="900V 84mOhm @ 20A, 15V TO-247-3 Variant"/>
    <s v="Id=46A (Tc) Vgsmax=15V Vth=4.3V @ 5mA"/>
    <s v="Qg=87nC @ 15V Ciss=1770pF @ 450V"/>
    <n v="10000"/>
    <s v="488-NTHL060N090SC1-ND"/>
    <m/>
    <s v="NTHL060N090SC1"/>
    <s v="NTHL060N090SC1"/>
    <m/>
    <m/>
    <s v="863-NTHL060N090SC1"/>
    <s v="54AH9498"/>
    <m/>
    <m/>
    <m/>
    <m/>
    <m/>
    <m/>
    <s v="Tube"/>
    <m/>
    <m/>
    <m/>
    <m/>
    <m/>
    <s v="Tube"/>
    <m/>
    <m/>
    <m/>
    <m/>
    <m/>
    <m/>
    <m/>
    <n v="5.0625"/>
    <m/>
    <n v="4.6295900000000003"/>
    <n v="5.63471615350264"/>
    <m/>
    <m/>
    <n v="5.62"/>
    <n v="4.88"/>
    <m/>
    <m/>
    <m/>
    <m/>
    <m/>
    <m/>
    <n v="0"/>
    <m/>
    <n v="0"/>
    <n v="0"/>
    <m/>
    <m/>
    <n v="0"/>
    <n v="0"/>
    <m/>
    <m/>
    <m/>
    <m/>
    <m/>
    <m/>
    <n v="1"/>
    <m/>
    <n v="450"/>
    <n v="1"/>
    <m/>
    <m/>
    <n v="1"/>
    <n v="1"/>
    <m/>
    <m/>
    <m/>
    <m/>
    <m/>
    <m/>
    <s v="https://octopart.com/click/track?c=1&amp;ai=8237&amp;sig=0354a13&amp;sid=459&amp;ppid=106608709&amp;vpid=607048300&amp;ct=offers"/>
    <m/>
    <s v="https://octopart.com/click/track?c=1&amp;ai=8237&amp;sig=02a5acd&amp;sid=5822&amp;ppid=106608709&amp;vpid=596935950&amp;ct=offers"/>
    <s v="https://octopart.com/click/track?c=1&amp;ai=8237&amp;sig=0409268&amp;sid=15544&amp;ppid=106608709&amp;vpid=599618140&amp;ct=offers"/>
    <m/>
    <m/>
    <s v="https://octopart.com/click/track?c=1&amp;ai=8237&amp;sig=0d7d134&amp;sid=2401&amp;ppid=106608709&amp;vpid=607057535&amp;ct=offers"/>
    <s v="https://octopart.com/click/track?c=1&amp;ai=8237&amp;sig=0cdbb56&amp;sid=2402&amp;ppid=106608709&amp;vpid=610637598&amp;ct=offers"/>
    <m/>
    <m/>
    <m/>
    <m/>
    <m/>
    <m/>
    <s v="Avnet"/>
    <s v="NTHL060N090SC1"/>
    <m/>
    <n v="4.6295900000000003"/>
    <n v="46295.9"/>
    <n v="46295.9"/>
    <n v="0"/>
    <n v="450"/>
    <s v="https://octopart.com/click/track?c=1&amp;ai=8237&amp;sig=02a5acd&amp;sid=5822&amp;ppid=106608709&amp;vpid=596935950&amp;ct=offers"/>
    <s v="84mOhm"/>
    <s v="20A,"/>
    <s v="15V"/>
    <s v="TO-247-3"/>
    <n v="84"/>
    <n v="900"/>
    <s v="D"/>
  </r>
  <r>
    <n v="10000"/>
    <s v="NTHL080N120SC1"/>
    <x v="5"/>
    <s v="NTHL080N120SC1"/>
    <s v="https://octopart.com/nthl080n120sc1-on+semiconductor-99088920"/>
    <s v="1200V 110mOhm @ 20A, 20V TO-247-3"/>
    <s v="Id=44A (Tc) Vgsmax=20V Vth=4.3V @ 5mA"/>
    <s v="Qg=56nC @ 20V Ciss=1670pF @ 800V"/>
    <n v="10000"/>
    <s v="NTHL080N120SC1OS-ND"/>
    <m/>
    <s v="NTHL080N120SC1"/>
    <s v="NTHL080N120SC1"/>
    <m/>
    <s v="NTHL080N120SC1-TUBE"/>
    <s v="863-NTHL080N120SC1"/>
    <s v="99AC9408"/>
    <m/>
    <m/>
    <m/>
    <m/>
    <m/>
    <m/>
    <s v="Tube"/>
    <m/>
    <m/>
    <m/>
    <m/>
    <s v="Tube"/>
    <s v="Tube"/>
    <m/>
    <m/>
    <m/>
    <m/>
    <m/>
    <m/>
    <m/>
    <n v="6.0750000000000002"/>
    <m/>
    <n v="5.5555099999999999"/>
    <n v="6.7616232074117102"/>
    <m/>
    <n v="6.78"/>
    <n v="7.05"/>
    <n v="7.04"/>
    <m/>
    <m/>
    <m/>
    <m/>
    <m/>
    <m/>
    <n v="159"/>
    <m/>
    <n v="900"/>
    <n v="450"/>
    <m/>
    <n v="450"/>
    <n v="1019"/>
    <n v="171"/>
    <m/>
    <m/>
    <m/>
    <m/>
    <m/>
    <m/>
    <n v="1"/>
    <m/>
    <n v="450"/>
    <n v="1"/>
    <m/>
    <n v="30"/>
    <n v="1"/>
    <n v="1"/>
    <m/>
    <m/>
    <m/>
    <m/>
    <m/>
    <m/>
    <s v="https://octopart.com/click/track?ai=8237&amp;sig=0637d6a&amp;sid=459&amp;ppid=99088920&amp;vpid=532122792&amp;ct=offers"/>
    <m/>
    <s v="https://octopart.com/click/track?ai=8237&amp;sig=038105f&amp;sid=5822&amp;ppid=99088920&amp;vpid=530717648&amp;ct=offers"/>
    <s v="https://octopart.com/click/track?ai=8237&amp;sig=05b547f&amp;sid=15544&amp;ppid=99088920&amp;vpid=531766210&amp;ct=offers"/>
    <m/>
    <s v="https://octopart.com/click/track?ai=8237&amp;sig=02bcf93&amp;sid=2454&amp;ppid=99088920&amp;vpid=554235971&amp;ct=offers"/>
    <s v="https://octopart.com/click/track?ai=8237&amp;sig=01b82ba&amp;sid=2401&amp;ppid=99088920&amp;vpid=530670871&amp;ct=offers"/>
    <s v="https://octopart.com/click/track?ai=8237&amp;sig=024ad7e&amp;sid=2402&amp;ppid=99088920&amp;vpid=538364130&amp;ct=offers"/>
    <m/>
    <m/>
    <m/>
    <m/>
    <m/>
    <m/>
    <s v="Avnet"/>
    <s v="NTHL080N120SC1"/>
    <m/>
    <n v="5.5555099999999999"/>
    <n v="55555.1"/>
    <n v="55555.1"/>
    <n v="900"/>
    <n v="450"/>
    <s v="https://octopart.com/click/track?ai=8237&amp;sig=038105f&amp;sid=5822&amp;ppid=99088920&amp;vpid=530717648&amp;ct=offers"/>
    <s v="110mOhm"/>
    <s v="20A,"/>
    <s v="20V"/>
    <s v="TO-247-3"/>
    <n v="110"/>
    <n v="1200"/>
    <s v="D"/>
  </r>
  <r>
    <n v="10000"/>
    <s v="NVHL080N120SC1"/>
    <x v="5"/>
    <s v="NVHL080N120SC1"/>
    <s v="https://octopart.com/nvhl080n120sc1-on+semiconductor-99088927"/>
    <s v="1200V 110mOhm @ 20A, 20V TO-247-3"/>
    <s v="Id=44A (Tc) Vgsmax=20V Vth=4.3V @ 5mA"/>
    <s v="Qg=56nC @ 20V Ciss=1670pF @ 800V"/>
    <n v="10000"/>
    <s v="NVHL080N120SC1OS-ND"/>
    <m/>
    <s v="NVHL080N120SC1"/>
    <s v="NVHL080N120SC1"/>
    <m/>
    <s v="NVHL080N120SC1-TUBE"/>
    <s v="863-NVHL080N120SC1"/>
    <s v="99AC9420"/>
    <m/>
    <m/>
    <m/>
    <m/>
    <m/>
    <m/>
    <s v="Tube"/>
    <m/>
    <m/>
    <m/>
    <m/>
    <s v="Tube"/>
    <s v="Tube"/>
    <m/>
    <m/>
    <m/>
    <m/>
    <m/>
    <m/>
    <m/>
    <n v="9.5086999999999993"/>
    <m/>
    <n v="5.5555099999999999"/>
    <n v="6.7616232074117102"/>
    <m/>
    <n v="6.78"/>
    <n v="6.97"/>
    <n v="10.02"/>
    <m/>
    <m/>
    <m/>
    <m/>
    <m/>
    <m/>
    <n v="400"/>
    <m/>
    <n v="0"/>
    <n v="450"/>
    <m/>
    <n v="450"/>
    <n v="172"/>
    <n v="205"/>
    <m/>
    <m/>
    <m/>
    <m/>
    <m/>
    <m/>
    <n v="1"/>
    <m/>
    <n v="450"/>
    <n v="1"/>
    <m/>
    <n v="450"/>
    <n v="1"/>
    <n v="1"/>
    <m/>
    <m/>
    <m/>
    <m/>
    <m/>
    <m/>
    <s v="https://octopart.com/click/track?ai=8237&amp;sig=0cfddb2&amp;sid=459&amp;ppid=99088927&amp;vpid=532122840&amp;ct=offers"/>
    <m/>
    <s v="https://octopart.com/click/track?c=1&amp;ai=8237&amp;sig=05ef18f&amp;sid=5822&amp;ppid=99088927&amp;vpid=532268079&amp;ct=offers"/>
    <s v="https://octopart.com/click/track?ai=8237&amp;sig=02d266b&amp;sid=15544&amp;ppid=99088927&amp;vpid=535422916&amp;ct=offers"/>
    <m/>
    <s v="https://octopart.com/click/track?ai=8237&amp;sig=0d51a43&amp;sid=2454&amp;ppid=99088927&amp;vpid=582332132&amp;ct=offers"/>
    <s v="https://octopart.com/click/track?ai=8237&amp;sig=0a63488&amp;sid=2401&amp;ppid=99088927&amp;vpid=530670881&amp;ct=offers"/>
    <s v="https://octopart.com/click/track?ai=8237&amp;sig=0736eef&amp;sid=2402&amp;ppid=99088927&amp;vpid=538364144&amp;ct=offers"/>
    <m/>
    <m/>
    <m/>
    <m/>
    <m/>
    <m/>
    <s v="Avnet"/>
    <s v="NVHL080N120SC1"/>
    <m/>
    <n v="5.5555099999999999"/>
    <n v="55555.1"/>
    <n v="55555.1"/>
    <n v="0"/>
    <n v="450"/>
    <s v="https://octopart.com/click/track?c=1&amp;ai=8237&amp;sig=05ef18f&amp;sid=5822&amp;ppid=99088927&amp;vpid=532268079&amp;ct=offers"/>
    <s v="110mOhm"/>
    <s v="20A,"/>
    <s v="20V"/>
    <s v="TO-247-3"/>
    <n v="110"/>
    <n v="1200"/>
    <s v="D"/>
  </r>
  <r>
    <n v="10000"/>
    <s v="SCT3017ALHRC11"/>
    <x v="6"/>
    <s v="SCT3017ALHRC11"/>
    <s v="https://octopart.com/sct3017alhrc11-rohm-99472245"/>
    <s v="650V 22.1mOhm @ 47A, 18V TO-247-3"/>
    <s v="Id=118A (Tc) Vgsmax=18V Vth=5.6V @ 23.5mA"/>
    <s v="Qg=172nC @ 18V Ciss=2884pF @ 500V"/>
    <n v="10000"/>
    <s v="SCT3017ALHRC11-ND"/>
    <m/>
    <m/>
    <s v="SCT3017ALHRC11"/>
    <s v="C1S625901872677"/>
    <m/>
    <s v="755-SCT3017ALHRC11"/>
    <s v="02AH4678"/>
    <m/>
    <m/>
    <m/>
    <m/>
    <m/>
    <s v="SCT3017ALHRC11"/>
    <s v="Tube"/>
    <m/>
    <m/>
    <m/>
    <s v="Bulk"/>
    <m/>
    <s v="Tube"/>
    <m/>
    <m/>
    <m/>
    <m/>
    <m/>
    <m/>
    <m/>
    <n v="94.0839"/>
    <m/>
    <m/>
    <n v="74.333335217541205"/>
    <n v="97.9"/>
    <m/>
    <n v="96.1"/>
    <n v="80.41"/>
    <m/>
    <m/>
    <m/>
    <m/>
    <m/>
    <n v="118.188"/>
    <n v="749"/>
    <m/>
    <m/>
    <n v="0"/>
    <n v="10"/>
    <m/>
    <n v="784"/>
    <n v="30"/>
    <m/>
    <m/>
    <m/>
    <m/>
    <m/>
    <n v="30"/>
    <n v="1"/>
    <m/>
    <m/>
    <n v="1"/>
    <n v="1"/>
    <m/>
    <n v="1"/>
    <n v="1"/>
    <m/>
    <m/>
    <m/>
    <m/>
    <m/>
    <n v="1"/>
    <s v="https://octopart.com/click/track?ai=8237&amp;sig=0079500&amp;sid=459&amp;ppid=99472245&amp;vpid=531966119&amp;ct=offers"/>
    <m/>
    <m/>
    <s v="https://octopart.com/click/track?c=1&amp;ai=8237&amp;sig=0498665&amp;sid=15544&amp;ppid=99472245&amp;vpid=577830861&amp;ct=offers"/>
    <s v="https://octopart.com/click/track?ai=8237&amp;sig=0cd8e1a&amp;sid=13512&amp;ppid=99472245&amp;vpid=595384711&amp;ct=offers"/>
    <m/>
    <s v="https://octopart.com/click/track?ai=8237&amp;sig=0b2c741&amp;sid=2401&amp;ppid=99472245&amp;vpid=534529926&amp;ct=offers"/>
    <s v="https://octopart.com/click/track?ai=8237&amp;sig=0b6b2b1&amp;sid=2402&amp;ppid=99472245&amp;vpid=547460369&amp;ct=offers"/>
    <m/>
    <m/>
    <m/>
    <m/>
    <m/>
    <s v="https://octopart.com/click/track?ai=8237&amp;sig=0503d90&amp;sid=5489&amp;ppid=99472245&amp;vpid=611054300&amp;ct=offers"/>
    <s v="Avnet Europe"/>
    <s v="SCT3017ALHRC11"/>
    <m/>
    <n v="74.333335217541205"/>
    <n v="743333.352175412"/>
    <n v="743333.352175412"/>
    <n v="0"/>
    <n v="1"/>
    <s v="https://octopart.com/click/track?c=1&amp;ai=8237&amp;sig=0498665&amp;sid=15544&amp;ppid=99472245&amp;vpid=577830861&amp;ct=offers"/>
    <s v="22.1mOhm"/>
    <s v="47A,"/>
    <s v="18V"/>
    <s v="TO-247-3"/>
    <n v="22.1"/>
    <n v="650"/>
    <s v="D"/>
  </r>
  <r>
    <n v="10000"/>
    <s v="SCT3022ALGC11"/>
    <x v="6"/>
    <s v="SCT3022ALGC11"/>
    <s v="https://octopart.com/sct3022algc11-rohm-75583395"/>
    <s v="650V 28.6mOhm @ 36A, 18V TO-247-3"/>
    <s v="Id=93A (Tc) Vgsmax=18V Vth=5.6V @ 18.2mA"/>
    <s v="Qg=133nC @ 18V Ciss=2208pF @ 500V"/>
    <n v="10000"/>
    <s v="SCT3022ALGC11-ND"/>
    <m/>
    <s v="SCT3022ALGC11"/>
    <s v="SCT3022ALGC11"/>
    <s v="C1S625901680623"/>
    <s v="SCT3022ALGC11-TUBE"/>
    <s v="755-SCT3022ALGC11"/>
    <s v="38AH9102"/>
    <m/>
    <n v="1501518"/>
    <m/>
    <m/>
    <s v="SCT3022ALGC11"/>
    <s v="SCT3022ALGC11"/>
    <s v="Tube"/>
    <m/>
    <m/>
    <m/>
    <s v="Bulk"/>
    <s v="Tube"/>
    <s v="Tube"/>
    <m/>
    <m/>
    <m/>
    <m/>
    <m/>
    <m/>
    <m/>
    <n v="32.9"/>
    <m/>
    <n v="30.166899999999998"/>
    <n v="39.260568993098097"/>
    <n v="39.200000000000003"/>
    <n v="35.619999999999997"/>
    <n v="39.64"/>
    <n v="35.76"/>
    <m/>
    <n v="40.99"/>
    <m/>
    <m/>
    <n v="30.94"/>
    <n v="40.292000000000002"/>
    <n v="1659"/>
    <m/>
    <n v="900"/>
    <n v="0"/>
    <n v="125"/>
    <n v="147"/>
    <n v="665"/>
    <n v="450"/>
    <m/>
    <n v="4"/>
    <m/>
    <m/>
    <n v="240"/>
    <n v="10"/>
    <n v="1"/>
    <m/>
    <n v="450"/>
    <n v="1"/>
    <n v="1"/>
    <n v="1"/>
    <n v="1"/>
    <n v="450"/>
    <m/>
    <n v="1"/>
    <m/>
    <m/>
    <n v="30"/>
    <n v="2"/>
    <s v="https://octopart.com/click/track?ai=8237&amp;sig=061ebea&amp;sid=459&amp;ppid=75583395&amp;vpid=273434401&amp;ct=offers"/>
    <m/>
    <s v="https://octopart.com/click/track?ai=8237&amp;sig=0fb3883&amp;sid=5822&amp;ppid=75583395&amp;vpid=439689007&amp;ct=offers"/>
    <s v="https://octopart.com/click/track?c=1&amp;ai=8237&amp;sig=00cab59&amp;sid=15544&amp;ppid=75583395&amp;vpid=439657507&amp;ct=offers"/>
    <s v="https://octopart.com/click/track?ai=8237&amp;sig=0c16e58&amp;sid=13512&amp;ppid=75583395&amp;vpid=547496436&amp;ct=offers"/>
    <s v="https://octopart.com/click/track?ai=8237&amp;sig=047f41b&amp;sid=2454&amp;ppid=75583395&amp;vpid=415519826&amp;ct=offers"/>
    <s v="https://octopart.com/click/track?ai=8237&amp;sig=02d2a6a&amp;sid=2401&amp;ppid=75583395&amp;vpid=273428960&amp;ct=offers"/>
    <s v="https://octopart.com/click/track?ai=8237&amp;sig=01db0ac&amp;sid=2402&amp;ppid=75583395&amp;vpid=590387931&amp;ct=offers"/>
    <m/>
    <s v="https://octopart.com/click/track?ai=8237&amp;sig=0951c00&amp;sid=10022&amp;ppid=75583395&amp;vpid=575725290&amp;ct=offers"/>
    <m/>
    <m/>
    <s v="https://octopart.com/click/track?ai=8237&amp;sig=0210848&amp;sid=950&amp;ppid=75583395&amp;vpid=413247587&amp;ct=offers"/>
    <s v="https://octopart.com/click/track?ai=8237&amp;sig=0e635d3&amp;sid=5489&amp;ppid=75583395&amp;vpid=611054301&amp;ct=offers"/>
    <s v="Avnet"/>
    <s v="SCT3022ALGC11"/>
    <m/>
    <n v="30.166899999999998"/>
    <n v="301669"/>
    <n v="301669"/>
    <n v="900"/>
    <n v="450"/>
    <s v="https://octopart.com/click/track?ai=8237&amp;sig=0fb3883&amp;sid=5822&amp;ppid=75583395&amp;vpid=439689007&amp;ct=offers"/>
    <s v="28.6mOhm"/>
    <s v="36A,"/>
    <s v="18V"/>
    <s v="TO-247-3"/>
    <n v="28.6"/>
    <n v="650"/>
    <s v="D"/>
  </r>
  <r>
    <n v="10000"/>
    <s v="SCT3022KLGC11"/>
    <x v="6"/>
    <s v="SCT3022KLGC11"/>
    <s v="https://octopart.com/sct3022klgc11-rohm-77036153"/>
    <s v="1200V 28.6mOhm @ 36A, 18V TO-247-3"/>
    <s v="Id=95A (Tc) Vgsmax=18V Vth=5.6V @ 18.2mA"/>
    <s v="Qg=178nC @ 10V Ciss=2879pF @ 800V"/>
    <n v="10000"/>
    <s v="SCT3022KLGC11-ND"/>
    <m/>
    <m/>
    <s v="SCT3022KLGC11"/>
    <s v="C1S625901687413"/>
    <m/>
    <s v="755-SCT3022KLGC11"/>
    <s v="81AC5491"/>
    <m/>
    <m/>
    <s v="TMOS2070"/>
    <m/>
    <m/>
    <s v="SCT3022KLGC11"/>
    <s v="Tube"/>
    <m/>
    <m/>
    <m/>
    <s v="Bulk"/>
    <m/>
    <s v="Tube"/>
    <m/>
    <m/>
    <m/>
    <m/>
    <m/>
    <m/>
    <m/>
    <n v="92.991500000000002"/>
    <m/>
    <m/>
    <n v="67.528175502659494"/>
    <n v="81.099999999999994"/>
    <m/>
    <n v="96.3"/>
    <n v="89.67"/>
    <m/>
    <m/>
    <n v="88.01"/>
    <m/>
    <m/>
    <n v="104.4225"/>
    <n v="436"/>
    <m/>
    <m/>
    <n v="0"/>
    <n v="60"/>
    <m/>
    <n v="814"/>
    <n v="27"/>
    <m/>
    <m/>
    <n v="1170"/>
    <m/>
    <m/>
    <n v="60"/>
    <n v="1"/>
    <m/>
    <m/>
    <n v="1"/>
    <n v="1"/>
    <m/>
    <n v="1"/>
    <n v="1"/>
    <m/>
    <m/>
    <n v="30"/>
    <m/>
    <m/>
    <n v="1"/>
    <s v="https://octopart.com/click/track?ai=8237&amp;sig=0b5bdf0&amp;sid=459&amp;ppid=77036153&amp;vpid=511583766&amp;ct=offers"/>
    <m/>
    <m/>
    <s v="https://octopart.com/click/track?c=1&amp;ai=8237&amp;sig=0172fd1&amp;sid=15544&amp;ppid=77036153&amp;vpid=364101383&amp;ct=offers"/>
    <s v="https://octopart.com/click/track?ai=8237&amp;sig=01b9d30&amp;sid=13512&amp;ppid=77036153&amp;vpid=585146209&amp;ct=offers"/>
    <m/>
    <s v="https://octopart.com/click/track?ai=8237&amp;sig=074b483&amp;sid=2401&amp;ppid=77036153&amp;vpid=511660271&amp;ct=offers"/>
    <s v="https://octopart.com/click/track?ai=8237&amp;sig=00e69a9&amp;sid=2402&amp;ppid=77036153&amp;vpid=537957524&amp;ct=offers"/>
    <m/>
    <m/>
    <s v="https://octopart.com/click/track?ai=8237&amp;sig=031bae7&amp;sid=18993&amp;ppid=77036153&amp;vpid=592771224&amp;ct=offers"/>
    <m/>
    <m/>
    <s v="https://octopart.com/click/track?ai=8237&amp;sig=082b25c&amp;sid=5489&amp;ppid=77036153&amp;vpid=585278339&amp;ct=offers"/>
    <s v="Avnet Europe"/>
    <s v="SCT3022KLGC11"/>
    <m/>
    <n v="67.528175502659494"/>
    <n v="675281.75502659497"/>
    <n v="675281.75502659497"/>
    <n v="0"/>
    <n v="1"/>
    <s v="https://octopart.com/click/track?c=1&amp;ai=8237&amp;sig=0172fd1&amp;sid=15544&amp;ppid=77036153&amp;vpid=364101383&amp;ct=offers"/>
    <s v="28.6mOhm"/>
    <s v="36A,"/>
    <s v="18V"/>
    <s v="TO-247-3"/>
    <n v="28.6"/>
    <n v="1200"/>
    <s v="D"/>
  </r>
  <r>
    <n v="10000"/>
    <s v="SCT3022ALHRC11"/>
    <x v="6"/>
    <s v="SCT3022ALHRC11"/>
    <s v="https://octopart.com/sct3022alhrc11-rohm-99472246"/>
    <s v="650V 28.6mOhm @ 36A, 18V TO-247-3"/>
    <s v="Id=93A (Tc) Vgsmax=18V Vth=5.6V @ 18.2mA"/>
    <s v="Qg=133nC @ 18V Ciss=2208pF @ 500V"/>
    <n v="10000"/>
    <s v="SCT3022ALHRC11-ND"/>
    <m/>
    <m/>
    <s v="SCT3022ALHRC11"/>
    <s v="C1S625901872686"/>
    <m/>
    <s v="755-SCT3022ALHRC11"/>
    <s v="02AH4679"/>
    <m/>
    <m/>
    <m/>
    <m/>
    <m/>
    <s v="SCT3022ALHRC11"/>
    <s v="Tube"/>
    <m/>
    <m/>
    <m/>
    <s v="Bulk"/>
    <m/>
    <s v="Tube"/>
    <m/>
    <m/>
    <m/>
    <m/>
    <m/>
    <m/>
    <m/>
    <n v="50.6248"/>
    <m/>
    <m/>
    <n v="45.018783668439703"/>
    <n v="45.2"/>
    <m/>
    <n v="54.23"/>
    <n v="41.13"/>
    <m/>
    <m/>
    <m/>
    <m/>
    <m/>
    <n v="62.602499999999999"/>
    <n v="807"/>
    <m/>
    <m/>
    <n v="0"/>
    <n v="450"/>
    <m/>
    <n v="791"/>
    <n v="0"/>
    <m/>
    <m/>
    <m/>
    <m/>
    <m/>
    <n v="450"/>
    <n v="1"/>
    <m/>
    <m/>
    <n v="1"/>
    <n v="1"/>
    <m/>
    <n v="1"/>
    <n v="1"/>
    <m/>
    <m/>
    <m/>
    <m/>
    <m/>
    <n v="1"/>
    <s v="https://octopart.com/click/track?ai=8237&amp;sig=0da4dc5&amp;sid=459&amp;ppid=99472246&amp;vpid=531966120&amp;ct=offers"/>
    <m/>
    <m/>
    <s v="https://octopart.com/click/track?c=1&amp;ai=8237&amp;sig=0bcadf7&amp;sid=15544&amp;ppid=99472246&amp;vpid=592437349&amp;ct=offers"/>
    <s v="https://octopart.com/click/track?ai=8237&amp;sig=06fb204&amp;sid=13512&amp;ppid=99472246&amp;vpid=585146208&amp;ct=offers"/>
    <m/>
    <s v="https://octopart.com/click/track?ai=8237&amp;sig=0534a00&amp;sid=2401&amp;ppid=99472246&amp;vpid=534529928&amp;ct=offers"/>
    <s v="https://octopart.com/click/track?c=1&amp;ai=8237&amp;sig=07fdb43&amp;sid=2402&amp;ppid=99472246&amp;vpid=547460371&amp;ct=offers"/>
    <m/>
    <m/>
    <m/>
    <m/>
    <m/>
    <s v="https://octopart.com/click/track?ai=8237&amp;sig=043402f&amp;sid=5489&amp;ppid=99472246&amp;vpid=585278338&amp;ct=offers"/>
    <s v="Newark"/>
    <s v="02AH4679"/>
    <m/>
    <n v="41.13"/>
    <n v="411300"/>
    <n v="411300"/>
    <n v="0"/>
    <n v="1"/>
    <s v="https://octopart.com/click/track?c=1&amp;ai=8237&amp;sig=07fdb43&amp;sid=2402&amp;ppid=99472246&amp;vpid=547460371&amp;ct=offers"/>
    <s v="28.6mOhm"/>
    <s v="36A,"/>
    <s v="18V"/>
    <s v="TO-247-3"/>
    <n v="28.6"/>
    <n v="650"/>
    <s v="D"/>
  </r>
  <r>
    <n v="10000"/>
    <s v="SCT3022KLHRC11"/>
    <x v="6"/>
    <s v="SCT3022KLHRC11"/>
    <s v="https://octopart.com/sct3022klhrc11-rohm-99472247"/>
    <s v="1200V 28.6mOhm @ 36A, 18V TO-247-3"/>
    <s v="Id=95A (Tc) Vgsmax=18V Vth=5.6V @ 18.2mA"/>
    <s v="Qg=178nC @ 18V Ciss=2879pF @ 800V"/>
    <n v="10000"/>
    <s v="SCT3022KLHRC11-ND"/>
    <m/>
    <m/>
    <s v="SCT3022KLHRC11"/>
    <s v="C1S625901872695"/>
    <m/>
    <s v="755-SCT3022KLHRC11"/>
    <s v="02AH4680"/>
    <m/>
    <m/>
    <m/>
    <m/>
    <m/>
    <s v="SCT3022KLHRC11"/>
    <s v="Tube"/>
    <m/>
    <m/>
    <m/>
    <s v="Bulk"/>
    <m/>
    <s v="Tube"/>
    <m/>
    <m/>
    <m/>
    <m/>
    <m/>
    <m/>
    <m/>
    <n v="99.556200000000004"/>
    <m/>
    <m/>
    <n v="100.68153683532201"/>
    <n v="103"/>
    <m/>
    <n v="101.7"/>
    <n v="85.09"/>
    <m/>
    <m/>
    <m/>
    <m/>
    <m/>
    <n v="123.2925"/>
    <n v="864"/>
    <m/>
    <m/>
    <n v="0"/>
    <n v="20"/>
    <m/>
    <n v="685"/>
    <n v="28"/>
    <m/>
    <m/>
    <m/>
    <m/>
    <m/>
    <n v="20"/>
    <n v="1"/>
    <m/>
    <m/>
    <n v="1"/>
    <n v="1"/>
    <m/>
    <n v="1"/>
    <n v="1"/>
    <m/>
    <m/>
    <m/>
    <m/>
    <m/>
    <n v="1"/>
    <s v="https://octopart.com/click/track?ai=8237&amp;sig=0c39666&amp;sid=459&amp;ppid=99472247&amp;vpid=531966121&amp;ct=offers"/>
    <m/>
    <m/>
    <s v="https://octopart.com/click/track?c=1&amp;ai=8237&amp;sig=05a86c5&amp;sid=15544&amp;ppid=99472247&amp;vpid=549505792&amp;ct=offers"/>
    <s v="https://octopart.com/click/track?ai=8237&amp;sig=0c3e5d9&amp;sid=13512&amp;ppid=99472247&amp;vpid=591441324&amp;ct=offers"/>
    <m/>
    <s v="https://octopart.com/click/track?ai=8237&amp;sig=0b6dcf5&amp;sid=2401&amp;ppid=99472247&amp;vpid=534529929&amp;ct=offers"/>
    <s v="https://octopart.com/click/track?ai=8237&amp;sig=004c547&amp;sid=2402&amp;ppid=99472247&amp;vpid=547460372&amp;ct=offers"/>
    <m/>
    <m/>
    <m/>
    <m/>
    <m/>
    <s v="https://octopart.com/click/track?ai=8237&amp;sig=09abfe4&amp;sid=5489&amp;ppid=99472247&amp;vpid=591618332&amp;ct=offers"/>
    <s v="Newark"/>
    <s v="02AH4680"/>
    <m/>
    <n v="85.09"/>
    <n v="850900"/>
    <n v="850900"/>
    <n v="28"/>
    <n v="1"/>
    <s v="https://octopart.com/click/track?ai=8237&amp;sig=004c547&amp;sid=2402&amp;ppid=99472247&amp;vpid=547460372&amp;ct=offers"/>
    <s v="28.6mOhm"/>
    <s v="36A,"/>
    <s v="18V"/>
    <s v="TO-247-3"/>
    <n v="28.6"/>
    <n v="1200"/>
    <s v="D"/>
  </r>
  <r>
    <n v="10000"/>
    <s v="SCT3030ALGC11"/>
    <x v="6"/>
    <s v="SCT3030ALGC11"/>
    <s v="https://octopart.com/sct3030algc11-rohm-75583396"/>
    <s v="650V 39mOhm @ 27A, 18V TO-247-3"/>
    <s v="Id=70A (Tc) Vgsmax=18V Vth=5.6V @ 13.3mA"/>
    <s v="Qg=104nC @ 18V Ciss=1526pF @ 500V"/>
    <n v="10000"/>
    <s v="SCT3030ALGC11-ND"/>
    <m/>
    <s v="SCT3030ALGC11"/>
    <s v="SCT3030ALGC11"/>
    <s v="C1S625901667552"/>
    <m/>
    <s v="755-SCT3030ALGC11"/>
    <s v="05AC9460"/>
    <m/>
    <n v="1501526"/>
    <s v="TMOSP11652"/>
    <m/>
    <s v="SCT3030ALGC11"/>
    <s v="SCT3030ALGC11"/>
    <s v="Tube"/>
    <m/>
    <m/>
    <m/>
    <m/>
    <m/>
    <s v="Tube"/>
    <m/>
    <m/>
    <m/>
    <m/>
    <m/>
    <m/>
    <m/>
    <n v="17.920000000000002"/>
    <m/>
    <n v="16.431329999999999"/>
    <n v="24.777778405846998"/>
    <n v="15.9"/>
    <m/>
    <n v="19.45"/>
    <n v="18.73"/>
    <m/>
    <n v="26.79"/>
    <n v="29.33"/>
    <m/>
    <n v="19.38"/>
    <n v="20.782499999999999"/>
    <n v="2657"/>
    <m/>
    <n v="0"/>
    <n v="0"/>
    <n v="199"/>
    <m/>
    <n v="705"/>
    <n v="14"/>
    <m/>
    <n v="2"/>
    <n v="4080"/>
    <m/>
    <n v="300"/>
    <n v="199"/>
    <n v="1"/>
    <m/>
    <n v="450"/>
    <n v="1"/>
    <n v="1"/>
    <m/>
    <n v="1"/>
    <n v="1"/>
    <m/>
    <n v="1"/>
    <n v="30"/>
    <m/>
    <n v="30"/>
    <n v="1"/>
    <s v="https://octopart.com/click/track?ai=8237&amp;sig=0552a50&amp;sid=459&amp;ppid=75583396&amp;vpid=273434402&amp;ct=offers"/>
    <m/>
    <s v="https://octopart.com/click/track?c=1&amp;ai=8237&amp;sig=016bc4c&amp;sid=5822&amp;ppid=75583396&amp;vpid=439689009&amp;ct=offers"/>
    <s v="https://octopart.com/click/track?c=1&amp;ai=8237&amp;sig=0572625&amp;sid=15544&amp;ppid=75583396&amp;vpid=439657508&amp;ct=offers"/>
    <s v="https://octopart.com/click/track?ai=8237&amp;sig=0b42517&amp;sid=13512&amp;ppid=75583396&amp;vpid=541791688&amp;ct=offers"/>
    <m/>
    <s v="https://octopart.com/click/track?ai=8237&amp;sig=0fe4db7&amp;sid=2401&amp;ppid=75583396&amp;vpid=273428961&amp;ct=offers"/>
    <s v="https://octopart.com/click/track?ai=8237&amp;sig=04556b7&amp;sid=2402&amp;ppid=75583396&amp;vpid=456089901&amp;ct=offers"/>
    <m/>
    <s v="https://octopart.com/click/track?ai=8237&amp;sig=07d1d59&amp;sid=10022&amp;ppid=75583396&amp;vpid=577092164&amp;ct=offers"/>
    <s v="https://octopart.com/click/track?ai=8237&amp;sig=0037701&amp;sid=18993&amp;ppid=75583396&amp;vpid=277950105&amp;ct=offers"/>
    <m/>
    <s v="https://octopart.com/click/track?ai=8237&amp;sig=02d9c79&amp;sid=950&amp;ppid=75583396&amp;vpid=413247588&amp;ct=offers"/>
    <s v="https://octopart.com/click/track?ai=8237&amp;sig=060c4b1&amp;sid=5489&amp;ppid=75583396&amp;vpid=542021458&amp;ct=offers"/>
    <s v="Chip One Stop Japan"/>
    <s v="C1S625901667552"/>
    <m/>
    <n v="15.9"/>
    <n v="159000"/>
    <n v="159000"/>
    <n v="199"/>
    <n v="1"/>
    <s v="https://octopart.com/click/track?ai=8237&amp;sig=0b42517&amp;sid=13512&amp;ppid=75583396&amp;vpid=541791688&amp;ct=offers"/>
    <s v="39mOhm"/>
    <s v="27A,"/>
    <s v="18V"/>
    <s v="TO-247-3"/>
    <n v="39"/>
    <n v="650"/>
    <s v="D"/>
  </r>
  <r>
    <n v="10000"/>
    <s v="SCT3030KLHRC11"/>
    <x v="6"/>
    <s v="SCT3030KLHRC11"/>
    <s v="https://octopart.com/sct3030klhrc11-rohm-99472249"/>
    <s v="1200V 39mOhm @ 27A, 18V TO-247-3"/>
    <s v="Id=72A (Tc) Vgsmax=18V Vth=5.6V @ 13.3mA"/>
    <s v="Qg=131nC @ 18V Ciss=2222pF @ 800V"/>
    <n v="10000"/>
    <s v="SCT3030KLHRC11-ND"/>
    <m/>
    <m/>
    <m/>
    <s v="C1S625901872710"/>
    <m/>
    <s v="755-SCT3030KLHRC11"/>
    <s v="02AH4682"/>
    <m/>
    <m/>
    <m/>
    <m/>
    <m/>
    <s v="SCT3030KLHRC11"/>
    <s v="Tube"/>
    <m/>
    <m/>
    <m/>
    <s v="Bulk"/>
    <m/>
    <s v="Tube"/>
    <m/>
    <m/>
    <m/>
    <m/>
    <m/>
    <m/>
    <m/>
    <n v="53.529800000000002"/>
    <m/>
    <m/>
    <m/>
    <n v="54.1"/>
    <m/>
    <n v="57.35"/>
    <n v="59.68"/>
    <m/>
    <m/>
    <m/>
    <m/>
    <m/>
    <n v="68.837999999999994"/>
    <n v="874"/>
    <m/>
    <m/>
    <m/>
    <n v="30"/>
    <m/>
    <n v="774"/>
    <n v="30"/>
    <m/>
    <m/>
    <m/>
    <m/>
    <m/>
    <n v="27"/>
    <n v="1"/>
    <m/>
    <m/>
    <m/>
    <n v="1"/>
    <m/>
    <n v="1"/>
    <n v="1"/>
    <m/>
    <m/>
    <m/>
    <m/>
    <m/>
    <n v="2"/>
    <s v="https://octopart.com/click/track?ai=8237&amp;sig=0cb5b04&amp;sid=459&amp;ppid=99472249&amp;vpid=531966124&amp;ct=offers"/>
    <m/>
    <m/>
    <m/>
    <s v="https://octopart.com/click/track?ai=8237&amp;sig=02783a7&amp;sid=13512&amp;ppid=99472249&amp;vpid=585146210&amp;ct=offers"/>
    <m/>
    <s v="https://octopart.com/click/track?ai=8237&amp;sig=0bf436a&amp;sid=2401&amp;ppid=99472249&amp;vpid=534529931&amp;ct=offers"/>
    <s v="https://octopart.com/click/track?ai=8237&amp;sig=0c474cb&amp;sid=2402&amp;ppid=99472249&amp;vpid=547460375&amp;ct=offers"/>
    <m/>
    <m/>
    <m/>
    <m/>
    <m/>
    <s v="https://octopart.com/click/track?ai=8237&amp;sig=0352e1b&amp;sid=5489&amp;ppid=99472249&amp;vpid=611054309&amp;ct=offers"/>
    <s v="Farnell"/>
    <n v="3052188"/>
    <m/>
    <n v="50.349337539514202"/>
    <n v="503493.37539514201"/>
    <n v="503493.37539514201"/>
    <n v="30"/>
    <n v="1"/>
    <s v="https://octopart.com/click/track?ai=8237&amp;sig=007fc72&amp;sid=819&amp;ppid=99472249&amp;vpid=541437107&amp;ct=offers"/>
    <s v="39mOhm"/>
    <s v="27A,"/>
    <s v="18V"/>
    <s v="TO-247-3"/>
    <n v="39"/>
    <n v="1200"/>
    <s v="D"/>
  </r>
  <r>
    <n v="10000"/>
    <s v="SCT3030ARC14"/>
    <x v="6"/>
    <s v="SCT3030ARC14"/>
    <s v="https://octopart.com/sct3030arc14-rohm-103973203"/>
    <s v="650V 39mOhm @ 27A, 18V TO-247-4"/>
    <s v="Id=70A (Tc) Vgsmax=18V Vth=5.6V @ 13.3mA"/>
    <s v="Qg=104nC @ 18V Ciss=1526pF @ 500V"/>
    <n v="10000"/>
    <s v="846-SCT3030ARC14-ND"/>
    <m/>
    <s v="SCT3030ARC14"/>
    <m/>
    <s v="C1S625901924642"/>
    <m/>
    <s v="755-SCT3030ARC14"/>
    <s v="34AH2694"/>
    <m/>
    <m/>
    <m/>
    <m/>
    <m/>
    <s v="SCT3030ARC14"/>
    <s v="Tube"/>
    <m/>
    <m/>
    <m/>
    <s v="Bulk"/>
    <m/>
    <s v="Tube"/>
    <m/>
    <m/>
    <m/>
    <m/>
    <m/>
    <m/>
    <m/>
    <n v="31.729600000000001"/>
    <m/>
    <n v="29.093730000000001"/>
    <m/>
    <n v="33"/>
    <m/>
    <n v="32.86"/>
    <n v="26.72"/>
    <m/>
    <m/>
    <m/>
    <m/>
    <m/>
    <n v="40.81"/>
    <n v="347"/>
    <m/>
    <n v="0"/>
    <m/>
    <n v="30"/>
    <m/>
    <n v="372"/>
    <n v="30"/>
    <m/>
    <m/>
    <m/>
    <m/>
    <m/>
    <n v="12"/>
    <n v="1"/>
    <m/>
    <n v="450"/>
    <m/>
    <n v="1"/>
    <m/>
    <n v="1"/>
    <n v="1"/>
    <m/>
    <m/>
    <m/>
    <m/>
    <m/>
    <n v="2"/>
    <s v="https://octopart.com/click/track?ai=8237&amp;sig=08b948f&amp;sid=459&amp;ppid=103973203&amp;vpid=581253805&amp;ct=offers"/>
    <m/>
    <s v="https://octopart.com/click/track?c=1&amp;ai=8237&amp;sig=0ff919b&amp;sid=5822&amp;ppid=103973203&amp;vpid=582921620&amp;ct=offers"/>
    <m/>
    <s v="https://octopart.com/click/track?ai=8237&amp;sig=058be50&amp;sid=13512&amp;ppid=103973203&amp;vpid=594519628&amp;ct=offers"/>
    <m/>
    <s v="https://octopart.com/click/track?ai=8237&amp;sig=07937cb&amp;sid=2401&amp;ppid=103973203&amp;vpid=582375245&amp;ct=offers"/>
    <s v="https://octopart.com/click/track?ai=8237&amp;sig=0734694&amp;sid=2402&amp;ppid=103973203&amp;vpid=587995144&amp;ct=offers"/>
    <m/>
    <m/>
    <m/>
    <m/>
    <m/>
    <s v="https://octopart.com/click/track?ai=8237&amp;sig=05c2de7&amp;sid=5489&amp;ppid=103973203&amp;vpid=611054307&amp;ct=offers"/>
    <s v="Farnell"/>
    <n v="3241768"/>
    <m/>
    <n v="25.980882335730701"/>
    <n v="259808.823357307"/>
    <n v="259808.823357307"/>
    <n v="30"/>
    <n v="1"/>
    <s v="https://octopart.com/click/track?ai=8237&amp;sig=0f18fef&amp;sid=819&amp;ppid=103973203&amp;vpid=585421769&amp;ct=offers"/>
    <s v="39mOhm"/>
    <s v="27A,"/>
    <s v="18V"/>
    <s v="TO-247-4"/>
    <n v="39"/>
    <n v="650"/>
    <s v="K"/>
  </r>
  <r>
    <n v="10000"/>
    <s v="SCT3030ALHRC11"/>
    <x v="6"/>
    <s v="SCT3030ALHRC11"/>
    <s v="https://octopart.com/sct3030alhrc11-rohm-99472248"/>
    <s v="650V 39mOhm @ 27A, 18V TO-247-3"/>
    <s v="Id=70A (Tc) Vgsmax=18V Vth=5.6V @ 13.3mA"/>
    <s v="Qg=104nC @ 18V Ciss=1526pF @ 500V"/>
    <n v="10000"/>
    <s v="SCT3030ALHRC11-ND"/>
    <m/>
    <m/>
    <s v="SCT3030ALHRC11"/>
    <s v="C1S625901872701"/>
    <m/>
    <s v="755-SCT3030ALHRC11"/>
    <s v="02AH4681"/>
    <m/>
    <m/>
    <m/>
    <m/>
    <m/>
    <s v="SCT3030ALHRC11"/>
    <s v="Tube"/>
    <m/>
    <m/>
    <m/>
    <s v="Bulk"/>
    <m/>
    <s v="Tube"/>
    <m/>
    <m/>
    <m/>
    <m/>
    <m/>
    <m/>
    <m/>
    <n v="33.09684"/>
    <m/>
    <m/>
    <n v="33.502354317756499"/>
    <n v="34.4"/>
    <m/>
    <n v="35.46"/>
    <n v="27.88"/>
    <m/>
    <m/>
    <m/>
    <m/>
    <m/>
    <n v="42.56"/>
    <n v="783"/>
    <m/>
    <m/>
    <n v="0"/>
    <n v="30"/>
    <m/>
    <n v="754"/>
    <n v="30"/>
    <m/>
    <m/>
    <m/>
    <m/>
    <m/>
    <n v="30"/>
    <n v="1"/>
    <m/>
    <m/>
    <n v="1"/>
    <n v="1"/>
    <m/>
    <n v="1"/>
    <n v="1"/>
    <m/>
    <m/>
    <m/>
    <m/>
    <m/>
    <n v="2"/>
    <s v="https://octopart.com/click/track?ai=8237&amp;sig=0bfb33b&amp;sid=459&amp;ppid=99472248&amp;vpid=531966123&amp;ct=offers"/>
    <m/>
    <m/>
    <s v="https://octopart.com/click/track?c=1&amp;ai=8237&amp;sig=0d0559e&amp;sid=15544&amp;ppid=99472248&amp;vpid=577830862&amp;ct=offers"/>
    <s v="https://octopart.com/click/track?ai=8237&amp;sig=00daf3d&amp;sid=13512&amp;ppid=99472248&amp;vpid=589773383&amp;ct=offers"/>
    <m/>
    <s v="https://octopart.com/click/track?ai=8237&amp;sig=07c2166&amp;sid=2401&amp;ppid=99472248&amp;vpid=534529930&amp;ct=offers"/>
    <s v="https://octopart.com/click/track?ai=8237&amp;sig=0787e2f&amp;sid=2402&amp;ppid=99472248&amp;vpid=547460373&amp;ct=offers"/>
    <m/>
    <m/>
    <m/>
    <m/>
    <m/>
    <s v="https://octopart.com/click/track?ai=8237&amp;sig=0e8c974&amp;sid=5489&amp;ppid=99472248&amp;vpid=611054306&amp;ct=offers"/>
    <s v="Newark"/>
    <s v="02AH4681"/>
    <m/>
    <n v="27.88"/>
    <n v="278800"/>
    <n v="278800"/>
    <n v="30"/>
    <n v="1"/>
    <s v="https://octopart.com/click/track?ai=8237&amp;sig=0787e2f&amp;sid=2402&amp;ppid=99472248&amp;vpid=547460373&amp;ct=offers"/>
    <s v="39mOhm"/>
    <s v="27A,"/>
    <s v="18V"/>
    <s v="TO-247-3"/>
    <n v="39"/>
    <n v="650"/>
    <s v="D"/>
  </r>
  <r>
    <n v="10000"/>
    <s v="SCT3030KLGC11"/>
    <x v="6"/>
    <s v="SCT3030KLGC11"/>
    <s v="https://octopart.com/sct3030klgc11-rohm-75560594"/>
    <s v="1200V 39mOhm @ 27A, 18V TO-247-3"/>
    <s v="Id=72A (Tc) Vgsmax=18V Vth=5.6V @ 13.3mA"/>
    <s v="Qg=131nC @ 18V Ciss=2222pF @ 800V"/>
    <n v="10000"/>
    <s v="SCT3030KLGC11-ND"/>
    <m/>
    <s v="SCT3030KLGC11"/>
    <s v="SCT3030KLGC11"/>
    <s v="C1S625901667561"/>
    <s v="SCT3030KLGC11-TUBE"/>
    <s v="755-SCT3030KLGC11"/>
    <s v="05AC9461"/>
    <m/>
    <n v="1501534"/>
    <s v="TMOS1635"/>
    <m/>
    <s v="SCT3030KLGC11"/>
    <s v="SCT3030KLGC11"/>
    <s v="Tube"/>
    <m/>
    <m/>
    <m/>
    <s v="Bulk"/>
    <s v="Tube"/>
    <s v="Tube"/>
    <m/>
    <m/>
    <m/>
    <m/>
    <m/>
    <m/>
    <m/>
    <n v="56.308"/>
    <m/>
    <n v="51.630330000000001"/>
    <n v="41.275458003832398"/>
    <n v="44.5"/>
    <n v="57.46"/>
    <n v="55.9"/>
    <n v="55.9"/>
    <m/>
    <n v="58.15"/>
    <n v="49.18"/>
    <m/>
    <n v="50.524999999999999"/>
    <n v="36.975000000000001"/>
    <n v="1128"/>
    <m/>
    <n v="0"/>
    <n v="0"/>
    <n v="209"/>
    <n v="491"/>
    <n v="1962"/>
    <n v="39"/>
    <m/>
    <n v="12"/>
    <n v="6220"/>
    <m/>
    <n v="300"/>
    <n v="209"/>
    <n v="1"/>
    <m/>
    <n v="450"/>
    <n v="1"/>
    <n v="1"/>
    <n v="1"/>
    <n v="1"/>
    <n v="1"/>
    <m/>
    <n v="1"/>
    <n v="30"/>
    <m/>
    <n v="30"/>
    <n v="1"/>
    <s v="https://octopart.com/click/track?ai=8237&amp;sig=0be748a&amp;sid=459&amp;ppid=75560594&amp;vpid=273319065&amp;ct=offers"/>
    <m/>
    <s v="https://octopart.com/click/track?c=1&amp;ai=8237&amp;sig=05bcbf0&amp;sid=5822&amp;ppid=75560594&amp;vpid=410037756&amp;ct=offers"/>
    <s v="https://octopart.com/click/track?c=1&amp;ai=8237&amp;sig=09ac761&amp;sid=15544&amp;ppid=75560594&amp;vpid=409879605&amp;ct=offers"/>
    <s v="https://octopart.com/click/track?ai=8237&amp;sig=04928f1&amp;sid=13512&amp;ppid=75560594&amp;vpid=540159956&amp;ct=offers"/>
    <s v="https://octopart.com/click/track?ai=8237&amp;sig=0ffbad4&amp;sid=2454&amp;ppid=75560594&amp;vpid=415519830&amp;ct=offers"/>
    <s v="https://octopart.com/click/track?ai=8237&amp;sig=0ea2bfb&amp;sid=2401&amp;ppid=75560594&amp;vpid=273428962&amp;ct=offers"/>
    <s v="https://octopart.com/click/track?ai=8237&amp;sig=04b1d53&amp;sid=2402&amp;ppid=75560594&amp;vpid=547460374&amp;ct=offers"/>
    <m/>
    <s v="https://octopart.com/click/track?ai=8237&amp;sig=0cabee3&amp;sid=10022&amp;ppid=75560594&amp;vpid=575725291&amp;ct=offers"/>
    <s v="https://octopart.com/click/track?ai=8237&amp;sig=04bf054&amp;sid=18993&amp;ppid=75560594&amp;vpid=417418425&amp;ct=offers"/>
    <m/>
    <s v="https://octopart.com/click/track?ai=8237&amp;sig=059a5f6&amp;sid=950&amp;ppid=75560594&amp;vpid=413247589&amp;ct=offers"/>
    <s v="https://octopart.com/click/track?ai=8237&amp;sig=0b5acf8&amp;sid=5489&amp;ppid=75560594&amp;vpid=540355512&amp;ct=offers"/>
    <s v="Verical"/>
    <s v="SCT3030KLGC11"/>
    <m/>
    <n v="36.975000000000001"/>
    <n v="369750"/>
    <n v="369750"/>
    <n v="209"/>
    <n v="1"/>
    <s v="https://octopart.com/click/track?ai=8237&amp;sig=0b5acf8&amp;sid=5489&amp;ppid=75560594&amp;vpid=540355512&amp;ct=offers"/>
    <s v="39mOhm"/>
    <s v="27A,"/>
    <s v="18V"/>
    <s v="TO-247-3"/>
    <n v="39"/>
    <n v="1200"/>
    <s v="D"/>
  </r>
  <r>
    <n v="10000"/>
    <s v="SCT3040KLGC11"/>
    <x v="6"/>
    <s v="SCT3040KLGC11"/>
    <s v="https://octopart.com/sct3040klgc11-rohm-75516214"/>
    <s v="1200V 52mOhm @ 20A, 18V TO-247-3"/>
    <s v="Id=55A (Tc) Vgsmax=18V Vth=5.6V @ 10mA"/>
    <s v="Qg=107nC @ 18V Ciss=1337pF @ 800V"/>
    <n v="10000"/>
    <s v="SCT3040KLGC11-ND"/>
    <m/>
    <s v="SCT3040KLGC11"/>
    <s v="SCT3040KLGC11"/>
    <s v="C1S625901678132"/>
    <m/>
    <s v="755-SCT3040KLGC11"/>
    <s v="05AC9462"/>
    <m/>
    <n v="1486945"/>
    <s v="TMOS1470"/>
    <s v="SCT3040KLGC11"/>
    <s v="SCT3040KLGC11"/>
    <s v="SCT3040KLGC11"/>
    <s v="Tube"/>
    <m/>
    <m/>
    <m/>
    <s v="Bulk"/>
    <m/>
    <s v="Tube"/>
    <m/>
    <m/>
    <m/>
    <m/>
    <m/>
    <m/>
    <m/>
    <n v="25.548999999999999"/>
    <m/>
    <n v="22.618760000000002"/>
    <n v="24.2989333499143"/>
    <n v="31.6"/>
    <m/>
    <n v="26.79"/>
    <n v="25.75"/>
    <m/>
    <n v="28.99"/>
    <n v="26.18"/>
    <n v="50.65"/>
    <n v="22.96"/>
    <n v="23.324000000000002"/>
    <n v="1607"/>
    <m/>
    <n v="0"/>
    <n v="0"/>
    <n v="30"/>
    <m/>
    <n v="711"/>
    <n v="19"/>
    <m/>
    <n v="0"/>
    <n v="308"/>
    <n v="0"/>
    <n v="420"/>
    <n v="108"/>
    <n v="1"/>
    <m/>
    <n v="450"/>
    <n v="1"/>
    <n v="1"/>
    <m/>
    <n v="1"/>
    <n v="1"/>
    <m/>
    <n v="30"/>
    <n v="30"/>
    <n v="1"/>
    <n v="30"/>
    <n v="4"/>
    <s v="https://octopart.com/click/track?ai=8237&amp;sig=0698ec7&amp;sid=459&amp;ppid=75516214&amp;vpid=273434403&amp;ct=offers"/>
    <m/>
    <s v="https://octopart.com/click/track?c=1&amp;ai=8237&amp;sig=01e0f29&amp;sid=5822&amp;ppid=75516214&amp;vpid=273617042&amp;ct=offers"/>
    <s v="https://octopart.com/click/track?c=1&amp;ai=8237&amp;sig=0323176&amp;sid=15544&amp;ppid=75516214&amp;vpid=272360047&amp;ct=offers"/>
    <s v="https://octopart.com/click/track?ai=8237&amp;sig=021c758&amp;sid=13512&amp;ppid=75516214&amp;vpid=585146211&amp;ct=offers"/>
    <m/>
    <s v="https://octopart.com/click/track?ai=8237&amp;sig=06e37ed&amp;sid=2401&amp;ppid=75516214&amp;vpid=273428963&amp;ct=offers"/>
    <s v="https://octopart.com/click/track?ai=8237&amp;sig=034510c&amp;sid=2402&amp;ppid=75516214&amp;vpid=456089902&amp;ct=offers"/>
    <m/>
    <s v="https://octopart.com/click/track?c=1&amp;ai=8237&amp;sig=0f63f87&amp;sid=10022&amp;ppid=75516214&amp;vpid=577092165&amp;ct=offers"/>
    <s v="https://octopart.com/click/track?ai=8237&amp;sig=05a8a0f&amp;sid=18993&amp;ppid=75516214&amp;vpid=277950106&amp;ct=offers"/>
    <s v="https://octopart.com/click/track?ai=8237&amp;sig=070d7c6&amp;sid=1532&amp;ppid=75516214&amp;vpid=572637122&amp;ct=offers"/>
    <s v="https://octopart.com/click/track?ai=8237&amp;sig=0ffc9ab&amp;sid=950&amp;ppid=75516214&amp;vpid=272676697&amp;ct=offers"/>
    <s v="https://octopart.com/click/track?ai=8237&amp;sig=09c7a36&amp;sid=5489&amp;ppid=75516214&amp;vpid=611054310&amp;ct=offers"/>
    <s v="Avnet"/>
    <s v="SCT3040KLGC11"/>
    <m/>
    <n v="22.618760000000002"/>
    <n v="226187.6"/>
    <n v="226187.6"/>
    <n v="0"/>
    <n v="450"/>
    <s v="https://octopart.com/click/track?c=1&amp;ai=8237&amp;sig=01e0f29&amp;sid=5822&amp;ppid=75516214&amp;vpid=273617042&amp;ct=offers"/>
    <s v="52mOhm"/>
    <s v="20A,"/>
    <s v="18V"/>
    <s v="TO-247-3"/>
    <n v="52"/>
    <n v="1200"/>
    <s v="D"/>
  </r>
  <r>
    <n v="10000"/>
    <s v="SCT3040KRC14"/>
    <x v="6"/>
    <s v="SCT3040KRC14"/>
    <s v="https://octopart.com/sct3040krc14-rohm-103973204"/>
    <s v="1200V 52mOhm @ 20A, 18V TO-247-4"/>
    <s v="Id=55A (Tc) Vgsmax=18V Vth=5.6V @ 10mA"/>
    <s v="Qg=107nC @ 18V Ciss=1337pF @ 800V"/>
    <n v="10000"/>
    <s v="846-SCT3040KRC14-ND"/>
    <m/>
    <s v="SCT3040KRC14"/>
    <m/>
    <s v="C1S625901924606"/>
    <m/>
    <s v="755-SCT3040KRC14"/>
    <s v="34AH2695"/>
    <m/>
    <m/>
    <m/>
    <m/>
    <m/>
    <s v="SCT3040KRC14"/>
    <s v="Tube"/>
    <m/>
    <m/>
    <m/>
    <s v="Bulk"/>
    <m/>
    <s v="Tube"/>
    <m/>
    <m/>
    <m/>
    <m/>
    <m/>
    <m/>
    <m/>
    <n v="33.527200000000001"/>
    <m/>
    <n v="30.741990000000001"/>
    <m/>
    <n v="39.4"/>
    <m/>
    <n v="34.72"/>
    <n v="28.25"/>
    <m/>
    <m/>
    <m/>
    <m/>
    <m/>
    <n v="43.12"/>
    <n v="250"/>
    <m/>
    <n v="0"/>
    <m/>
    <n v="25"/>
    <m/>
    <n v="421"/>
    <n v="15"/>
    <m/>
    <m/>
    <m/>
    <m/>
    <m/>
    <n v="25"/>
    <n v="1"/>
    <m/>
    <n v="450"/>
    <m/>
    <n v="1"/>
    <m/>
    <n v="1"/>
    <n v="1"/>
    <m/>
    <m/>
    <m/>
    <m/>
    <m/>
    <n v="2"/>
    <s v="https://octopart.com/click/track?ai=8237&amp;sig=0e2d56f&amp;sid=459&amp;ppid=103973204&amp;vpid=581253806&amp;ct=offers"/>
    <m/>
    <s v="https://octopart.com/click/track?c=1&amp;ai=8237&amp;sig=095fdfd&amp;sid=5822&amp;ppid=103973204&amp;vpid=582921621&amp;ct=offers"/>
    <m/>
    <s v="https://octopart.com/click/track?ai=8237&amp;sig=0bad300&amp;sid=13512&amp;ppid=103973204&amp;vpid=582619760&amp;ct=offers"/>
    <m/>
    <s v="https://octopart.com/click/track?ai=8237&amp;sig=049a934&amp;sid=2401&amp;ppid=103973204&amp;vpid=582375246&amp;ct=offers"/>
    <s v="https://octopart.com/click/track?ai=8237&amp;sig=021c451&amp;sid=2402&amp;ppid=103973204&amp;vpid=587995147&amp;ct=offers"/>
    <m/>
    <m/>
    <m/>
    <m/>
    <m/>
    <s v="https://octopart.com/click/track?ai=8237&amp;sig=04e1eae&amp;sid=5489&amp;ppid=103973204&amp;vpid=611054312&amp;ct=offers"/>
    <s v="Farnell"/>
    <n v="3241764"/>
    <m/>
    <n v="27.4502715769407"/>
    <n v="274502.71576940699"/>
    <n v="274502.71576940699"/>
    <n v="15"/>
    <n v="1"/>
    <s v="https://octopart.com/click/track?ai=8237&amp;sig=0341688&amp;sid=819&amp;ppid=103973204&amp;vpid=585421770&amp;ct=offers"/>
    <s v="52mOhm"/>
    <s v="20A,"/>
    <s v="18V"/>
    <s v="TO-247-4"/>
    <n v="52"/>
    <n v="1200"/>
    <s v="K"/>
  </r>
  <r>
    <n v="10000"/>
    <s v="SCT3040KLHRC11"/>
    <x v="6"/>
    <s v="SCT3040KLHRC11"/>
    <s v="https://octopart.com/sct3040klhrc11-rohm-99472250"/>
    <s v="1200V 52mOhm @ 20A, 18V TO-247-3"/>
    <s v="Id=55A (Ta) Vgsmax=18V Vth=5.6V @ 10mA"/>
    <s v="Qg=107nC @ 18V Ciss=1337pF @ 800V"/>
    <n v="10000"/>
    <s v="SCT3040KLHRC11-ND"/>
    <m/>
    <m/>
    <s v="SCT3040KLHRC11"/>
    <s v="C1S625901872729"/>
    <m/>
    <s v="755-SCT3040KLHRC11"/>
    <s v="02AH4683"/>
    <m/>
    <m/>
    <m/>
    <m/>
    <m/>
    <s v="SCT3040KLHRC11"/>
    <s v="Tube"/>
    <m/>
    <m/>
    <m/>
    <s v="Bulk"/>
    <m/>
    <s v="Tube"/>
    <m/>
    <m/>
    <m/>
    <m/>
    <m/>
    <m/>
    <m/>
    <n v="34.970880000000001"/>
    <m/>
    <m/>
    <n v="30.0125262140422"/>
    <n v="41"/>
    <m/>
    <n v="39.96"/>
    <n v="29.89"/>
    <m/>
    <m/>
    <m/>
    <m/>
    <m/>
    <n v="44.968000000000004"/>
    <n v="890"/>
    <m/>
    <m/>
    <n v="0"/>
    <n v="15"/>
    <m/>
    <n v="815"/>
    <n v="30"/>
    <m/>
    <m/>
    <m/>
    <m/>
    <m/>
    <n v="30"/>
    <n v="1"/>
    <m/>
    <m/>
    <n v="1"/>
    <n v="1"/>
    <m/>
    <n v="1"/>
    <n v="1"/>
    <m/>
    <m/>
    <m/>
    <m/>
    <m/>
    <n v="2"/>
    <s v="https://octopart.com/click/track?ai=8237&amp;sig=04cc172&amp;sid=459&amp;ppid=99472250&amp;vpid=531966125&amp;ct=offers"/>
    <m/>
    <m/>
    <s v="https://octopart.com/click/track?c=1&amp;ai=8237&amp;sig=06d0414&amp;sid=15544&amp;ppid=99472250&amp;vpid=592437350&amp;ct=offers"/>
    <s v="https://octopart.com/click/track?ai=8237&amp;sig=04b2347&amp;sid=13512&amp;ppid=99472250&amp;vpid=585146212&amp;ct=offers"/>
    <m/>
    <s v="https://octopart.com/click/track?ai=8237&amp;sig=03ab1f6&amp;sid=2401&amp;ppid=99472250&amp;vpid=534529933&amp;ct=offers"/>
    <s v="https://octopart.com/click/track?ai=8237&amp;sig=082c4c1&amp;sid=2402&amp;ppid=99472250&amp;vpid=547460376&amp;ct=offers"/>
    <m/>
    <m/>
    <m/>
    <m/>
    <m/>
    <s v="https://octopart.com/click/track?ai=8237&amp;sig=055a3f7&amp;sid=5489&amp;ppid=99472250&amp;vpid=611054311&amp;ct=offers"/>
    <s v="Newark"/>
    <s v="02AH4683"/>
    <m/>
    <n v="29.89"/>
    <n v="298900"/>
    <n v="298900"/>
    <n v="30"/>
    <n v="1"/>
    <s v="https://octopart.com/click/track?ai=8237&amp;sig=082c4c1&amp;sid=2402&amp;ppid=99472250&amp;vpid=547460376&amp;ct=offers"/>
    <s v="52mOhm"/>
    <s v="20A,"/>
    <s v="18V"/>
    <s v="TO-247-3"/>
    <n v="52"/>
    <n v="1200"/>
    <s v="D"/>
  </r>
  <r>
    <n v="10000"/>
    <s v="SCT3060ALGC11"/>
    <x v="6"/>
    <s v="SCT3060ALGC11"/>
    <s v="https://octopart.com/sct3060algc11-rohm-75583397"/>
    <s v="650V 78mOhm @ 13A, 18V TO-247-3"/>
    <s v="Id=39A (Tc) Vgsmax=18V Vth=5.6V @ 6.67mA"/>
    <s v="Qg=58nC @ 18V Ciss=852pF @ 500V"/>
    <n v="10000"/>
    <s v="SCT3060ALGC11-ND"/>
    <m/>
    <s v="SCT3060ALGC11"/>
    <s v="SCT3060ALGC11"/>
    <s v="C1S625901678141"/>
    <s v="SCT3060ALGC11-TUBE"/>
    <s v="755-SCT3060ALGC11"/>
    <s v="05AC9463"/>
    <m/>
    <n v="1501454"/>
    <m/>
    <s v="SCT3060ALGC11"/>
    <s v="SCT3060ALGC11"/>
    <s v="SCT3060ALGC11"/>
    <s v="Tube"/>
    <m/>
    <m/>
    <m/>
    <s v="Bulk"/>
    <s v="Tube"/>
    <s v="Tube"/>
    <m/>
    <m/>
    <m/>
    <m/>
    <m/>
    <m/>
    <m/>
    <n v="7.5039999999999996"/>
    <m/>
    <n v="6.8806200000000004"/>
    <n v="11.184902972714699"/>
    <n v="16"/>
    <n v="10.15"/>
    <n v="8.31"/>
    <n v="10.73"/>
    <m/>
    <n v="11.8"/>
    <m/>
    <n v="14"/>
    <n v="7.8719999999999999"/>
    <n v="9.9819999999999993"/>
    <n v="475"/>
    <m/>
    <n v="0"/>
    <n v="0"/>
    <n v="25"/>
    <n v="947"/>
    <n v="622"/>
    <n v="156"/>
    <m/>
    <n v="18"/>
    <m/>
    <n v="0"/>
    <n v="240"/>
    <n v="425"/>
    <n v="1"/>
    <m/>
    <n v="450"/>
    <n v="1"/>
    <n v="1"/>
    <n v="1"/>
    <n v="1"/>
    <n v="1"/>
    <m/>
    <n v="1"/>
    <m/>
    <n v="1"/>
    <n v="30"/>
    <n v="8"/>
    <s v="https://octopart.com/click/track?ai=8237&amp;sig=0089419&amp;sid=459&amp;ppid=75583397&amp;vpid=273434404&amp;ct=offers"/>
    <m/>
    <s v="https://octopart.com/click/track?c=1&amp;ai=8237&amp;sig=0261f68&amp;sid=5822&amp;ppid=75583397&amp;vpid=410037757&amp;ct=offers"/>
    <s v="https://octopart.com/click/track?c=1&amp;ai=8237&amp;sig=0fae2e6&amp;sid=15544&amp;ppid=75583397&amp;vpid=420690373&amp;ct=offers"/>
    <s v="https://octopart.com/click/track?ai=8237&amp;sig=0ea0d05&amp;sid=13512&amp;ppid=75583397&amp;vpid=585146213&amp;ct=offers"/>
    <s v="https://octopart.com/click/track?ai=8237&amp;sig=0160c6d&amp;sid=2454&amp;ppid=75583397&amp;vpid=415519835&amp;ct=offers"/>
    <s v="https://octopart.com/click/track?ai=8237&amp;sig=083e8ac&amp;sid=2401&amp;ppid=75583397&amp;vpid=273428964&amp;ct=offers"/>
    <s v="https://octopart.com/click/track?ai=8237&amp;sig=05d5757&amp;sid=2402&amp;ppid=75583397&amp;vpid=551451497&amp;ct=offers"/>
    <m/>
    <s v="https://octopart.com/click/track?ai=8237&amp;sig=059324a&amp;sid=10022&amp;ppid=75583397&amp;vpid=575725292&amp;ct=offers"/>
    <m/>
    <s v="https://octopart.com/click/track?ai=8237&amp;sig=008b3c9&amp;sid=1532&amp;ppid=75583397&amp;vpid=572637123&amp;ct=offers"/>
    <s v="https://octopart.com/click/track?ai=8237&amp;sig=0c1f5eb&amp;sid=950&amp;ppid=75583397&amp;vpid=413247590&amp;ct=offers"/>
    <s v="https://octopart.com/click/track?ai=8237&amp;sig=01d7686&amp;sid=5489&amp;ppid=75583397&amp;vpid=611054313&amp;ct=offers"/>
    <s v="Avnet"/>
    <s v="SCT3060ALGC11"/>
    <m/>
    <n v="6.8806200000000004"/>
    <n v="68806.2"/>
    <n v="68806.2"/>
    <n v="0"/>
    <n v="450"/>
    <s v="https://octopart.com/click/track?c=1&amp;ai=8237&amp;sig=0261f68&amp;sid=5822&amp;ppid=75583397&amp;vpid=410037757&amp;ct=offers"/>
    <s v="78mOhm"/>
    <s v="13A,"/>
    <s v="18V"/>
    <s v="TO-247-3"/>
    <n v="78"/>
    <n v="650"/>
    <s v="D"/>
  </r>
  <r>
    <n v="10000"/>
    <s v="SCT3060ARC14"/>
    <x v="6"/>
    <s v="SCT3060ARC14"/>
    <s v="https://octopart.com/sct3060arc14-rohm-103973205"/>
    <s v="650V 78mOhm @ 13A, 18V TO-247-4"/>
    <s v="Id=39A (Tc) Vgsmax=18V Vth=5.6V @ 6.67mA"/>
    <s v="Qg=58nC @ 18V Ciss=852pF @ 500V"/>
    <n v="10000"/>
    <s v="846-SCT3060ARC14-ND"/>
    <m/>
    <s v="SCT3060ARC14"/>
    <s v="SCT3060ARC14"/>
    <s v="C1S625901924633"/>
    <m/>
    <s v="755-SCT3060ARC14"/>
    <s v="34AH2696"/>
    <m/>
    <m/>
    <m/>
    <m/>
    <m/>
    <s v="SCT3060ARC14"/>
    <s v="Tube"/>
    <m/>
    <m/>
    <m/>
    <s v="Bulk"/>
    <m/>
    <s v="Tube"/>
    <m/>
    <m/>
    <m/>
    <m/>
    <m/>
    <m/>
    <m/>
    <n v="14.46956"/>
    <m/>
    <n v="12.81002"/>
    <n v="11.4466420589116"/>
    <n v="13"/>
    <m/>
    <n v="15.46"/>
    <n v="11.77"/>
    <m/>
    <m/>
    <m/>
    <m/>
    <m/>
    <n v="17.212499999999999"/>
    <n v="325"/>
    <m/>
    <n v="0"/>
    <n v="0"/>
    <n v="448"/>
    <m/>
    <n v="401"/>
    <n v="30"/>
    <m/>
    <m/>
    <m/>
    <m/>
    <m/>
    <n v="448"/>
    <n v="1"/>
    <m/>
    <n v="450"/>
    <n v="450"/>
    <n v="1"/>
    <m/>
    <n v="1"/>
    <n v="1"/>
    <m/>
    <m/>
    <m/>
    <m/>
    <m/>
    <n v="1"/>
    <s v="https://octopart.com/click/track?ai=8237&amp;sig=03824a9&amp;sid=459&amp;ppid=103973205&amp;vpid=581253807&amp;ct=offers"/>
    <m/>
    <s v="https://octopart.com/click/track?c=1&amp;ai=8237&amp;sig=08659b5&amp;sid=5822&amp;ppid=103973205&amp;vpid=582921622&amp;ct=offers"/>
    <s v="https://octopart.com/click/track?c=1&amp;ai=8237&amp;sig=0edf8fd&amp;sid=15544&amp;ppid=103973205&amp;vpid=599618278&amp;ct=offers"/>
    <s v="https://octopart.com/click/track?ai=8237&amp;sig=0c810ca&amp;sid=13512&amp;ppid=103973205&amp;vpid=582619761&amp;ct=offers"/>
    <m/>
    <s v="https://octopart.com/click/track?ai=8237&amp;sig=09c4052&amp;sid=2401&amp;ppid=103973205&amp;vpid=582375247&amp;ct=offers"/>
    <s v="https://octopart.com/click/track?ai=8237&amp;sig=053c30e&amp;sid=2402&amp;ppid=103973205&amp;vpid=587995148&amp;ct=offers"/>
    <m/>
    <m/>
    <m/>
    <m/>
    <m/>
    <s v="https://octopart.com/click/track?ai=8237&amp;sig=08b95c4&amp;sid=5489&amp;ppid=103973205&amp;vpid=582940713&amp;ct=offers"/>
    <s v="Avnet Europe"/>
    <s v="SCT3060ARC14"/>
    <m/>
    <n v="11.4466420589116"/>
    <n v="114466.42058911599"/>
    <n v="114466.42058911599"/>
    <n v="0"/>
    <n v="450"/>
    <s v="https://octopart.com/click/track?c=1&amp;ai=8237&amp;sig=0edf8fd&amp;sid=15544&amp;ppid=103973205&amp;vpid=599618278&amp;ct=offers"/>
    <s v="78mOhm"/>
    <s v="13A,"/>
    <s v="18V"/>
    <s v="TO-247-4"/>
    <n v="78"/>
    <n v="650"/>
    <s v="K"/>
  </r>
  <r>
    <n v="10000"/>
    <s v="SCT3060ALHRC11"/>
    <x v="6"/>
    <s v="SCT3060ALHRC11"/>
    <s v="https://octopart.com/sct3060alhrc11-rohm-99472251"/>
    <s v="650V 78mOhm @ 13A, 18V TO-247-3"/>
    <s v="Id=39A (Tc) Vgsmax=18V Vth=5.6V @ 6.67mA"/>
    <s v="Qg=58nC @ 18V Ciss=852pF @ 500V"/>
    <n v="10000"/>
    <s v="SCT3060ALHRC11-ND"/>
    <m/>
    <m/>
    <s v="SCT3060ALHRC11"/>
    <s v="C1S625901872738"/>
    <m/>
    <s v="755-SCT3060ALHRC11"/>
    <s v="02AH4684"/>
    <m/>
    <m/>
    <m/>
    <m/>
    <m/>
    <s v="SCT3060ALHRC11"/>
    <s v="Tube"/>
    <m/>
    <m/>
    <m/>
    <s v="Bulk"/>
    <m/>
    <s v="Tube"/>
    <m/>
    <m/>
    <m/>
    <m/>
    <m/>
    <m/>
    <m/>
    <n v="14.572039999999999"/>
    <m/>
    <m/>
    <n v="14.7270743715695"/>
    <n v="17.100000000000001"/>
    <m/>
    <n v="17.690000000000001"/>
    <n v="12.2"/>
    <m/>
    <m/>
    <m/>
    <m/>
    <m/>
    <n v="18.745999999999999"/>
    <n v="630"/>
    <m/>
    <m/>
    <n v="0"/>
    <n v="30"/>
    <m/>
    <n v="805"/>
    <n v="0"/>
    <m/>
    <m/>
    <m/>
    <m/>
    <m/>
    <n v="20"/>
    <n v="1"/>
    <m/>
    <m/>
    <n v="1"/>
    <n v="1"/>
    <m/>
    <n v="1"/>
    <n v="1"/>
    <m/>
    <m/>
    <m/>
    <m/>
    <m/>
    <n v="4"/>
    <s v="https://octopart.com/click/track?ai=8237&amp;sig=08baa14&amp;sid=459&amp;ppid=99472251&amp;vpid=531966126&amp;ct=offers"/>
    <m/>
    <m/>
    <s v="https://octopart.com/click/track?c=1&amp;ai=8237&amp;sig=0a65370&amp;sid=15544&amp;ppid=99472251&amp;vpid=549505793&amp;ct=offers"/>
    <s v="https://octopart.com/click/track?ai=8237&amp;sig=0bc03e0&amp;sid=13512&amp;ppid=99472251&amp;vpid=585146214&amp;ct=offers"/>
    <m/>
    <s v="https://octopart.com/click/track?ai=8237&amp;sig=0db2d8d&amp;sid=2401&amp;ppid=99472251&amp;vpid=534529935&amp;ct=offers"/>
    <s v="https://octopart.com/click/track?c=1&amp;ai=8237&amp;sig=0dca922&amp;sid=2402&amp;ppid=99472251&amp;vpid=547460377&amp;ct=offers"/>
    <m/>
    <m/>
    <m/>
    <m/>
    <m/>
    <s v="https://octopart.com/click/track?ai=8237&amp;sig=0ea25f2&amp;sid=5489&amp;ppid=99472251&amp;vpid=611054314&amp;ct=offers"/>
    <s v="Newark"/>
    <s v="02AH4684"/>
    <m/>
    <n v="12.2"/>
    <n v="122000"/>
    <n v="122000"/>
    <n v="0"/>
    <n v="1"/>
    <s v="https://octopart.com/click/track?c=1&amp;ai=8237&amp;sig=0dca922&amp;sid=2402&amp;ppid=99472251&amp;vpid=547460377&amp;ct=offers"/>
    <s v="78mOhm"/>
    <s v="13A,"/>
    <s v="18V"/>
    <s v="TO-247-3"/>
    <n v="78"/>
    <n v="650"/>
    <s v="D"/>
  </r>
  <r>
    <n v="10000"/>
    <s v="SCT3080KLGC11"/>
    <x v="6"/>
    <s v="SCT3080KLGC11"/>
    <s v="https://octopart.com/sct3080klgc11-rohm-75583398"/>
    <s v="1200V 104mOhm @ 10A, 18V TO-247-3"/>
    <s v="Id=31A (Tc) Vgsmax=18V Vth=5.6V @ 5mA"/>
    <s v="Qg=60nC @ 18V Ciss=785pF @ 800V"/>
    <n v="10000"/>
    <s v="SCT3080KLGC11-ND"/>
    <m/>
    <s v="SCT3080KLGC11"/>
    <s v="SCT3080KLGC11"/>
    <s v="C1S625901668339"/>
    <m/>
    <s v="755-SCT3080KLGC11"/>
    <s v="05AC9465"/>
    <m/>
    <n v="1486948"/>
    <m/>
    <s v="SCT3080KLGC11"/>
    <s v="SCT3080KLGC11"/>
    <s v="SCT3080KLGC11"/>
    <s v="Tube"/>
    <m/>
    <m/>
    <m/>
    <s v="Bulk"/>
    <m/>
    <s v="Tube"/>
    <m/>
    <m/>
    <m/>
    <m/>
    <m/>
    <m/>
    <m/>
    <n v="12.586"/>
    <m/>
    <n v="11.1425"/>
    <n v="10.581711501393301"/>
    <n v="8.48"/>
    <m/>
    <n v="13.46"/>
    <n v="12.58"/>
    <m/>
    <n v="15.54"/>
    <m/>
    <n v="16.29"/>
    <n v="12.004"/>
    <n v="10.811999999999999"/>
    <n v="3354"/>
    <m/>
    <n v="0"/>
    <n v="0"/>
    <n v="102"/>
    <m/>
    <n v="2386"/>
    <n v="79"/>
    <m/>
    <n v="30"/>
    <m/>
    <n v="0"/>
    <n v="450"/>
    <n v="102"/>
    <n v="1"/>
    <m/>
    <n v="450"/>
    <n v="1"/>
    <n v="1"/>
    <m/>
    <n v="1"/>
    <n v="1"/>
    <m/>
    <n v="30"/>
    <m/>
    <n v="1"/>
    <n v="30"/>
    <n v="2"/>
    <s v="https://octopart.com/click/track?ai=8237&amp;sig=0006593&amp;sid=459&amp;ppid=75583398&amp;vpid=273434405&amp;ct=offers"/>
    <m/>
    <s v="https://octopart.com/click/track?c=1&amp;ai=8237&amp;sig=0d9b1ea&amp;sid=5822&amp;ppid=75583398&amp;vpid=275862558&amp;ct=offers"/>
    <s v="https://octopart.com/click/track?c=1&amp;ai=8237&amp;sig=01c228c&amp;sid=15544&amp;ppid=75583398&amp;vpid=275684817&amp;ct=offers"/>
    <s v="https://octopart.com/click/track?ai=8237&amp;sig=029886c&amp;sid=13512&amp;ppid=75583398&amp;vpid=575423757&amp;ct=offers"/>
    <m/>
    <s v="https://octopart.com/click/track?ai=8237&amp;sig=010b829&amp;sid=2401&amp;ppid=75583398&amp;vpid=273428965&amp;ct=offers"/>
    <s v="https://octopart.com/click/track?ai=8237&amp;sig=0fbbda5&amp;sid=2402&amp;ppid=75583398&amp;vpid=547460380&amp;ct=offers"/>
    <m/>
    <s v="https://octopart.com/click/track?ai=8237&amp;sig=0b972cb&amp;sid=10022&amp;ppid=75583398&amp;vpid=575725295&amp;ct=offers"/>
    <m/>
    <s v="https://octopart.com/click/track?ai=8237&amp;sig=02cba42&amp;sid=1532&amp;ppid=75583398&amp;vpid=572637124&amp;ct=offers"/>
    <s v="https://octopart.com/click/track?ai=8237&amp;sig=0b5e2fa&amp;sid=950&amp;ppid=75583398&amp;vpid=413247592&amp;ct=offers"/>
    <s v="https://octopart.com/click/track?ai=8237&amp;sig=0d6a47d&amp;sid=5489&amp;ppid=75583398&amp;vpid=576492800&amp;ct=offers"/>
    <s v="Chip One Stop Japan"/>
    <s v="C1S625901668339"/>
    <s v="Bulk"/>
    <n v="8.48"/>
    <n v="84800"/>
    <n v="84800"/>
    <n v="102"/>
    <n v="1"/>
    <s v="https://octopart.com/click/track?ai=8237&amp;sig=029886c&amp;sid=13512&amp;ppid=75583398&amp;vpid=575423757&amp;ct=offers"/>
    <s v="104mOhm"/>
    <s v="10A,"/>
    <s v="18V"/>
    <s v="TO-247-3"/>
    <n v="104"/>
    <n v="1200"/>
    <s v="D"/>
  </r>
  <r>
    <n v="10000"/>
    <s v="SCT3080ARC14"/>
    <x v="6"/>
    <s v="SCT3080ARC14"/>
    <s v="https://octopart.com/sct3080arc14-rohm-103973206"/>
    <s v="650V 104mOhm @ 10A, 18V TO-247-4"/>
    <s v="Id=30A (Tc) Vgsmax=18V Vth=5.6V @ 5mA"/>
    <s v="Qg=48nC @ 18V Ciss=571pF @ 500V"/>
    <n v="10000"/>
    <s v="846-SCT3080ARC14-ND"/>
    <m/>
    <s v="SCT3080ARC14"/>
    <m/>
    <s v="C1S625901924651"/>
    <m/>
    <s v="755-SCT3080ARC14"/>
    <s v="34AH2697"/>
    <m/>
    <m/>
    <m/>
    <m/>
    <m/>
    <s v="SCT3080ARC14"/>
    <s v="Tube"/>
    <m/>
    <m/>
    <m/>
    <s v="Bulk"/>
    <m/>
    <s v="Tube"/>
    <m/>
    <m/>
    <m/>
    <m/>
    <m/>
    <m/>
    <m/>
    <n v="11.075100000000001"/>
    <m/>
    <n v="9.8048800000000007"/>
    <m/>
    <n v="13.5"/>
    <m/>
    <n v="11.83"/>
    <n v="9.01"/>
    <m/>
    <m/>
    <m/>
    <m/>
    <m/>
    <n v="14.182"/>
    <n v="416"/>
    <m/>
    <n v="0"/>
    <m/>
    <n v="23"/>
    <m/>
    <n v="442"/>
    <n v="30"/>
    <m/>
    <m/>
    <m/>
    <m/>
    <m/>
    <n v="30"/>
    <n v="1"/>
    <m/>
    <n v="450"/>
    <m/>
    <n v="1"/>
    <m/>
    <n v="1"/>
    <n v="1"/>
    <m/>
    <m/>
    <m/>
    <m/>
    <m/>
    <n v="5"/>
    <s v="https://octopart.com/click/track?ai=8237&amp;sig=0eb587b&amp;sid=459&amp;ppid=103973206&amp;vpid=581253808&amp;ct=offers"/>
    <m/>
    <s v="https://octopart.com/click/track?c=1&amp;ai=8237&amp;sig=044ed10&amp;sid=5822&amp;ppid=103973206&amp;vpid=582921623&amp;ct=offers"/>
    <m/>
    <s v="https://octopart.com/click/track?ai=8237&amp;sig=0763f23&amp;sid=13512&amp;ppid=103973206&amp;vpid=597086254&amp;ct=offers"/>
    <m/>
    <s v="https://octopart.com/click/track?ai=8237&amp;sig=0a8a70c&amp;sid=2401&amp;ppid=103973206&amp;vpid=582375248&amp;ct=offers"/>
    <s v="https://octopart.com/click/track?ai=8237&amp;sig=07fc5eb&amp;sid=2402&amp;ppid=103973206&amp;vpid=587995149&amp;ct=offers"/>
    <m/>
    <m/>
    <m/>
    <m/>
    <m/>
    <s v="https://octopart.com/click/track?ai=8237&amp;sig=0fbbc58&amp;sid=5489&amp;ppid=103973206&amp;vpid=611054318&amp;ct=offers"/>
    <s v="Farnell"/>
    <n v="3241769"/>
    <m/>
    <n v="8.7123078903601492"/>
    <n v="87123.078903601505"/>
    <n v="87123.078903601505"/>
    <n v="30"/>
    <n v="1"/>
    <s v="https://octopart.com/click/track?ai=8237&amp;sig=09df0e6&amp;sid=819&amp;ppid=103973206&amp;vpid=585421772&amp;ct=offers"/>
    <s v="104mOhm"/>
    <s v="10A,"/>
    <s v="18V"/>
    <s v="TO-247-4"/>
    <n v="104"/>
    <n v="650"/>
    <s v="K"/>
  </r>
  <r>
    <n v="10000"/>
    <s v="SCT3080ALHRC11"/>
    <x v="6"/>
    <s v="SCT3080ALHRC11"/>
    <s v="https://octopart.com/sct3080alhrc11-rohm-99472252"/>
    <s v="650V 104mOhm @ 10A, 18V TO-247-3"/>
    <s v="Id=30A (Tc) Vgsmax=18V Vth=5.6V @ 5mA"/>
    <s v="Qg=48nC @ 18V Ciss=571pF @ 500V"/>
    <n v="10000"/>
    <s v="SCT3080ALHRC11-ND"/>
    <m/>
    <m/>
    <m/>
    <s v="C1S625901872747"/>
    <m/>
    <s v="755-SCT3080ALHRC11"/>
    <s v="02AH4685"/>
    <m/>
    <m/>
    <m/>
    <m/>
    <m/>
    <s v="SCT3080ALHRC11"/>
    <s v="Tube"/>
    <m/>
    <m/>
    <m/>
    <s v="Bulk"/>
    <m/>
    <s v="Tube"/>
    <m/>
    <m/>
    <m/>
    <m/>
    <m/>
    <m/>
    <m/>
    <n v="11.552160000000001"/>
    <m/>
    <m/>
    <m/>
    <n v="14.1"/>
    <m/>
    <n v="14.74"/>
    <n v="9.4"/>
    <m/>
    <m/>
    <m/>
    <m/>
    <m/>
    <n v="14.784000000000001"/>
    <n v="833"/>
    <m/>
    <m/>
    <m/>
    <n v="25"/>
    <m/>
    <n v="870"/>
    <n v="30"/>
    <m/>
    <m/>
    <m/>
    <m/>
    <m/>
    <n v="30"/>
    <n v="1"/>
    <m/>
    <m/>
    <m/>
    <n v="1"/>
    <m/>
    <n v="1"/>
    <n v="1"/>
    <m/>
    <m/>
    <m/>
    <m/>
    <m/>
    <n v="5"/>
    <s v="https://octopart.com/click/track?ai=8237&amp;sig=003cf00&amp;sid=459&amp;ppid=99472252&amp;vpid=531966127&amp;ct=offers"/>
    <m/>
    <m/>
    <m/>
    <s v="https://octopart.com/click/track?ai=8237&amp;sig=0fac525&amp;sid=13512&amp;ppid=99472252&amp;vpid=592617945&amp;ct=offers"/>
    <m/>
    <s v="https://octopart.com/click/track?ai=8237&amp;sig=0b11932&amp;sid=2401&amp;ppid=99472252&amp;vpid=534529937&amp;ct=offers"/>
    <s v="https://octopart.com/click/track?ai=8237&amp;sig=03e9136&amp;sid=2402&amp;ppid=99472252&amp;vpid=547460379&amp;ct=offers"/>
    <m/>
    <m/>
    <m/>
    <m/>
    <m/>
    <s v="https://octopart.com/click/track?ai=8237&amp;sig=024fc1e&amp;sid=5489&amp;ppid=99472252&amp;vpid=611054317&amp;ct=offers"/>
    <s v="Newark"/>
    <s v="02AH4685"/>
    <m/>
    <n v="9.4"/>
    <n v="94000"/>
    <n v="94000"/>
    <n v="30"/>
    <n v="1"/>
    <s v="https://octopart.com/click/track?ai=8237&amp;sig=03e9136&amp;sid=2402&amp;ppid=99472252&amp;vpid=547460379&amp;ct=offers"/>
    <s v="104mOhm"/>
    <s v="10A,"/>
    <s v="18V"/>
    <s v="TO-247-3"/>
    <n v="104"/>
    <n v="650"/>
    <s v="D"/>
  </r>
  <r>
    <n v="10000"/>
    <s v="SCT3080KRC14"/>
    <x v="6"/>
    <s v="SCT3080KRC14"/>
    <s v="https://octopart.com/sct3080krc14-rohm-103973207"/>
    <s v="1200V 104mOhm @ 10A, 18V TO-247-4"/>
    <s v="Id=31A (Tc) Vgsmax=18V Vth=5.6V @ 5mA"/>
    <s v="Qg=60nC @ 18V Ciss=785pF @ 800V"/>
    <n v="10000"/>
    <s v="846-SCT3080KRC14-ND"/>
    <m/>
    <s v="SCT3080KRC14"/>
    <m/>
    <s v="C1S625901924615"/>
    <m/>
    <s v="755-SCT3080KRC14"/>
    <s v="34AH2698"/>
    <m/>
    <m/>
    <m/>
    <m/>
    <m/>
    <s v="SCT3080KRC14"/>
    <s v="Tube"/>
    <m/>
    <m/>
    <m/>
    <s v="Bulk"/>
    <m/>
    <s v="Tube"/>
    <m/>
    <m/>
    <m/>
    <m/>
    <m/>
    <m/>
    <m/>
    <n v="14.7224"/>
    <m/>
    <n v="13.499370000000001"/>
    <m/>
    <n v="15.3"/>
    <m/>
    <n v="15.98"/>
    <n v="12.41"/>
    <m/>
    <m/>
    <m/>
    <m/>
    <m/>
    <n v="18.928000000000001"/>
    <n v="363"/>
    <m/>
    <n v="0"/>
    <m/>
    <n v="94"/>
    <m/>
    <n v="411"/>
    <n v="25"/>
    <m/>
    <m/>
    <m/>
    <m/>
    <m/>
    <n v="30"/>
    <n v="1"/>
    <m/>
    <n v="450"/>
    <m/>
    <n v="1"/>
    <m/>
    <n v="1"/>
    <n v="1"/>
    <m/>
    <m/>
    <m/>
    <m/>
    <m/>
    <n v="4"/>
    <s v="https://octopart.com/click/track?ai=8237&amp;sig=0ded2eb&amp;sid=459&amp;ppid=103973207&amp;vpid=581253809&amp;ct=offers"/>
    <m/>
    <s v="https://octopart.com/click/track?c=1&amp;ai=8237&amp;sig=095f695&amp;sid=5822&amp;ppid=103973207&amp;vpid=582921624&amp;ct=offers"/>
    <m/>
    <s v="https://octopart.com/click/track?ai=8237&amp;sig=0651cf0&amp;sid=13512&amp;ppid=103973207&amp;vpid=582619762&amp;ct=offers"/>
    <m/>
    <s v="https://octopart.com/click/track?ai=8237&amp;sig=069a1a4&amp;sid=2401&amp;ppid=103973207&amp;vpid=582375249&amp;ct=offers"/>
    <s v="https://octopart.com/click/track?ai=8237&amp;sig=0645265&amp;sid=2402&amp;ppid=103973207&amp;vpid=587995150&amp;ct=offers"/>
    <m/>
    <m/>
    <m/>
    <m/>
    <m/>
    <s v="https://octopart.com/click/track?ai=8237&amp;sig=009122a&amp;sid=5489&amp;ppid=103973207&amp;vpid=611054322&amp;ct=offers"/>
    <s v="Newark"/>
    <s v="34AH2698"/>
    <m/>
    <n v="12.41"/>
    <n v="124100"/>
    <n v="124100"/>
    <n v="25"/>
    <n v="1"/>
    <s v="https://octopart.com/click/track?ai=8237&amp;sig=0645265&amp;sid=2402&amp;ppid=103973207&amp;vpid=587995150&amp;ct=offers"/>
    <s v="104mOhm"/>
    <s v="10A,"/>
    <s v="18V"/>
    <s v="TO-247-4"/>
    <n v="104"/>
    <n v="1200"/>
    <s v="K"/>
  </r>
  <r>
    <n v="10000"/>
    <s v="SCT3080KLHRC11"/>
    <x v="6"/>
    <s v="SCT3080KLHRC11"/>
    <s v="https://octopart.com/sct3080klhrc11-rohm-99472253"/>
    <s v="1200V 104mOhm @ 10A, 18V TO-247-3"/>
    <s v="Id=31A (Tc) Vgsmax=18V Vth=5.6V @ 5mA"/>
    <s v="Qg=60nC @ 18V Ciss=785pF @ 800V"/>
    <n v="10000"/>
    <s v="SCT3080KLHRC11-ND"/>
    <m/>
    <m/>
    <s v="SCT3080KLHRC11"/>
    <s v="C1S625901872756"/>
    <m/>
    <s v="755-SCT3080KLHRC11"/>
    <s v="02AH4686"/>
    <m/>
    <m/>
    <m/>
    <m/>
    <m/>
    <s v="SCT3080KLHRC11"/>
    <s v="Tube"/>
    <m/>
    <m/>
    <m/>
    <s v="Bulk"/>
    <m/>
    <s v="Tube"/>
    <m/>
    <m/>
    <m/>
    <m/>
    <m/>
    <m/>
    <m/>
    <n v="15.35632"/>
    <m/>
    <m/>
    <n v="15.512291630160099"/>
    <n v="18"/>
    <m/>
    <n v="18.64"/>
    <n v="12.94"/>
    <m/>
    <m/>
    <m/>
    <m/>
    <m/>
    <n v="19.754000000000001"/>
    <n v="886"/>
    <m/>
    <m/>
    <n v="0"/>
    <n v="25"/>
    <m/>
    <n v="641"/>
    <n v="25"/>
    <m/>
    <m/>
    <m/>
    <m/>
    <m/>
    <n v="150"/>
    <n v="1"/>
    <m/>
    <m/>
    <n v="1"/>
    <n v="1"/>
    <m/>
    <n v="1"/>
    <n v="1"/>
    <m/>
    <m/>
    <m/>
    <m/>
    <m/>
    <n v="4"/>
    <s v="https://octopart.com/click/track?ai=8237&amp;sig=090e9fd&amp;sid=459&amp;ppid=99472253&amp;vpid=531966129&amp;ct=offers"/>
    <m/>
    <m/>
    <s v="https://octopart.com/click/track?c=1&amp;ai=8237&amp;sig=00476e8&amp;sid=15544&amp;ppid=99472253&amp;vpid=549505794&amp;ct=offers"/>
    <s v="https://octopart.com/click/track?ai=8237&amp;sig=0c45895&amp;sid=13512&amp;ppid=99472253&amp;vpid=585146216&amp;ct=offers"/>
    <m/>
    <s v="https://octopart.com/click/track?ai=8237&amp;sig=0b73d2f&amp;sid=2401&amp;ppid=99472253&amp;vpid=534529939&amp;ct=offers"/>
    <s v="https://octopart.com/click/track?ai=8237&amp;sig=097e03f&amp;sid=2402&amp;ppid=99472253&amp;vpid=547460381&amp;ct=offers"/>
    <m/>
    <m/>
    <m/>
    <m/>
    <m/>
    <s v="https://octopart.com/click/track?ai=8237&amp;sig=0f45420&amp;sid=5489&amp;ppid=99472253&amp;vpid=611054321&amp;ct=offers"/>
    <s v="Newark"/>
    <s v="02AH4686"/>
    <m/>
    <n v="12.94"/>
    <n v="129400"/>
    <n v="129400"/>
    <n v="25"/>
    <n v="1"/>
    <s v="https://octopart.com/click/track?ai=8237&amp;sig=097e03f&amp;sid=2402&amp;ppid=99472253&amp;vpid=547460381&amp;ct=offers"/>
    <s v="104mOhm"/>
    <s v="10A,"/>
    <s v="18V"/>
    <s v="TO-247-3"/>
    <n v="104"/>
    <n v="1200"/>
    <s v="D"/>
  </r>
  <r>
    <n v="10000"/>
    <s v="SCH2080KEC"/>
    <x v="6"/>
    <s v="SCH2080KEC"/>
    <s v="https://octopart.com/sch2080kec-rohm-24321616"/>
    <s v="1200V 117mOhm @ 10A, 18V TO-247-3"/>
    <s v="Id=40A (Tc) Vgsmax=18V Vth=4V @ 4.4mA"/>
    <s v="Qg=106nC @ 18V Ciss=1850pF @ 800V"/>
    <n v="10000"/>
    <s v="SCH2080KEC-ND"/>
    <m/>
    <s v="SCH2080KEC"/>
    <s v="SCH2080KEC"/>
    <s v="C1S625901170834"/>
    <s v="SCH2080KEC-TUBE"/>
    <s v="755-SCH2080KEC"/>
    <s v="04X6731"/>
    <m/>
    <n v="1246847"/>
    <s v="TMOSP10869"/>
    <m/>
    <s v="SCH2080KEC"/>
    <s v="SCH2080KEC"/>
    <s v="Tube"/>
    <m/>
    <m/>
    <m/>
    <s v="Cut Tape"/>
    <s v="Tube"/>
    <s v="Tube"/>
    <m/>
    <m/>
    <m/>
    <m/>
    <m/>
    <m/>
    <m/>
    <n v="27.332519999999999"/>
    <m/>
    <n v="24.197700000000001"/>
    <n v="24.079815046153598"/>
    <n v="27.5"/>
    <n v="26.93"/>
    <n v="28.66"/>
    <n v="29.88"/>
    <m/>
    <n v="25.64"/>
    <n v="38.1"/>
    <m/>
    <n v="26.068999999999999"/>
    <n v="29.96"/>
    <n v="906"/>
    <m/>
    <n v="0"/>
    <n v="200"/>
    <n v="133"/>
    <n v="286"/>
    <n v="311"/>
    <n v="760"/>
    <m/>
    <n v="45"/>
    <n v="6"/>
    <m/>
    <n v="180"/>
    <n v="88"/>
    <n v="1"/>
    <m/>
    <n v="360"/>
    <n v="1"/>
    <n v="1"/>
    <n v="1"/>
    <n v="1"/>
    <n v="1"/>
    <m/>
    <n v="1"/>
    <n v="30"/>
    <m/>
    <n v="30"/>
    <n v="3"/>
    <s v="https://octopart.com/click/track?ai=8237&amp;sig=08fcecf&amp;sid=459&amp;ppid=24321616&amp;vpid=75737201&amp;ct=offers"/>
    <m/>
    <s v="https://octopart.com/click/track?c=1&amp;ai=8237&amp;sig=09d274c&amp;sid=5822&amp;ppid=24321616&amp;vpid=53711038&amp;ct=offers"/>
    <s v="https://octopart.com/click/track?ai=8237&amp;sig=00d7442&amp;sid=15544&amp;ppid=24321616&amp;vpid=76074732&amp;ct=offers"/>
    <s v="https://octopart.com/click/track?ai=8237&amp;sig=0d5785e&amp;sid=13512&amp;ppid=24321616&amp;vpid=279849525&amp;ct=offers"/>
    <s v="https://octopart.com/click/track?ai=8237&amp;sig=0c9c6a2&amp;sid=2454&amp;ppid=24321616&amp;vpid=415519725&amp;ct=offers"/>
    <s v="https://octopart.com/click/track?ai=8237&amp;sig=0841bba&amp;sid=2401&amp;ppid=24321616&amp;vpid=88267696&amp;ct=offers"/>
    <s v="https://octopart.com/click/track?ai=8237&amp;sig=0d365ff&amp;sid=2402&amp;ppid=24321616&amp;vpid=90304381&amp;ct=offers"/>
    <m/>
    <s v="https://octopart.com/click/track?ai=8237&amp;sig=0e64d9a&amp;sid=10022&amp;ppid=24321616&amp;vpid=575725243&amp;ct=offers"/>
    <s v="https://octopart.com/click/track?ai=8237&amp;sig=0d90584&amp;sid=18993&amp;ppid=24321616&amp;vpid=178338496&amp;ct=offers"/>
    <m/>
    <s v="https://octopart.com/click/track?ai=8237&amp;sig=00bf659&amp;sid=950&amp;ppid=24321616&amp;vpid=259663967&amp;ct=offers"/>
    <s v="https://octopart.com/click/track?ai=8237&amp;sig=02757a1&amp;sid=5489&amp;ppid=24321616&amp;vpid=611054224&amp;ct=offers"/>
    <s v="Avnet Europe"/>
    <s v="SCH2080KEC"/>
    <m/>
    <n v="24.079815046153598"/>
    <n v="240798.15046153599"/>
    <n v="240798.15046153599"/>
    <n v="200"/>
    <n v="1"/>
    <s v="https://octopart.com/click/track?ai=8237&amp;sig=00d7442&amp;sid=15544&amp;ppid=24321616&amp;vpid=76074732&amp;ct=offers"/>
    <s v="117mOhm"/>
    <s v="10A,"/>
    <s v="18V"/>
    <s v="TO-247-3"/>
    <n v="117"/>
    <n v="1200"/>
    <s v="D"/>
  </r>
  <r>
    <n v="10000"/>
    <s v="SCT2080KEHRC11"/>
    <x v="6"/>
    <s v="SCT2080KEHRC11"/>
    <s v="https://octopart.com/sct2080kehrc11-rohm-99472244"/>
    <s v="1200V 117mOhm @ 10A, 18V TO-247-3"/>
    <s v="Id=40A (Tc) Vgsmax=18V Vth=4V @ 4.4mA"/>
    <s v="Qg=106nC @ 18V Ciss=2080pF @ 800V"/>
    <n v="10000"/>
    <s v="SCT2080KEHRC11-ND"/>
    <m/>
    <m/>
    <m/>
    <s v="C1S625901872668"/>
    <m/>
    <s v="755-SCT2080KEHRC11"/>
    <m/>
    <m/>
    <m/>
    <m/>
    <m/>
    <m/>
    <s v="SCT2080KEHRC11"/>
    <s v="Tube"/>
    <m/>
    <m/>
    <m/>
    <s v="Bulk"/>
    <m/>
    <s v="Tube"/>
    <m/>
    <m/>
    <m/>
    <m/>
    <m/>
    <m/>
    <m/>
    <n v="23.7806"/>
    <m/>
    <m/>
    <m/>
    <n v="26.9"/>
    <m/>
    <n v="27.88"/>
    <m/>
    <m/>
    <m/>
    <m/>
    <m/>
    <m/>
    <n v="29.526"/>
    <n v="895"/>
    <m/>
    <m/>
    <m/>
    <n v="20"/>
    <m/>
    <n v="754"/>
    <m/>
    <m/>
    <m/>
    <m/>
    <m/>
    <m/>
    <n v="90"/>
    <n v="1"/>
    <m/>
    <m/>
    <m/>
    <n v="1"/>
    <m/>
    <n v="1"/>
    <m/>
    <m/>
    <m/>
    <m/>
    <m/>
    <m/>
    <n v="3"/>
    <s v="https://octopart.com/click/track?ai=8237&amp;sig=08957ce&amp;sid=459&amp;ppid=99472244&amp;vpid=531966116&amp;ct=offers"/>
    <m/>
    <m/>
    <m/>
    <s v="https://octopart.com/click/track?ai=8237&amp;sig=007fb8e&amp;sid=13512&amp;ppid=99472244&amp;vpid=585146207&amp;ct=offers"/>
    <m/>
    <s v="https://octopart.com/click/track?ai=8237&amp;sig=0e7c7ef&amp;sid=2401&amp;ppid=99472244&amp;vpid=534776505&amp;ct=offers"/>
    <m/>
    <m/>
    <m/>
    <m/>
    <m/>
    <m/>
    <s v="https://octopart.com/click/track?ai=8237&amp;sig=036147f&amp;sid=5489&amp;ppid=99472244&amp;vpid=611054292&amp;ct=offers"/>
    <s v="Digi-Key"/>
    <s v="SCT2080KEHRC11-ND"/>
    <s v="Tube"/>
    <n v="23.7806"/>
    <n v="237806"/>
    <n v="237806"/>
    <n v="895"/>
    <n v="1"/>
    <s v="https://octopart.com/click/track?ai=8237&amp;sig=08957ce&amp;sid=459&amp;ppid=99472244&amp;vpid=531966116&amp;ct=offers"/>
    <s v="117mOhm"/>
    <s v="10A,"/>
    <s v="18V"/>
    <s v="TO-247-3"/>
    <n v="117"/>
    <n v="1200"/>
    <s v="D"/>
  </r>
  <r>
    <n v="10000"/>
    <s v="SCT2080KEC"/>
    <x v="6"/>
    <s v="SCT2080KEC"/>
    <s v="https://octopart.com/sct2080kec-rohm-24395674"/>
    <s v="1200V 117mOhm @ 10A, 18V TO-247-3"/>
    <s v="Id=40A (Tc) Vgsmax=18V Vth=4V @ 4.4mA"/>
    <s v="Qg=106nC @ 18V Ciss=2080pF @ 800V"/>
    <n v="10000"/>
    <s v="SCT2080KEC-ND"/>
    <m/>
    <s v="SCT2080KEC"/>
    <s v="SCT2080KEC"/>
    <s v="C1S625901290305"/>
    <s v="SCT2080KEC-TUBE"/>
    <s v="755-SCT2080KEC"/>
    <s v="04X6732"/>
    <m/>
    <m/>
    <m/>
    <m/>
    <s v="SCT2080KEC"/>
    <s v="SCT2080KEC"/>
    <s v="Tube"/>
    <m/>
    <m/>
    <m/>
    <s v="Bulk"/>
    <s v="Tube"/>
    <s v="Tube"/>
    <m/>
    <m/>
    <m/>
    <m/>
    <m/>
    <m/>
    <m/>
    <n v="16.366"/>
    <m/>
    <n v="15.00643"/>
    <n v="23.905318553606602"/>
    <n v="11.5"/>
    <n v="19.47"/>
    <n v="19.55"/>
    <n v="9.27"/>
    <m/>
    <m/>
    <m/>
    <m/>
    <n v="16.437000000000001"/>
    <n v="11.3049"/>
    <n v="2190"/>
    <m/>
    <n v="0"/>
    <n v="2130"/>
    <n v="417"/>
    <n v="68"/>
    <n v="465"/>
    <n v="281"/>
    <m/>
    <m/>
    <m/>
    <m/>
    <n v="270"/>
    <n v="281"/>
    <n v="1"/>
    <m/>
    <n v="360"/>
    <n v="1"/>
    <n v="1"/>
    <n v="1"/>
    <n v="1"/>
    <n v="1"/>
    <m/>
    <m/>
    <m/>
    <m/>
    <n v="30"/>
    <n v="6"/>
    <s v="https://octopart.com/click/track?ai=8237&amp;sig=0320003&amp;sid=459&amp;ppid=24395674&amp;vpid=75737209&amp;ct=offers"/>
    <m/>
    <s v="https://octopart.com/click/track?c=1&amp;ai=8237&amp;sig=072a788&amp;sid=5822&amp;ppid=24395674&amp;vpid=53989677&amp;ct=offers"/>
    <s v="https://octopart.com/click/track?ai=8237&amp;sig=0cde6bd&amp;sid=15544&amp;ppid=24395674&amp;vpid=76074756&amp;ct=offers"/>
    <s v="https://octopart.com/click/track?ai=8237&amp;sig=07209cc&amp;sid=13512&amp;ppid=24395674&amp;vpid=279849850&amp;ct=offers"/>
    <s v="https://octopart.com/click/track?ai=8237&amp;sig=01aacfe&amp;sid=2454&amp;ppid=24395674&amp;vpid=415519811&amp;ct=offers"/>
    <s v="https://octopart.com/click/track?ai=8237&amp;sig=04ddc43&amp;sid=2401&amp;ppid=24395674&amp;vpid=88244455&amp;ct=offers"/>
    <s v="https://octopart.com/click/track?ai=8237&amp;sig=03d23ec&amp;sid=2402&amp;ppid=24395674&amp;vpid=91268323&amp;ct=offers"/>
    <m/>
    <m/>
    <m/>
    <m/>
    <s v="https://octopart.com/click/track?ai=8237&amp;sig=0b3e22a&amp;sid=950&amp;ppid=24395674&amp;vpid=259663980&amp;ct=offers"/>
    <s v="https://octopart.com/click/track?ai=8237&amp;sig=00ca4f1&amp;sid=5489&amp;ppid=24395674&amp;vpid=592490290&amp;ct=offers"/>
    <s v="Newark"/>
    <s v="04X6732"/>
    <m/>
    <n v="9.27"/>
    <n v="92700"/>
    <n v="92700"/>
    <n v="281"/>
    <n v="1"/>
    <s v="https://octopart.com/click/track?ai=8237&amp;sig=03d23ec&amp;sid=2402&amp;ppid=24395674&amp;vpid=91268323&amp;ct=offers"/>
    <s v="117mOhm"/>
    <s v="10A,"/>
    <s v="18V"/>
    <s v="TO-247-3"/>
    <n v="117"/>
    <n v="1200"/>
    <s v="D"/>
  </r>
  <r>
    <n v="10000"/>
    <s v="SCT3105KRC14"/>
    <x v="6"/>
    <s v="SCT3105KRC14"/>
    <s v="https://octopart.com/sct3105krc14-rohm-103973208"/>
    <s v="1200V 137mOhm @ 7.6A, 18V TO-247-4"/>
    <s v="Id=24A (Tc) Vgsmax=18V Vth=5.6V @ 3.81mA"/>
    <s v="Qg=51nC @ 18V Ciss=574pF @ 800V"/>
    <n v="10000"/>
    <s v="846-SCT3105KRC14-ND"/>
    <m/>
    <s v="SCT3105KRC14"/>
    <s v="SCT3105KRC14"/>
    <s v="C1S625901924624"/>
    <m/>
    <s v="755-SCT3105KRC14"/>
    <s v="34AH2699"/>
    <m/>
    <m/>
    <m/>
    <m/>
    <m/>
    <s v="SCT3105KRC14"/>
    <s v="Tube"/>
    <m/>
    <m/>
    <m/>
    <s v="Bulk"/>
    <m/>
    <s v="Tube"/>
    <m/>
    <m/>
    <m/>
    <m/>
    <m/>
    <m/>
    <m/>
    <n v="11.923360000000001"/>
    <m/>
    <n v="10.55585"/>
    <n v="9.4225392716029095"/>
    <n v="14.6"/>
    <m/>
    <n v="12.74"/>
    <n v="9.69"/>
    <m/>
    <m/>
    <m/>
    <m/>
    <m/>
    <n v="15.26"/>
    <n v="394"/>
    <m/>
    <n v="0"/>
    <n v="0"/>
    <n v="24"/>
    <m/>
    <n v="427"/>
    <n v="18"/>
    <m/>
    <m/>
    <m/>
    <m/>
    <m/>
    <n v="20"/>
    <n v="1"/>
    <m/>
    <n v="450"/>
    <n v="450"/>
    <n v="1"/>
    <m/>
    <n v="1"/>
    <n v="1"/>
    <m/>
    <m/>
    <m/>
    <m/>
    <m/>
    <n v="5"/>
    <s v="https://octopart.com/click/track?ai=8237&amp;sig=0cd0a3b&amp;sid=459&amp;ppid=103973208&amp;vpid=581253810&amp;ct=offers"/>
    <m/>
    <s v="https://octopart.com/click/track?c=1&amp;ai=8237&amp;sig=0679179&amp;sid=5822&amp;ppid=103973208&amp;vpid=582921625&amp;ct=offers"/>
    <s v="https://octopart.com/click/track?c=1&amp;ai=8237&amp;sig=092b922&amp;sid=15544&amp;ppid=103973208&amp;vpid=592437351&amp;ct=offers"/>
    <s v="https://octopart.com/click/track?ai=8237&amp;sig=07d28f3&amp;sid=13512&amp;ppid=103973208&amp;vpid=582619763&amp;ct=offers"/>
    <m/>
    <s v="https://octopart.com/click/track?ai=8237&amp;sig=012aeca&amp;sid=2401&amp;ppid=103973208&amp;vpid=582375250&amp;ct=offers"/>
    <s v="https://octopart.com/click/track?ai=8237&amp;sig=083770f&amp;sid=2402&amp;ppid=103973208&amp;vpid=587995151&amp;ct=offers"/>
    <m/>
    <m/>
    <m/>
    <m/>
    <m/>
    <s v="https://octopart.com/click/track?ai=8237&amp;sig=05eae77&amp;sid=5489&amp;ppid=103973208&amp;vpid=611054325&amp;ct=offers"/>
    <s v="Avnet Europe"/>
    <s v="SCT3105KRC14"/>
    <m/>
    <n v="9.4225392716029095"/>
    <n v="94225.392716029106"/>
    <n v="94225.392716029106"/>
    <n v="0"/>
    <n v="450"/>
    <s v="https://octopart.com/click/track?c=1&amp;ai=8237&amp;sig=092b922&amp;sid=15544&amp;ppid=103973208&amp;vpid=592437351&amp;ct=offers"/>
    <s v="137mOhm"/>
    <s v="7.6A,"/>
    <s v="18V"/>
    <s v="TO-247-4"/>
    <n v="137"/>
    <n v="1200"/>
    <s v="K"/>
  </r>
  <r>
    <n v="10000"/>
    <s v="SCT3105KLGC11"/>
    <x v="6"/>
    <s v="SCT3105KLGC11"/>
    <s v="https://octopart.com/sct3105klgc11-rohm-97357624"/>
    <s v="1200V 137mOhm @ 7.6A, 18V TO-247-3"/>
    <s v="Id=24A (Tc) Vgsmax=18V Vth=5.6V @ 3.81mA"/>
    <s v="Qg=51nC @ 18V Ciss=574pF @ 800V"/>
    <n v="10000"/>
    <s v="SCT3105KLGC11-ND"/>
    <m/>
    <m/>
    <m/>
    <s v="C1S625901872288"/>
    <s v="SCT3105KLGC11-TUBE"/>
    <s v="755-SCT3105KLGC11"/>
    <s v="81AC5496"/>
    <m/>
    <m/>
    <m/>
    <m/>
    <m/>
    <s v="SCT3105KLGC11"/>
    <s v="Tube"/>
    <m/>
    <m/>
    <m/>
    <s v="Bulk"/>
    <s v="Tube"/>
    <s v="Tube"/>
    <m/>
    <m/>
    <m/>
    <m/>
    <m/>
    <m/>
    <m/>
    <n v="11.715999999999999"/>
    <m/>
    <m/>
    <m/>
    <n v="12.1"/>
    <n v="12.82"/>
    <n v="12.52"/>
    <n v="8.6199999999999992"/>
    <m/>
    <m/>
    <m/>
    <m/>
    <m/>
    <n v="14.532"/>
    <n v="383"/>
    <m/>
    <m/>
    <m/>
    <n v="30"/>
    <n v="900"/>
    <n v="888"/>
    <n v="10"/>
    <m/>
    <m/>
    <m/>
    <m/>
    <m/>
    <n v="30"/>
    <n v="1"/>
    <m/>
    <m/>
    <m/>
    <n v="1"/>
    <n v="450"/>
    <n v="1"/>
    <n v="1"/>
    <m/>
    <m/>
    <m/>
    <m/>
    <m/>
    <n v="5"/>
    <s v="https://octopart.com/click/track?ai=8237&amp;sig=02aa0d8&amp;sid=459&amp;ppid=97357624&amp;vpid=511583767&amp;ct=offers"/>
    <m/>
    <m/>
    <m/>
    <s v="https://octopart.com/click/track?ai=8237&amp;sig=089c10e&amp;sid=13512&amp;ppid=97357624&amp;vpid=576994520&amp;ct=offers"/>
    <s v="https://octopart.com/click/track?ai=8237&amp;sig=061ff2a&amp;sid=2454&amp;ppid=97357624&amp;vpid=590915507&amp;ct=offers"/>
    <s v="https://octopart.com/click/track?ai=8237&amp;sig=07dbcdb&amp;sid=2401&amp;ppid=97357624&amp;vpid=511660272&amp;ct=offers"/>
    <s v="https://octopart.com/click/track?ai=8237&amp;sig=067d582&amp;sid=2402&amp;ppid=97357624&amp;vpid=537957553&amp;ct=offers"/>
    <m/>
    <m/>
    <m/>
    <m/>
    <m/>
    <s v="https://octopart.com/click/track?ai=8237&amp;sig=0aae052&amp;sid=5489&amp;ppid=97357624&amp;vpid=611054323&amp;ct=offers"/>
    <s v="Newark"/>
    <s v="81AC5496"/>
    <m/>
    <n v="8.6199999999999992"/>
    <n v="86199.999999999898"/>
    <n v="86199.999999999898"/>
    <n v="10"/>
    <n v="1"/>
    <s v="https://octopart.com/click/track?ai=8237&amp;sig=067d582&amp;sid=2402&amp;ppid=97357624&amp;vpid=537957553&amp;ct=offers"/>
    <s v="137mOhm"/>
    <s v="7.6A,"/>
    <s v="18V"/>
    <s v="TO-247-3"/>
    <n v="137"/>
    <n v="1200"/>
    <s v="D"/>
  </r>
  <r>
    <n v="10000"/>
    <s v="SCT3105KLHRC11"/>
    <x v="6"/>
    <s v="SCT3105KLHRC11"/>
    <s v="https://octopart.com/sct3105klhrc11-rohm-99472254"/>
    <s v="1200V 137mOhm @ 7.6A, 18V TO-247-3"/>
    <s v="Id=24A (Tc) Vgsmax=18V Vth=5.6V @ 3.81mA"/>
    <s v="Qg=51nC @ 18V Ciss=574pF @ 800V"/>
    <n v="10000"/>
    <s v="SCT3105KLHRC11-ND"/>
    <m/>
    <m/>
    <m/>
    <s v="C1S625901872765"/>
    <m/>
    <s v="755-SCT3105KLHRC11"/>
    <s v="02AH4687"/>
    <m/>
    <m/>
    <m/>
    <m/>
    <m/>
    <s v="SCT3105KLHRC11"/>
    <s v="Tube"/>
    <m/>
    <m/>
    <m/>
    <s v="Bulk"/>
    <m/>
    <s v="Tube"/>
    <m/>
    <m/>
    <m/>
    <m/>
    <m/>
    <m/>
    <m/>
    <n v="13.0587"/>
    <m/>
    <m/>
    <m/>
    <n v="14.8"/>
    <m/>
    <n v="16.66"/>
    <n v="10.61"/>
    <m/>
    <m/>
    <m/>
    <m/>
    <m/>
    <n v="16.716000000000001"/>
    <n v="889"/>
    <m/>
    <m/>
    <m/>
    <n v="30"/>
    <m/>
    <n v="854"/>
    <n v="30"/>
    <m/>
    <m/>
    <m/>
    <m/>
    <m/>
    <n v="30"/>
    <n v="1"/>
    <m/>
    <m/>
    <m/>
    <n v="1"/>
    <m/>
    <n v="1"/>
    <n v="1"/>
    <m/>
    <m/>
    <m/>
    <m/>
    <m/>
    <n v="5"/>
    <s v="https://octopart.com/click/track?ai=8237&amp;sig=0791abb&amp;sid=459&amp;ppid=99472254&amp;vpid=531966130&amp;ct=offers"/>
    <m/>
    <m/>
    <m/>
    <s v="https://octopart.com/click/track?ai=8237&amp;sig=04083f9&amp;sid=13512&amp;ppid=99472254&amp;vpid=592617946&amp;ct=offers"/>
    <m/>
    <s v="https://octopart.com/click/track?ai=8237&amp;sig=0a0557a&amp;sid=2401&amp;ppid=99472254&amp;vpid=534529941&amp;ct=offers"/>
    <s v="https://octopart.com/click/track?ai=8237&amp;sig=073973f&amp;sid=2402&amp;ppid=99472254&amp;vpid=547460382&amp;ct=offers"/>
    <m/>
    <m/>
    <m/>
    <m/>
    <m/>
    <s v="https://octopart.com/click/track?ai=8237&amp;sig=0d577e3&amp;sid=5489&amp;ppid=99472254&amp;vpid=611054324&amp;ct=offers"/>
    <s v="Newark"/>
    <s v="02AH4687"/>
    <m/>
    <n v="10.61"/>
    <n v="106100"/>
    <n v="106100"/>
    <n v="30"/>
    <n v="1"/>
    <s v="https://octopart.com/click/track?ai=8237&amp;sig=073973f&amp;sid=2402&amp;ppid=99472254&amp;vpid=547460382&amp;ct=offers"/>
    <s v="137mOhm"/>
    <s v="7.6A,"/>
    <s v="18V"/>
    <s v="TO-247-3"/>
    <n v="137"/>
    <n v="1200"/>
    <s v="D"/>
  </r>
  <r>
    <n v="10000"/>
    <s v="SCT3120ALGC11"/>
    <x v="6"/>
    <s v="SCT3120ALGC11"/>
    <s v="https://octopart.com/sct3120algc11-rohm-75583399"/>
    <s v="650V 156mOhm @ 6.7A, 18V TO-247-3"/>
    <s v="Id=21A (Tc) Vgsmax=18V Vth=5.6V @ 3.33mA"/>
    <s v="Qg=38nC @ 18V Ciss=460pF @ 500V"/>
    <n v="10000"/>
    <s v="SCT3120ALGC11-ND"/>
    <s v="SCT3120ALGC11"/>
    <s v="SCT3120ALGC11"/>
    <s v="SCT3120ALGC11"/>
    <s v="C1S625901680669"/>
    <s v="SCT3120ALGC11-TUBE"/>
    <s v="755-SCT3120ALGC11"/>
    <s v="32AC3229"/>
    <m/>
    <n v="1486949"/>
    <m/>
    <m/>
    <s v="SCT3120ALGC11"/>
    <s v="SCT3120ALGC11"/>
    <s v="Tube"/>
    <m/>
    <m/>
    <m/>
    <s v="Bulk"/>
    <s v="Tube"/>
    <s v="Tube"/>
    <m/>
    <m/>
    <m/>
    <m/>
    <m/>
    <m/>
    <m/>
    <n v="4.2699999999999996"/>
    <n v="5.0339999999999998"/>
    <n v="3.9152800000000001"/>
    <n v="6.3340361428757097"/>
    <n v="5.13"/>
    <n v="4.4000000000000004"/>
    <n v="5.18"/>
    <n v="6.02"/>
    <m/>
    <n v="6.4429999999999996"/>
    <m/>
    <m/>
    <n v="4.1769999999999996"/>
    <n v="5.0339999999999998"/>
    <n v="2106"/>
    <n v="187"/>
    <n v="12200"/>
    <n v="0"/>
    <n v="420"/>
    <n v="90"/>
    <n v="2687"/>
    <n v="6100"/>
    <m/>
    <n v="0"/>
    <m/>
    <m/>
    <n v="390"/>
    <n v="187"/>
    <n v="1"/>
    <n v="1"/>
    <n v="450"/>
    <n v="1"/>
    <n v="1"/>
    <n v="30"/>
    <n v="1"/>
    <n v="450"/>
    <m/>
    <n v="30"/>
    <m/>
    <m/>
    <n v="30"/>
    <n v="2"/>
    <s v="https://octopart.com/click/track?ai=8237&amp;sig=0ab3845&amp;sid=459&amp;ppid=75583399&amp;vpid=273434406&amp;ct=offers"/>
    <s v="https://octopart.com/click/track?ai=8237&amp;sig=0295bf5&amp;sid=1106&amp;ppid=75583399&amp;vpid=473415587&amp;ct=offers"/>
    <s v="https://octopart.com/click/track?ai=8237&amp;sig=0586b40&amp;sid=5822&amp;ppid=75583399&amp;vpid=410037758&amp;ct=offers"/>
    <s v="https://octopart.com/click/track?c=1&amp;ai=8237&amp;sig=05b670e&amp;sid=15544&amp;ppid=75583399&amp;vpid=440811146&amp;ct=offers"/>
    <s v="https://octopart.com/click/track?ai=8237&amp;sig=0157a54&amp;sid=13512&amp;ppid=75583399&amp;vpid=579186270&amp;ct=offers"/>
    <s v="https://octopart.com/click/track?ai=8237&amp;sig=01790c3&amp;sid=2454&amp;ppid=75583399&amp;vpid=415519842&amp;ct=offers"/>
    <s v="https://octopart.com/click/track?ai=8237&amp;sig=007a2c6&amp;sid=2401&amp;ppid=75583399&amp;vpid=273428966&amp;ct=offers"/>
    <s v="https://octopart.com/click/track?ai=8237&amp;sig=075b6d5&amp;sid=2402&amp;ppid=75583399&amp;vpid=477480214&amp;ct=offers"/>
    <m/>
    <s v="https://octopart.com/click/track?c=1&amp;ai=8237&amp;sig=0c429c3&amp;sid=10022&amp;ppid=75583399&amp;vpid=575725297&amp;ct=offers"/>
    <m/>
    <m/>
    <s v="https://octopart.com/click/track?ai=8237&amp;sig=0113e41&amp;sid=950&amp;ppid=75583399&amp;vpid=413247593&amp;ct=offers"/>
    <s v="https://octopart.com/click/track?ai=8237&amp;sig=0d9e420&amp;sid=5489&amp;ppid=75583399&amp;vpid=461578193&amp;ct=offers"/>
    <s v="Avnet"/>
    <s v="SCT3120ALGC11"/>
    <m/>
    <n v="3.9152800000000001"/>
    <n v="39152.800000000003"/>
    <n v="39152.800000000003"/>
    <n v="12200"/>
    <n v="450"/>
    <s v="https://octopart.com/click/track?ai=8237&amp;sig=0586b40&amp;sid=5822&amp;ppid=75583399&amp;vpid=410037758&amp;ct=offers"/>
    <s v="156mOhm"/>
    <s v="6.7A,"/>
    <s v="18V"/>
    <s v="TO-247-3"/>
    <n v="156"/>
    <n v="650"/>
    <s v="D"/>
  </r>
  <r>
    <n v="10000"/>
    <s v="SCT2120AFC"/>
    <x v="6"/>
    <s v="SCT2120AFC"/>
    <s v="https://octopart.com/sct2120afc-rohm-29670417"/>
    <s v="650V 156mOhm @ 10A, 18V TO-220-3"/>
    <s v="Id=29A (Tc) Vgsmax=18V Vth=4V @ 3.3mA"/>
    <s v="Qg=61nC @ 18V Ciss=1200pF @ 500V"/>
    <n v="10000"/>
    <s v="SCT2120AFC-ND"/>
    <m/>
    <s v="SCT2120AFC"/>
    <s v="SCT2120AFC"/>
    <s v="C1S625901175866"/>
    <m/>
    <s v="755-SCT2120AFC"/>
    <s v="30AC0013"/>
    <m/>
    <n v="1246852"/>
    <m/>
    <m/>
    <m/>
    <s v="SCT2120AFC"/>
    <s v="Tube"/>
    <m/>
    <m/>
    <m/>
    <s v="Bulk"/>
    <m/>
    <s v="Tube"/>
    <m/>
    <m/>
    <m/>
    <m/>
    <m/>
    <m/>
    <m/>
    <n v="8.6519999999999992"/>
    <m/>
    <n v="7.9332500000000001"/>
    <n v="10.253859328807399"/>
    <n v="9.2899999999999991"/>
    <m/>
    <n v="9.57"/>
    <n v="9.2899999999999991"/>
    <m/>
    <n v="10.87"/>
    <m/>
    <m/>
    <m/>
    <n v="9.8840000000000003"/>
    <n v="505"/>
    <m/>
    <n v="0"/>
    <n v="0"/>
    <n v="427"/>
    <m/>
    <n v="312"/>
    <n v="0"/>
    <m/>
    <n v="6"/>
    <m/>
    <m/>
    <m/>
    <n v="165"/>
    <n v="1"/>
    <m/>
    <n v="1000"/>
    <n v="1"/>
    <n v="1"/>
    <m/>
    <n v="1"/>
    <n v="1000"/>
    <m/>
    <n v="1"/>
    <m/>
    <m/>
    <m/>
    <n v="8"/>
    <s v="https://octopart.com/click/track?ai=8237&amp;sig=09e65b6&amp;sid=459&amp;ppid=29670417&amp;vpid=80568346&amp;ct=offers"/>
    <m/>
    <s v="https://octopart.com/click/track?c=1&amp;ai=8237&amp;sig=00bfedc&amp;sid=5822&amp;ppid=29670417&amp;vpid=113503935&amp;ct=offers"/>
    <s v="https://octopart.com/click/track?c=1&amp;ai=8237&amp;sig=0a9b89b&amp;sid=15544&amp;ppid=29670417&amp;vpid=82082231&amp;ct=offers"/>
    <s v="https://octopart.com/click/track?ai=8237&amp;sig=081ea7c&amp;sid=13512&amp;ppid=29670417&amp;vpid=279849867&amp;ct=offers"/>
    <m/>
    <s v="https://octopart.com/click/track?ai=8237&amp;sig=0d37f61&amp;sid=2401&amp;ppid=29670417&amp;vpid=173503725&amp;ct=offers"/>
    <s v="https://octopart.com/click/track?c=1&amp;ai=8237&amp;sig=0de77b9&amp;sid=2402&amp;ppid=29670417&amp;vpid=537957504&amp;ct=offers"/>
    <m/>
    <s v="https://octopart.com/click/track?ai=8237&amp;sig=09f63cb&amp;sid=10022&amp;ppid=29670417&amp;vpid=575725283&amp;ct=offers"/>
    <m/>
    <m/>
    <m/>
    <s v="https://octopart.com/click/track?ai=8237&amp;sig=0bbd5f5&amp;sid=5489&amp;ppid=29670417&amp;vpid=611054293&amp;ct=offers"/>
    <s v="Avnet"/>
    <s v="SCT2120AFC"/>
    <m/>
    <n v="7.9332500000000001"/>
    <n v="79332.5"/>
    <n v="79332.5"/>
    <n v="0"/>
    <n v="1000"/>
    <s v="https://octopart.com/click/track?c=1&amp;ai=8237&amp;sig=00bfedc&amp;sid=5822&amp;ppid=29670417&amp;vpid=113503935&amp;ct=offers"/>
    <s v="156mOhm"/>
    <s v="10A,"/>
    <s v="18V"/>
    <s v="TO-220-3"/>
    <n v="156"/>
    <n v="650"/>
    <s v="K"/>
  </r>
  <r>
    <n v="10000"/>
    <s v="SCT3120ALHRC11"/>
    <x v="6"/>
    <s v="SCT3120ALHRC11"/>
    <s v="https://octopart.com/sct3120alhrc11-rohm-99472255"/>
    <s v="650V 156mOhm @ 6.7A, 18V TO-247-3"/>
    <s v="Id=21A (Tc) Vgsmax=18V Vth=5.6V @ 3.33mA"/>
    <s v="Qg=38nC @ 18V Ciss=460pF @ 500V"/>
    <n v="10000"/>
    <s v="SCT3120ALHRC11-ND"/>
    <m/>
    <m/>
    <m/>
    <s v="C1S625901872774"/>
    <m/>
    <s v="755-SCT3120ALHRC11"/>
    <s v="02AH4688"/>
    <m/>
    <m/>
    <m/>
    <m/>
    <m/>
    <s v="SCT3120ALHRC11"/>
    <s v="Tube"/>
    <m/>
    <m/>
    <m/>
    <s v="Bulk"/>
    <m/>
    <s v="Tube"/>
    <m/>
    <m/>
    <m/>
    <m/>
    <m/>
    <m/>
    <m/>
    <n v="7.9657200000000001"/>
    <m/>
    <m/>
    <m/>
    <n v="9.36"/>
    <m/>
    <n v="10.52"/>
    <n v="6.71"/>
    <m/>
    <m/>
    <m/>
    <m/>
    <m/>
    <n v="10.555999999999999"/>
    <n v="595"/>
    <m/>
    <m/>
    <m/>
    <n v="30"/>
    <m/>
    <n v="793"/>
    <n v="28"/>
    <m/>
    <m/>
    <m/>
    <m/>
    <m/>
    <n v="30"/>
    <n v="1"/>
    <m/>
    <m/>
    <m/>
    <n v="1"/>
    <m/>
    <n v="1"/>
    <n v="1"/>
    <m/>
    <m/>
    <m/>
    <m/>
    <m/>
    <n v="7"/>
    <s v="https://octopart.com/click/track?ai=8237&amp;sig=052e30e&amp;sid=459&amp;ppid=99472255&amp;vpid=531966131&amp;ct=offers"/>
    <m/>
    <m/>
    <m/>
    <s v="https://octopart.com/click/track?ai=8237&amp;sig=0e1d1bf&amp;sid=13512&amp;ppid=99472255&amp;vpid=585146217&amp;ct=offers"/>
    <m/>
    <s v="https://octopart.com/click/track?ai=8237&amp;sig=053aad5&amp;sid=2401&amp;ppid=99472255&amp;vpid=534776508&amp;ct=offers"/>
    <s v="https://octopart.com/click/track?ai=8237&amp;sig=06b4643&amp;sid=2402&amp;ppid=99472255&amp;vpid=547460383&amp;ct=offers"/>
    <m/>
    <m/>
    <m/>
    <m/>
    <m/>
    <s v="https://octopart.com/click/track?ai=8237&amp;sig=097a512&amp;sid=5489&amp;ppid=99472255&amp;vpid=611054327&amp;ct=offers"/>
    <s v="Newark"/>
    <s v="02AH4688"/>
    <m/>
    <n v="6.71"/>
    <n v="67100"/>
    <n v="67100"/>
    <n v="28"/>
    <n v="1"/>
    <s v="https://octopart.com/click/track?ai=8237&amp;sig=06b4643&amp;sid=2402&amp;ppid=99472255&amp;vpid=547460383&amp;ct=offers"/>
    <s v="156mOhm"/>
    <s v="6.7A,"/>
    <s v="18V"/>
    <s v="TO-247-3"/>
    <n v="156"/>
    <n v="650"/>
    <s v="D"/>
  </r>
  <r>
    <n v="10000"/>
    <s v="SCT2160KEC"/>
    <x v="6"/>
    <s v="SCT2160KEC"/>
    <s v="https://octopart.com/sct2160kec-rohm-27691395"/>
    <s v="1200V 208mOhm @ 7A, 18V TO-247-3"/>
    <s v="Id=22A (Tc) Vgsmax=18V Vth=4V @ 2.5mA"/>
    <s v="Qg=62nC @ 18V Ciss=1200pF @ 800V"/>
    <n v="10000"/>
    <s v="SCT2160KEC-ND"/>
    <m/>
    <s v="SCT2160KEC"/>
    <s v="SCT2160KEC"/>
    <s v="C1S625901135062"/>
    <s v="SCT2160KEC-TUBE"/>
    <s v="755-SCT2160KEC"/>
    <s v="06X0711"/>
    <m/>
    <n v="1246853"/>
    <m/>
    <m/>
    <s v="SCT2160KEC"/>
    <s v="SCT2160KEC"/>
    <s v="Tube"/>
    <m/>
    <m/>
    <m/>
    <s v="Tube"/>
    <s v="Tube"/>
    <s v="Tube"/>
    <m/>
    <m/>
    <m/>
    <m/>
    <m/>
    <m/>
    <m/>
    <n v="9.2680000000000007"/>
    <m/>
    <n v="8.4980799999999999"/>
    <n v="12.300109095636699"/>
    <n v="9.27"/>
    <n v="11.2"/>
    <n v="11.03"/>
    <n v="11.03"/>
    <m/>
    <n v="10.09"/>
    <m/>
    <m/>
    <n v="9.3079999999999998"/>
    <n v="10.584"/>
    <n v="4491"/>
    <m/>
    <n v="0"/>
    <n v="0"/>
    <n v="144"/>
    <n v="330"/>
    <n v="638"/>
    <n v="1115"/>
    <m/>
    <n v="15"/>
    <m/>
    <m/>
    <n v="360"/>
    <n v="360"/>
    <n v="1"/>
    <m/>
    <n v="360"/>
    <n v="1"/>
    <n v="1"/>
    <n v="30"/>
    <n v="1"/>
    <n v="1"/>
    <m/>
    <n v="1"/>
    <m/>
    <m/>
    <n v="30"/>
    <n v="7"/>
    <s v="https://octopart.com/click/track?ai=8237&amp;sig=02c977b&amp;sid=459&amp;ppid=27691395&amp;vpid=80568347&amp;ct=offers"/>
    <m/>
    <s v="https://octopart.com/click/track?c=1&amp;ai=8237&amp;sig=0c4df0b&amp;sid=5822&amp;ppid=27691395&amp;vpid=70134474&amp;ct=offers"/>
    <s v="https://octopart.com/click/track?c=1&amp;ai=8237&amp;sig=059e89f&amp;sid=15544&amp;ppid=27691395&amp;vpid=82082232&amp;ct=offers"/>
    <s v="https://octopart.com/click/track?ai=8237&amp;sig=0902eca&amp;sid=13512&amp;ppid=27691395&amp;vpid=439524375&amp;ct=offers"/>
    <s v="https://octopart.com/click/track?ai=8237&amp;sig=055dbc6&amp;sid=2454&amp;ppid=27691395&amp;vpid=415519816&amp;ct=offers"/>
    <s v="https://octopart.com/click/track?ai=8237&amp;sig=035c080&amp;sid=2401&amp;ppid=27691395&amp;vpid=113878334&amp;ct=offers"/>
    <s v="https://octopart.com/click/track?ai=8237&amp;sig=0baea55&amp;sid=2402&amp;ppid=27691395&amp;vpid=91015488&amp;ct=offers"/>
    <m/>
    <s v="https://octopart.com/click/track?ai=8237&amp;sig=09c52cd&amp;sid=10022&amp;ppid=27691395&amp;vpid=575725284&amp;ct=offers"/>
    <m/>
    <m/>
    <s v="https://octopart.com/click/track?ai=8237&amp;sig=06ad62b&amp;sid=950&amp;ppid=27691395&amp;vpid=259663982&amp;ct=offers"/>
    <s v="https://octopart.com/click/track?ai=8237&amp;sig=07d5a4f&amp;sid=5489&amp;ppid=27691395&amp;vpid=611054294&amp;ct=offers"/>
    <s v="Avnet"/>
    <s v="SCT2160KEC"/>
    <m/>
    <n v="8.4980799999999999"/>
    <n v="84980.800000000003"/>
    <n v="84980.800000000003"/>
    <n v="0"/>
    <n v="360"/>
    <s v="https://octopart.com/click/track?c=1&amp;ai=8237&amp;sig=0c4df0b&amp;sid=5822&amp;ppid=27691395&amp;vpid=70134474&amp;ct=offers"/>
    <s v="208mOhm"/>
    <s v="7A,"/>
    <s v="18V"/>
    <s v="TO-247-3"/>
    <n v="208"/>
    <n v="1200"/>
    <s v="D"/>
  </r>
  <r>
    <n v="10000"/>
    <s v="SCT3160KLGC11"/>
    <x v="6"/>
    <s v="SCT3160KLGC11"/>
    <s v="https://octopart.com/sct3160klgc11-rohm-75583400"/>
    <s v="1200V 208mOhm @ 5A, 18V TO-247-3"/>
    <s v="Id=17A (Tc) Vgsmax=18V Vth=5.6V @ 2.5mA"/>
    <s v="Qg=42nC @ 18V Ciss=398pF @ 800V"/>
    <n v="10000"/>
    <s v="SCT3160KLGC11-ND"/>
    <m/>
    <s v="SCT3160KLGC11"/>
    <s v="SCT3160KLGC11"/>
    <s v="C1S625901678178"/>
    <s v="SCT3160KLGC11-TUBE"/>
    <s v="755-SCT3160KLGC11"/>
    <s v="05AC9467"/>
    <m/>
    <n v="1486951"/>
    <m/>
    <s v="SCT3160KLGC11"/>
    <s v="SCT3160KLGC11"/>
    <s v="SCT3160KLGC11"/>
    <s v="Tube"/>
    <m/>
    <m/>
    <m/>
    <s v="Bulk"/>
    <s v="Tube"/>
    <s v="Tube"/>
    <m/>
    <m/>
    <m/>
    <m/>
    <m/>
    <m/>
    <m/>
    <n v="5.992"/>
    <m/>
    <n v="5.4942299999999999"/>
    <n v="5.7091499019269696"/>
    <n v="5.37"/>
    <n v="6.5"/>
    <n v="7.27"/>
    <n v="7.27"/>
    <m/>
    <n v="8.4849999999999994"/>
    <m/>
    <n v="13.17"/>
    <n v="5.46"/>
    <n v="6.8468"/>
    <n v="1151"/>
    <m/>
    <n v="60"/>
    <n v="0"/>
    <n v="354"/>
    <n v="18"/>
    <n v="4241"/>
    <n v="239"/>
    <m/>
    <n v="0"/>
    <m/>
    <n v="0"/>
    <n v="0"/>
    <n v="354"/>
    <n v="1"/>
    <m/>
    <n v="450"/>
    <n v="1"/>
    <n v="1"/>
    <n v="30"/>
    <n v="1"/>
    <n v="1"/>
    <m/>
    <n v="30"/>
    <m/>
    <n v="1"/>
    <n v="30"/>
    <n v="3"/>
    <s v="https://octopart.com/click/track?ai=8237&amp;sig=0bc4006&amp;sid=459&amp;ppid=75583400&amp;vpid=273434407&amp;ct=offers"/>
    <m/>
    <s v="https://octopart.com/click/track?ai=8237&amp;sig=09ee199&amp;sid=5822&amp;ppid=75583400&amp;vpid=410037759&amp;ct=offers"/>
    <s v="https://octopart.com/click/track?c=1&amp;ai=8237&amp;sig=0675904&amp;sid=15544&amp;ppid=75583400&amp;vpid=409879606&amp;ct=offers"/>
    <s v="https://octopart.com/click/track?ai=8237&amp;sig=0c7c2fc&amp;sid=13512&amp;ppid=75583400&amp;vpid=575423760&amp;ct=offers"/>
    <s v="https://octopart.com/click/track?ai=8237&amp;sig=0cc7f6d&amp;sid=2454&amp;ppid=75583400&amp;vpid=415519844&amp;ct=offers"/>
    <s v="https://octopart.com/click/track?ai=8237&amp;sig=084a70f&amp;sid=2401&amp;ppid=75583400&amp;vpid=273428967&amp;ct=offers"/>
    <s v="https://octopart.com/click/track?ai=8237&amp;sig=08962ac&amp;sid=2402&amp;ppid=75583400&amp;vpid=456089903&amp;ct=offers"/>
    <m/>
    <s v="https://octopart.com/click/track?c=1&amp;ai=8237&amp;sig=091b6b6&amp;sid=10022&amp;ppid=75583400&amp;vpid=575725299&amp;ct=offers"/>
    <m/>
    <s v="https://octopart.com/click/track?ai=8237&amp;sig=0f31e00&amp;sid=1532&amp;ppid=75583400&amp;vpid=551363161&amp;ct=offers"/>
    <s v="https://octopart.com/click/track?c=1&amp;ai=8237&amp;sig=0bd5aeb&amp;sid=950&amp;ppid=75583400&amp;vpid=413247594&amp;ct=offers"/>
    <s v="https://octopart.com/click/track?ai=8237&amp;sig=054cc4f&amp;sid=5489&amp;ppid=75583400&amp;vpid=576492803&amp;ct=offers"/>
    <s v="LCSC"/>
    <s v="C191060"/>
    <m/>
    <n v="4.3515199999999998"/>
    <n v="43515.199999999997"/>
    <n v="43515.199999999997"/>
    <n v="38"/>
    <n v="1"/>
    <s v="https://octopart.com/click/track?ai=8237&amp;sig=0439600&amp;sid=27971&amp;ppid=75583400&amp;vpid=511924779&amp;ct=offers"/>
    <s v="208mOhm"/>
    <s v="5A,"/>
    <s v="18V"/>
    <s v="TO-247-3"/>
    <n v="208"/>
    <n v="1200"/>
    <s v="D"/>
  </r>
  <r>
    <n v="10000"/>
    <s v="SCT3160KLHRC11"/>
    <x v="6"/>
    <s v="SCT3160KLHRC11"/>
    <s v="https://octopart.com/sct3160klhrc11-rohm-99472256"/>
    <s v="1200V 208mOhm @ 5A, 18V TO-247-3"/>
    <s v="Id=17A (Tc) Vgsmax=18V Vth=5.6V @ 2.5mA"/>
    <s v="Qg=42nC @ 18V Ciss=398pF @ 800V"/>
    <n v="10000"/>
    <s v="SCT3160KLHRC11-ND"/>
    <m/>
    <m/>
    <m/>
    <s v="C1S625901872783"/>
    <m/>
    <s v="755-SCT3160KLHRC11"/>
    <s v="02AH4689"/>
    <m/>
    <m/>
    <m/>
    <m/>
    <m/>
    <s v="SCT3160KLHRC11"/>
    <s v="Tube"/>
    <m/>
    <m/>
    <m/>
    <s v="Bulk"/>
    <m/>
    <s v="Tube"/>
    <m/>
    <m/>
    <m/>
    <m/>
    <m/>
    <m/>
    <m/>
    <n v="8.3613599999999995"/>
    <m/>
    <m/>
    <m/>
    <n v="9.82"/>
    <m/>
    <n v="11.05"/>
    <n v="7.07"/>
    <m/>
    <m/>
    <m/>
    <m/>
    <m/>
    <n v="11.087999999999999"/>
    <n v="436"/>
    <m/>
    <m/>
    <m/>
    <n v="30"/>
    <m/>
    <n v="689"/>
    <n v="56"/>
    <m/>
    <m/>
    <m/>
    <m/>
    <m/>
    <n v="30"/>
    <n v="1"/>
    <m/>
    <m/>
    <m/>
    <n v="1"/>
    <m/>
    <n v="1"/>
    <n v="1"/>
    <m/>
    <m/>
    <m/>
    <m/>
    <m/>
    <n v="7"/>
    <s v="https://octopart.com/click/track?ai=8237&amp;sig=0aec3d9&amp;sid=459&amp;ppid=99472256&amp;vpid=531966132&amp;ct=offers"/>
    <m/>
    <m/>
    <m/>
    <s v="https://octopart.com/click/track?ai=8237&amp;sig=0ecf31b&amp;sid=13512&amp;ppid=99472256&amp;vpid=595384712&amp;ct=offers"/>
    <m/>
    <s v="https://octopart.com/click/track?ai=8237&amp;sig=00b1352&amp;sid=2401&amp;ppid=99472256&amp;vpid=534529942&amp;ct=offers"/>
    <s v="https://octopart.com/click/track?ai=8237&amp;sig=02bc688&amp;sid=2402&amp;ppid=99472256&amp;vpid=547460384&amp;ct=offers"/>
    <m/>
    <m/>
    <m/>
    <m/>
    <m/>
    <s v="https://octopart.com/click/track?ai=8237&amp;sig=0a6be34&amp;sid=5489&amp;ppid=99472256&amp;vpid=611054328&amp;ct=offers"/>
    <s v="Newark"/>
    <s v="02AH4689"/>
    <m/>
    <n v="7.07"/>
    <n v="70700"/>
    <n v="70700"/>
    <n v="56"/>
    <n v="1"/>
    <s v="https://octopart.com/click/track?ai=8237&amp;sig=02bc688&amp;sid=2402&amp;ppid=99472256&amp;vpid=547460384&amp;ct=offers"/>
    <s v="208mOhm"/>
    <s v="5A,"/>
    <s v="18V"/>
    <s v="TO-247-3"/>
    <n v="208"/>
    <n v="1200"/>
    <s v="D"/>
  </r>
  <r>
    <n v="10000"/>
    <s v="SCT2280KEC"/>
    <x v="6"/>
    <s v="SCT2280KEC"/>
    <s v="https://octopart.com/sct2280kec-rohm-28547667"/>
    <s v="1200V 364mOhm @ 4A, 18V TO-247-3"/>
    <s v="Id=14A (Tc) Vgsmax=18V Vth=4V @ 1.4mA"/>
    <s v="Qg=36nC @ 18V Ciss=667pF @ 800V"/>
    <n v="10000"/>
    <s v="SCT2280KEC-ND"/>
    <m/>
    <s v="SCT2280KEC"/>
    <s v="SCT2280KEC"/>
    <s v="C1S625901535572"/>
    <m/>
    <s v="755-SCT2280KEC"/>
    <s v="06X0712"/>
    <m/>
    <n v="1246854"/>
    <s v="TMOSP11161"/>
    <m/>
    <m/>
    <s v="SCT2280KEC"/>
    <s v="Tube"/>
    <m/>
    <m/>
    <m/>
    <s v="Bulk"/>
    <m/>
    <s v="Tube"/>
    <m/>
    <m/>
    <m/>
    <m/>
    <m/>
    <m/>
    <m/>
    <n v="5.8940000000000001"/>
    <m/>
    <n v="5.4043700000000001"/>
    <n v="7.5179894748147298"/>
    <n v="7.24"/>
    <m/>
    <n v="7.15"/>
    <n v="7.15"/>
    <m/>
    <n v="8.0350000000000001"/>
    <n v="7.75"/>
    <m/>
    <m/>
    <n v="7.0419999999999998"/>
    <n v="3516"/>
    <m/>
    <n v="0"/>
    <n v="0"/>
    <n v="30"/>
    <m/>
    <n v="707"/>
    <n v="486"/>
    <m/>
    <n v="12"/>
    <n v="1620"/>
    <m/>
    <m/>
    <n v="360"/>
    <n v="1"/>
    <m/>
    <n v="360"/>
    <n v="1"/>
    <n v="1"/>
    <m/>
    <n v="1"/>
    <n v="1"/>
    <m/>
    <n v="1"/>
    <n v="30"/>
    <m/>
    <m/>
    <n v="10"/>
    <s v="https://octopart.com/click/track?ai=8237&amp;sig=045d5e5&amp;sid=459&amp;ppid=28547667&amp;vpid=80568348&amp;ct=offers"/>
    <m/>
    <s v="https://octopart.com/click/track?c=1&amp;ai=8237&amp;sig=0ee018e&amp;sid=5822&amp;ppid=28547667&amp;vpid=74418013&amp;ct=offers"/>
    <s v="https://octopart.com/click/track?c=1&amp;ai=8237&amp;sig=0d56ce8&amp;sid=15544&amp;ppid=28547667&amp;vpid=93060121&amp;ct=offers"/>
    <s v="https://octopart.com/click/track?ai=8237&amp;sig=053f19b&amp;sid=13512&amp;ppid=28547667&amp;vpid=279849892&amp;ct=offers"/>
    <m/>
    <s v="https://octopart.com/click/track?ai=8237&amp;sig=0bc1189&amp;sid=2401&amp;ppid=28547667&amp;vpid=88244456&amp;ct=offers"/>
    <s v="https://octopart.com/click/track?ai=8237&amp;sig=0a8e6e3&amp;sid=2402&amp;ppid=28547667&amp;vpid=91015489&amp;ct=offers"/>
    <m/>
    <s v="https://octopart.com/click/track?ai=8237&amp;sig=0d5a595&amp;sid=10022&amp;ppid=28547667&amp;vpid=575725285&amp;ct=offers"/>
    <s v="https://octopart.com/click/track?ai=8237&amp;sig=0edf604&amp;sid=18993&amp;ppid=28547667&amp;vpid=198310373&amp;ct=offers"/>
    <m/>
    <m/>
    <s v="https://octopart.com/click/track?ai=8237&amp;sig=074f268&amp;sid=5489&amp;ppid=28547667&amp;vpid=611054295&amp;ct=offers"/>
    <s v="Avnet"/>
    <s v="SCT2280KEC"/>
    <m/>
    <n v="5.4043700000000001"/>
    <n v="54043.7"/>
    <n v="54043.7"/>
    <n v="0"/>
    <n v="360"/>
    <s v="https://octopart.com/click/track?c=1&amp;ai=8237&amp;sig=0ee018e&amp;sid=5822&amp;ppid=28547667&amp;vpid=74418013&amp;ct=offers"/>
    <s v="364mOhm"/>
    <s v="4A,"/>
    <s v="18V"/>
    <s v="TO-247-3"/>
    <n v="364"/>
    <n v="1200"/>
    <s v="D"/>
  </r>
  <r>
    <n v="10000"/>
    <s v="SCT2450KEC"/>
    <x v="6"/>
    <s v="SCT2450KEC"/>
    <s v="https://octopart.com/sct2450kec-rohm-28547668"/>
    <s v="1200V 585mOhm @ 3A, 18V TO-247-3"/>
    <s v="Id=10A (Tc) Vgsmax=18V Vth=4V @ 900ÂµA"/>
    <s v="Qg=27nC @ 18V Ciss=463pF @ 800V"/>
    <n v="10000"/>
    <s v="SCT2450KEC-ND"/>
    <m/>
    <s v="SCT2450KEC"/>
    <s v="SCT2450KEC"/>
    <m/>
    <m/>
    <s v="755-SCT2450KEC"/>
    <s v="06X0713"/>
    <m/>
    <n v="1246855"/>
    <s v="TMOSP11348"/>
    <s v="SCT2450KEC"/>
    <s v="SCT2450KEC"/>
    <s v="SCT2450KEC"/>
    <s v="Tube"/>
    <m/>
    <m/>
    <m/>
    <m/>
    <m/>
    <s v="Tube"/>
    <m/>
    <m/>
    <m/>
    <m/>
    <m/>
    <m/>
    <m/>
    <n v="4.6619999999999999"/>
    <m/>
    <n v="4.2747099999999998"/>
    <n v="5.9352548485379399"/>
    <m/>
    <m/>
    <n v="5.66"/>
    <n v="2.91"/>
    <m/>
    <n v="3.1349999999999998"/>
    <n v="6.07"/>
    <n v="9.48"/>
    <n v="4.6820000000000004"/>
    <n v="4.3433000000000002"/>
    <n v="6307"/>
    <m/>
    <n v="0"/>
    <n v="165"/>
    <m/>
    <m/>
    <n v="1243"/>
    <n v="45"/>
    <m/>
    <n v="56"/>
    <n v="1860"/>
    <n v="0"/>
    <n v="420"/>
    <n v="45"/>
    <n v="1"/>
    <m/>
    <n v="360"/>
    <n v="1"/>
    <m/>
    <m/>
    <n v="1"/>
    <n v="1"/>
    <m/>
    <n v="1"/>
    <n v="30"/>
    <n v="1"/>
    <n v="30"/>
    <n v="18"/>
    <s v="https://octopart.com/click/track?ai=8237&amp;sig=001d038&amp;sid=459&amp;ppid=28547668&amp;vpid=80568349&amp;ct=offers"/>
    <m/>
    <s v="https://octopart.com/click/track?c=1&amp;ai=8237&amp;sig=092c5f6&amp;sid=5822&amp;ppid=28547668&amp;vpid=74418014&amp;ct=offers"/>
    <s v="https://octopart.com/click/track?ai=8237&amp;sig=0fcdc53&amp;sid=15544&amp;ppid=28547668&amp;vpid=84474370&amp;ct=offers"/>
    <m/>
    <m/>
    <s v="https://octopart.com/click/track?ai=8237&amp;sig=0f7a5cf&amp;sid=2401&amp;ppid=28547668&amp;vpid=88016195&amp;ct=offers"/>
    <s v="https://octopart.com/click/track?ai=8237&amp;sig=09d5601&amp;sid=2402&amp;ppid=28547668&amp;vpid=91015490&amp;ct=offers"/>
    <m/>
    <s v="https://octopart.com/click/track?ai=8237&amp;sig=0d054d2&amp;sid=10022&amp;ppid=28547668&amp;vpid=575725286&amp;ct=offers"/>
    <s v="https://octopart.com/click/track?ai=8237&amp;sig=096889d&amp;sid=18993&amp;ppid=28547668&amp;vpid=198310374&amp;ct=offers"/>
    <s v="https://octopart.com/click/track?ai=8237&amp;sig=073899a&amp;sid=1532&amp;ppid=28547668&amp;vpid=572637121&amp;ct=offers"/>
    <s v="https://octopart.com/click/track?ai=8237&amp;sig=0d5017e&amp;sid=950&amp;ppid=28547668&amp;vpid=259663984&amp;ct=offers"/>
    <s v="https://octopart.com/click/track?ai=8237&amp;sig=0c6554e&amp;sid=5489&amp;ppid=28547668&amp;vpid=604812308&amp;ct=offers"/>
    <s v="Newark"/>
    <s v="06X0713"/>
    <m/>
    <n v="2.91"/>
    <n v="29100"/>
    <n v="29100"/>
    <n v="45"/>
    <n v="1"/>
    <s v="https://octopart.com/click/track?ai=8237&amp;sig=09d5601&amp;sid=2402&amp;ppid=28547668&amp;vpid=91015490&amp;ct=offers"/>
    <s v="585mOhm"/>
    <s v="3A,"/>
    <s v="18V"/>
    <s v="TO-247-3"/>
    <n v="585"/>
    <n v="1200"/>
    <s v="D"/>
  </r>
  <r>
    <n v="10000"/>
    <s v="SCT2750NYTB"/>
    <x v="6"/>
    <s v="SCT2750NYTB"/>
    <s v="https://octopart.com/sct2750nytb-rohm-77822852"/>
    <s v="1700V 975mOhm @ 1.7A, 18V TO-268-3, DÂ³Pak (2 Leads + Tab), TO-268AA"/>
    <s v="Id=5.9A (Tc) Vgsmax=18V Vth=4V @ 630ÂµA"/>
    <s v="Qg=17nC @ 18V Ciss=275pF @ 800V"/>
    <n v="10000"/>
    <s v="SCT2750NYTBTR-ND"/>
    <m/>
    <s v="SCT2750NYTB"/>
    <s v="SCT2750NYTB"/>
    <s v="C1S625901693423"/>
    <m/>
    <s v="755-SCT2750NYTB"/>
    <s v="38AH9101"/>
    <m/>
    <m/>
    <s v="TMOS1871"/>
    <m/>
    <s v="SCT2750NYTB"/>
    <s v="SCT2750NYTB"/>
    <s v="Tape &amp; Reel"/>
    <m/>
    <m/>
    <m/>
    <s v="Cut Tape"/>
    <m/>
    <s v="Tape &amp; Reel"/>
    <m/>
    <m/>
    <m/>
    <m/>
    <m/>
    <m/>
    <m/>
    <n v="3.262"/>
    <m/>
    <n v="2.9910199999999998"/>
    <n v="4.1167040681932496"/>
    <n v="3.01"/>
    <m/>
    <n v="3.26"/>
    <n v="2.81"/>
    <m/>
    <m/>
    <n v="6.56"/>
    <m/>
    <n v="3.0470000000000002"/>
    <n v="3.8378000000000001"/>
    <n v="0"/>
    <m/>
    <n v="1600"/>
    <n v="0"/>
    <n v="715"/>
    <m/>
    <n v="61"/>
    <n v="800"/>
    <m/>
    <m/>
    <n v="800"/>
    <m/>
    <n v="1600"/>
    <n v="715"/>
    <n v="400"/>
    <m/>
    <n v="800"/>
    <n v="800"/>
    <n v="1"/>
    <m/>
    <n v="1"/>
    <n v="800"/>
    <m/>
    <m/>
    <n v="800"/>
    <m/>
    <n v="800"/>
    <n v="4"/>
    <s v="https://octopart.com/click/track?c=1&amp;ai=8237&amp;sig=0f7d415&amp;sid=459&amp;ppid=77822852&amp;vpid=409771068&amp;ct=offers"/>
    <m/>
    <s v="https://octopart.com/click/track?ai=8237&amp;sig=083aa96&amp;sid=5822&amp;ppid=77822852&amp;vpid=412325346&amp;ct=offers"/>
    <s v="https://octopart.com/click/track?c=1&amp;ai=8237&amp;sig=0a1ab05&amp;sid=15544&amp;ppid=77822852&amp;vpid=420091683&amp;ct=offers"/>
    <s v="https://octopart.com/click/track?ai=8237&amp;sig=087af75&amp;sid=13512&amp;ppid=77822852&amp;vpid=573025673&amp;ct=offers"/>
    <m/>
    <s v="https://octopart.com/click/track?ai=8237&amp;sig=0aa40f0&amp;sid=2401&amp;ppid=77822852&amp;vpid=410758514&amp;ct=offers"/>
    <s v="https://octopart.com/click/track?ai=8237&amp;sig=0f5fcb4&amp;sid=2402&amp;ppid=77822852&amp;vpid=588777568&amp;ct=offers"/>
    <m/>
    <m/>
    <s v="https://octopart.com/click/track?ai=8237&amp;sig=0b2928c&amp;sid=18993&amp;ppid=77822852&amp;vpid=436836164&amp;ct=offers"/>
    <m/>
    <s v="https://octopart.com/click/track?ai=8237&amp;sig=0faaae3&amp;sid=950&amp;ppid=77822852&amp;vpid=413247586&amp;ct=offers"/>
    <s v="https://octopart.com/click/track?ai=8237&amp;sig=06cb7a3&amp;sid=5489&amp;ppid=77822852&amp;vpid=573601165&amp;ct=offers"/>
    <s v="Newark"/>
    <s v="38AH9101"/>
    <m/>
    <n v="2.81"/>
    <n v="28100"/>
    <n v="28100"/>
    <n v="800"/>
    <n v="800"/>
    <s v="https://octopart.com/click/track?ai=8237&amp;sig=0f5fcb4&amp;sid=2402&amp;ppid=77822852&amp;vpid=588777568&amp;ct=offers"/>
    <s v="975mOhm"/>
    <s v="1.7A,"/>
    <s v="18V"/>
    <s v="TO-268-3,"/>
    <n v="975"/>
    <n v="1700"/>
    <s v="K"/>
  </r>
  <r>
    <n v="10000"/>
    <s v="SCT2750NYTB"/>
    <x v="6"/>
    <s v="SCT2750NYTB"/>
    <s v="https://octopart.com/sct2750nytb-rohm-77822852"/>
    <s v="1700V 975mOhm @ 1.7A, 18V TO-268-3, DÂ³Pak (2 Leads + Tab), TO-268AA"/>
    <s v="Id=5.9A (Tc) Vgsmax=18V Vth=4V @ 630ÂµA"/>
    <s v="Qg=17nC @ 18V Ciss=275pF @ 800V"/>
    <n v="10000"/>
    <s v="SCT2750NYTBTR-ND"/>
    <m/>
    <s v="SCT2750NYTB"/>
    <s v="SCT2750NYTB"/>
    <s v="C1S625901693423"/>
    <m/>
    <s v="755-SCT2750NYTB"/>
    <s v="38AH9101"/>
    <m/>
    <m/>
    <s v="TMOS1871"/>
    <m/>
    <s v="SCT2750NYTB"/>
    <s v="SCT2750NYTB"/>
    <s v="Tape &amp; Reel"/>
    <m/>
    <m/>
    <m/>
    <s v="Cut Tape"/>
    <m/>
    <s v="Tape &amp; Reel"/>
    <m/>
    <m/>
    <m/>
    <m/>
    <m/>
    <m/>
    <m/>
    <n v="3.262"/>
    <m/>
    <n v="2.9910199999999998"/>
    <n v="4.1167040681932496"/>
    <n v="3.01"/>
    <m/>
    <n v="3.26"/>
    <n v="2.81"/>
    <m/>
    <m/>
    <n v="6.56"/>
    <m/>
    <n v="3.0470000000000002"/>
    <n v="3.8378000000000001"/>
    <n v="0"/>
    <m/>
    <n v="1600"/>
    <n v="0"/>
    <n v="715"/>
    <m/>
    <n v="61"/>
    <n v="800"/>
    <m/>
    <m/>
    <n v="800"/>
    <m/>
    <n v="1600"/>
    <n v="715"/>
    <n v="400"/>
    <m/>
    <n v="800"/>
    <n v="800"/>
    <n v="1"/>
    <m/>
    <n v="1"/>
    <n v="800"/>
    <m/>
    <m/>
    <n v="800"/>
    <m/>
    <n v="800"/>
    <n v="4"/>
    <s v="https://octopart.com/click/track?c=1&amp;ai=8237&amp;sig=0f7d415&amp;sid=459&amp;ppid=77822852&amp;vpid=409771068&amp;ct=offers"/>
    <m/>
    <s v="https://octopart.com/click/track?ai=8237&amp;sig=083aa96&amp;sid=5822&amp;ppid=77822852&amp;vpid=412325346&amp;ct=offers"/>
    <s v="https://octopart.com/click/track?c=1&amp;ai=8237&amp;sig=0a1ab05&amp;sid=15544&amp;ppid=77822852&amp;vpid=420091683&amp;ct=offers"/>
    <s v="https://octopart.com/click/track?ai=8237&amp;sig=087af75&amp;sid=13512&amp;ppid=77822852&amp;vpid=573025673&amp;ct=offers"/>
    <m/>
    <s v="https://octopart.com/click/track?ai=8237&amp;sig=0aa40f0&amp;sid=2401&amp;ppid=77822852&amp;vpid=410758514&amp;ct=offers"/>
    <s v="https://octopart.com/click/track?ai=8237&amp;sig=0f5fcb4&amp;sid=2402&amp;ppid=77822852&amp;vpid=588777568&amp;ct=offers"/>
    <m/>
    <m/>
    <s v="https://octopart.com/click/track?ai=8237&amp;sig=0b2928c&amp;sid=18993&amp;ppid=77822852&amp;vpid=436836164&amp;ct=offers"/>
    <m/>
    <s v="https://octopart.com/click/track?ai=8237&amp;sig=0faaae3&amp;sid=950&amp;ppid=77822852&amp;vpid=413247586&amp;ct=offers"/>
    <s v="https://octopart.com/click/track?ai=8237&amp;sig=06cb7a3&amp;sid=5489&amp;ppid=77822852&amp;vpid=573601165&amp;ct=offers"/>
    <s v="Newark"/>
    <s v="38AH9101"/>
    <m/>
    <n v="2.81"/>
    <n v="28100"/>
    <n v="28100"/>
    <n v="800"/>
    <n v="800"/>
    <s v="https://octopart.com/click/track?ai=8237&amp;sig=0f5fcb4&amp;sid=2402&amp;ppid=77822852&amp;vpid=588777568&amp;ct=offers"/>
    <s v="975mOhm"/>
    <s v="1.7A,"/>
    <s v="18V"/>
    <s v="TO-268-3,"/>
    <n v="975"/>
    <n v="1700"/>
    <s v="K"/>
  </r>
  <r>
    <n v="10000"/>
    <s v="SCT2750NYTB"/>
    <x v="6"/>
    <s v="SCT2750NYTB"/>
    <s v="https://octopart.com/sct2750nytb-rohm-77822852"/>
    <s v="1700V 975mOhm @ 1.7A, 18V TO-268-3, DÂ³Pak (2 Leads + Tab), TO-268AA"/>
    <s v="Id=5.9A (Tc) Vgsmax=18V Vth=4V @ 630ÂµA"/>
    <s v="Qg=17nC @ 18V Ciss=275pF @ 800V"/>
    <n v="10000"/>
    <s v="SCT2750NYTBTR-ND"/>
    <m/>
    <s v="SCT2750NYTB"/>
    <s v="SCT2750NYTB"/>
    <s v="C1S625901693423"/>
    <m/>
    <s v="755-SCT2750NYTB"/>
    <s v="38AH9101"/>
    <m/>
    <m/>
    <s v="TMOS1871"/>
    <m/>
    <s v="SCT2750NYTB"/>
    <s v="SCT2750NYTB"/>
    <s v="Tape &amp; Reel"/>
    <m/>
    <m/>
    <m/>
    <s v="Cut Tape"/>
    <m/>
    <s v="Tape &amp; Reel"/>
    <m/>
    <m/>
    <m/>
    <m/>
    <m/>
    <m/>
    <m/>
    <n v="3.262"/>
    <m/>
    <n v="2.9910199999999998"/>
    <n v="4.1167040681932496"/>
    <n v="3.01"/>
    <m/>
    <n v="3.26"/>
    <n v="2.81"/>
    <m/>
    <m/>
    <n v="6.56"/>
    <m/>
    <n v="3.0470000000000002"/>
    <n v="3.8378000000000001"/>
    <n v="0"/>
    <m/>
    <n v="1600"/>
    <n v="0"/>
    <n v="715"/>
    <m/>
    <n v="61"/>
    <n v="800"/>
    <m/>
    <m/>
    <n v="800"/>
    <m/>
    <n v="1600"/>
    <n v="715"/>
    <n v="400"/>
    <m/>
    <n v="800"/>
    <n v="800"/>
    <n v="1"/>
    <m/>
    <n v="1"/>
    <n v="800"/>
    <m/>
    <m/>
    <n v="800"/>
    <m/>
    <n v="800"/>
    <n v="4"/>
    <s v="https://octopart.com/click/track?c=1&amp;ai=8237&amp;sig=0f7d415&amp;sid=459&amp;ppid=77822852&amp;vpid=409771068&amp;ct=offers"/>
    <m/>
    <s v="https://octopart.com/click/track?ai=8237&amp;sig=083aa96&amp;sid=5822&amp;ppid=77822852&amp;vpid=412325346&amp;ct=offers"/>
    <s v="https://octopart.com/click/track?c=1&amp;ai=8237&amp;sig=0a1ab05&amp;sid=15544&amp;ppid=77822852&amp;vpid=420091683&amp;ct=offers"/>
    <s v="https://octopart.com/click/track?ai=8237&amp;sig=087af75&amp;sid=13512&amp;ppid=77822852&amp;vpid=573025673&amp;ct=offers"/>
    <m/>
    <s v="https://octopart.com/click/track?ai=8237&amp;sig=0aa40f0&amp;sid=2401&amp;ppid=77822852&amp;vpid=410758514&amp;ct=offers"/>
    <s v="https://octopart.com/click/track?ai=8237&amp;sig=0f5fcb4&amp;sid=2402&amp;ppid=77822852&amp;vpid=588777568&amp;ct=offers"/>
    <m/>
    <m/>
    <s v="https://octopart.com/click/track?ai=8237&amp;sig=0b2928c&amp;sid=18993&amp;ppid=77822852&amp;vpid=436836164&amp;ct=offers"/>
    <m/>
    <s v="https://octopart.com/click/track?ai=8237&amp;sig=0faaae3&amp;sid=950&amp;ppid=77822852&amp;vpid=413247586&amp;ct=offers"/>
    <s v="https://octopart.com/click/track?ai=8237&amp;sig=06cb7a3&amp;sid=5489&amp;ppid=77822852&amp;vpid=573601165&amp;ct=offers"/>
    <s v="Newark"/>
    <s v="38AH9101"/>
    <m/>
    <n v="2.81"/>
    <n v="28100"/>
    <n v="28100"/>
    <n v="800"/>
    <n v="800"/>
    <s v="https://octopart.com/click/track?ai=8237&amp;sig=0f5fcb4&amp;sid=2402&amp;ppid=77822852&amp;vpid=588777568&amp;ct=offers"/>
    <s v="975mOhm"/>
    <s v="1.7A,"/>
    <s v="18V"/>
    <s v="TO-268-3,"/>
    <n v="975"/>
    <n v="1700"/>
    <s v="K"/>
  </r>
  <r>
    <n v="10000"/>
    <s v="SCT2H12NYTB"/>
    <x v="6"/>
    <s v="SCT2H12NYTB"/>
    <s v="https://octopart.com/sct2h12nytb-rohm-75554723"/>
    <s v="1700V 1.5Ohm @ 1.1A, 18V TO-268-3, DÂ³Pak (2 Leads + Tab), TO-268AA"/>
    <s v="Id=4A (Tc) Vgsmax=18V Vth=4V @ 410ÂµA"/>
    <s v="Qg=14nC @ 18V Ciss=184pF @ 800V"/>
    <n v="10000"/>
    <s v="SCT2H12NYTBTR-ND"/>
    <m/>
    <s v="SCT2H12NYTB"/>
    <s v="SCT2H12NYTB"/>
    <s v="C1S625901697085"/>
    <m/>
    <s v="755-SCT2H12NYTB"/>
    <s v="30AC0012"/>
    <m/>
    <n v="1501510"/>
    <m/>
    <m/>
    <s v="SCT2H12NYTB"/>
    <s v="SCT2H12NYTB"/>
    <s v="Tape &amp; Reel"/>
    <m/>
    <m/>
    <m/>
    <s v="Bulk"/>
    <m/>
    <s v="Tape &amp; Reel"/>
    <m/>
    <m/>
    <m/>
    <m/>
    <m/>
    <m/>
    <m/>
    <n v="2.786"/>
    <m/>
    <n v="2.5545599999999999"/>
    <n v="3.6643245962613502"/>
    <n v="4.88"/>
    <m/>
    <n v="2.78"/>
    <n v="2.4"/>
    <m/>
    <n v="3.9670000000000001"/>
    <m/>
    <m/>
    <n v="2.6019999999999999"/>
    <n v="6.2220000000000004"/>
    <n v="400"/>
    <m/>
    <n v="0"/>
    <n v="0"/>
    <n v="30"/>
    <m/>
    <n v="661"/>
    <n v="0"/>
    <m/>
    <n v="24"/>
    <m/>
    <m/>
    <n v="800"/>
    <n v="30"/>
    <n v="400"/>
    <m/>
    <n v="800"/>
    <n v="1"/>
    <n v="1"/>
    <m/>
    <n v="1"/>
    <n v="800"/>
    <m/>
    <n v="2"/>
    <m/>
    <m/>
    <n v="800"/>
    <n v="4"/>
    <s v="https://octopart.com/click/track?ai=8237&amp;sig=055238e&amp;sid=459&amp;ppid=75554723&amp;vpid=409771071&amp;ct=offers"/>
    <m/>
    <s v="https://octopart.com/click/track?c=1&amp;ai=8237&amp;sig=0037950&amp;sid=5822&amp;ppid=75554723&amp;vpid=410294351&amp;ct=offers"/>
    <s v="https://octopart.com/click/track?c=1&amp;ai=8237&amp;sig=08c9db2&amp;sid=15544&amp;ppid=75554723&amp;vpid=273151048&amp;ct=offers"/>
    <s v="https://octopart.com/click/track?ai=8237&amp;sig=06e0c82&amp;sid=13512&amp;ppid=75554723&amp;vpid=576994519&amp;ct=offers"/>
    <m/>
    <s v="https://octopart.com/click/track?ai=8237&amp;sig=0d20f90&amp;sid=2401&amp;ppid=75554723&amp;vpid=410758515&amp;ct=offers"/>
    <s v="https://octopart.com/click/track?c=1&amp;ai=8237&amp;sig=07d35de&amp;sid=2402&amp;ppid=75554723&amp;vpid=477480213&amp;ct=offers"/>
    <m/>
    <s v="https://octopart.com/click/track?ai=8237&amp;sig=0412025&amp;sid=10022&amp;ppid=75554723&amp;vpid=575725288&amp;ct=offers"/>
    <m/>
    <m/>
    <s v="https://octopart.com/click/track?ai=8237&amp;sig=0e44193&amp;sid=950&amp;ppid=75554723&amp;vpid=409672849&amp;ct=offers"/>
    <s v="https://octopart.com/click/track?ai=8237&amp;sig=045966b&amp;sid=5489&amp;ppid=75554723&amp;vpid=577844148&amp;ct=offers"/>
    <s v="Newark"/>
    <s v="30AC0012"/>
    <m/>
    <n v="2.4"/>
    <n v="24000"/>
    <n v="24000"/>
    <n v="0"/>
    <n v="800"/>
    <s v="https://octopart.com/click/track?c=1&amp;ai=8237&amp;sig=07d35de&amp;sid=2402&amp;ppid=75554723&amp;vpid=477480213&amp;ct=offers"/>
    <s v="1.5Ohm"/>
    <s v="1.1A,"/>
    <s v="18V"/>
    <s v="TO-268-3,"/>
    <n v="1500"/>
    <n v="1700"/>
    <s v="K"/>
  </r>
  <r>
    <n v="10000"/>
    <s v="SCT2H12NYTB"/>
    <x v="6"/>
    <s v="SCT2H12NYTB"/>
    <s v="https://octopart.com/sct2h12nytb-rohm-75554723"/>
    <s v="1700V 1.5Ohm @ 1.1A, 18V TO-268-3, DÂ³Pak (2 Leads + Tab), TO-268AA"/>
    <s v="Id=4A (Tc) Vgsmax=18V Vth=4V @ 410ÂµA"/>
    <s v="Qg=14nC @ 18V Ciss=184pF @ 800V"/>
    <n v="10000"/>
    <s v="SCT2H12NYTBTR-ND"/>
    <m/>
    <s v="SCT2H12NYTB"/>
    <s v="SCT2H12NYTB"/>
    <s v="C1S625901697085"/>
    <m/>
    <s v="755-SCT2H12NYTB"/>
    <s v="30AC0012"/>
    <m/>
    <n v="1501510"/>
    <m/>
    <m/>
    <s v="SCT2H12NYTB"/>
    <s v="SCT2H12NYTB"/>
    <s v="Tape &amp; Reel"/>
    <m/>
    <m/>
    <m/>
    <s v="Bulk"/>
    <m/>
    <s v="Tape &amp; Reel"/>
    <m/>
    <m/>
    <m/>
    <m/>
    <m/>
    <m/>
    <m/>
    <n v="2.786"/>
    <m/>
    <n v="2.5545599999999999"/>
    <n v="3.6643245962613502"/>
    <n v="4.88"/>
    <m/>
    <n v="2.78"/>
    <n v="2.4"/>
    <m/>
    <n v="3.9670000000000001"/>
    <m/>
    <m/>
    <n v="2.6019999999999999"/>
    <n v="6.2220000000000004"/>
    <n v="400"/>
    <m/>
    <n v="0"/>
    <n v="0"/>
    <n v="30"/>
    <m/>
    <n v="661"/>
    <n v="0"/>
    <m/>
    <n v="24"/>
    <m/>
    <m/>
    <n v="800"/>
    <n v="30"/>
    <n v="400"/>
    <m/>
    <n v="800"/>
    <n v="1"/>
    <n v="1"/>
    <m/>
    <n v="1"/>
    <n v="800"/>
    <m/>
    <n v="2"/>
    <m/>
    <m/>
    <n v="800"/>
    <n v="4"/>
    <s v="https://octopart.com/click/track?ai=8237&amp;sig=055238e&amp;sid=459&amp;ppid=75554723&amp;vpid=409771071&amp;ct=offers"/>
    <m/>
    <s v="https://octopart.com/click/track?c=1&amp;ai=8237&amp;sig=0037950&amp;sid=5822&amp;ppid=75554723&amp;vpid=410294351&amp;ct=offers"/>
    <s v="https://octopart.com/click/track?c=1&amp;ai=8237&amp;sig=08c9db2&amp;sid=15544&amp;ppid=75554723&amp;vpid=273151048&amp;ct=offers"/>
    <s v="https://octopart.com/click/track?ai=8237&amp;sig=06e0c82&amp;sid=13512&amp;ppid=75554723&amp;vpid=576994519&amp;ct=offers"/>
    <m/>
    <s v="https://octopart.com/click/track?ai=8237&amp;sig=0d20f90&amp;sid=2401&amp;ppid=75554723&amp;vpid=410758515&amp;ct=offers"/>
    <s v="https://octopart.com/click/track?c=1&amp;ai=8237&amp;sig=07d35de&amp;sid=2402&amp;ppid=75554723&amp;vpid=477480213&amp;ct=offers"/>
    <m/>
    <s v="https://octopart.com/click/track?ai=8237&amp;sig=0412025&amp;sid=10022&amp;ppid=75554723&amp;vpid=575725288&amp;ct=offers"/>
    <m/>
    <m/>
    <s v="https://octopart.com/click/track?ai=8237&amp;sig=0e44193&amp;sid=950&amp;ppid=75554723&amp;vpid=409672849&amp;ct=offers"/>
    <s v="https://octopart.com/click/track?ai=8237&amp;sig=045966b&amp;sid=5489&amp;ppid=75554723&amp;vpid=577844148&amp;ct=offers"/>
    <s v="Newark"/>
    <s v="30AC0012"/>
    <m/>
    <n v="2.4"/>
    <n v="24000"/>
    <n v="24000"/>
    <n v="0"/>
    <n v="800"/>
    <s v="https://octopart.com/click/track?c=1&amp;ai=8237&amp;sig=07d35de&amp;sid=2402&amp;ppid=75554723&amp;vpid=477480213&amp;ct=offers"/>
    <s v="1.5Ohm"/>
    <s v="1.1A,"/>
    <s v="18V"/>
    <s v="TO-268-3,"/>
    <n v="1500"/>
    <n v="1700"/>
    <s v="K"/>
  </r>
  <r>
    <n v="10000"/>
    <s v="SCT2H12NYTB"/>
    <x v="6"/>
    <s v="SCT2H12NYTB"/>
    <s v="https://octopart.com/sct2h12nytb-rohm-75554723"/>
    <s v="1700V 1.5Ohm @ 1.1A, 18V TO-268-3, DÂ³Pak (2 Leads + Tab), TO-268AA"/>
    <s v="Id=4A (Tc) Vgsmax=18V Vth=4V @ 410ÂµA"/>
    <s v="Qg=14nC @ 18V Ciss=184pF @ 800V"/>
    <n v="10000"/>
    <s v="SCT2H12NYTBTR-ND"/>
    <m/>
    <s v="SCT2H12NYTB"/>
    <s v="SCT2H12NYTB"/>
    <s v="C1S625901697085"/>
    <m/>
    <s v="755-SCT2H12NYTB"/>
    <s v="30AC0012"/>
    <m/>
    <n v="1501510"/>
    <m/>
    <m/>
    <s v="SCT2H12NYTB"/>
    <s v="SCT2H12NYTB"/>
    <s v="Tape &amp; Reel"/>
    <m/>
    <m/>
    <m/>
    <s v="Bulk"/>
    <m/>
    <s v="Tape &amp; Reel"/>
    <m/>
    <m/>
    <m/>
    <m/>
    <m/>
    <m/>
    <m/>
    <n v="2.786"/>
    <m/>
    <n v="2.5545599999999999"/>
    <n v="3.6643245962613502"/>
    <n v="4.88"/>
    <m/>
    <n v="2.78"/>
    <n v="2.4"/>
    <m/>
    <n v="3.9670000000000001"/>
    <m/>
    <m/>
    <n v="2.6019999999999999"/>
    <n v="6.2220000000000004"/>
    <n v="400"/>
    <m/>
    <n v="0"/>
    <n v="0"/>
    <n v="30"/>
    <m/>
    <n v="661"/>
    <n v="0"/>
    <m/>
    <n v="24"/>
    <m/>
    <m/>
    <n v="800"/>
    <n v="30"/>
    <n v="400"/>
    <m/>
    <n v="800"/>
    <n v="1"/>
    <n v="1"/>
    <m/>
    <n v="1"/>
    <n v="800"/>
    <m/>
    <n v="2"/>
    <m/>
    <m/>
    <n v="800"/>
    <n v="4"/>
    <s v="https://octopart.com/click/track?ai=8237&amp;sig=055238e&amp;sid=459&amp;ppid=75554723&amp;vpid=409771071&amp;ct=offers"/>
    <m/>
    <s v="https://octopart.com/click/track?c=1&amp;ai=8237&amp;sig=0037950&amp;sid=5822&amp;ppid=75554723&amp;vpid=410294351&amp;ct=offers"/>
    <s v="https://octopart.com/click/track?c=1&amp;ai=8237&amp;sig=08c9db2&amp;sid=15544&amp;ppid=75554723&amp;vpid=273151048&amp;ct=offers"/>
    <s v="https://octopart.com/click/track?ai=8237&amp;sig=06e0c82&amp;sid=13512&amp;ppid=75554723&amp;vpid=576994519&amp;ct=offers"/>
    <m/>
    <s v="https://octopart.com/click/track?ai=8237&amp;sig=0d20f90&amp;sid=2401&amp;ppid=75554723&amp;vpid=410758515&amp;ct=offers"/>
    <s v="https://octopart.com/click/track?c=1&amp;ai=8237&amp;sig=07d35de&amp;sid=2402&amp;ppid=75554723&amp;vpid=477480213&amp;ct=offers"/>
    <m/>
    <s v="https://octopart.com/click/track?ai=8237&amp;sig=0412025&amp;sid=10022&amp;ppid=75554723&amp;vpid=575725288&amp;ct=offers"/>
    <m/>
    <m/>
    <s v="https://octopart.com/click/track?ai=8237&amp;sig=0e44193&amp;sid=950&amp;ppid=75554723&amp;vpid=409672849&amp;ct=offers"/>
    <s v="https://octopart.com/click/track?ai=8237&amp;sig=045966b&amp;sid=5489&amp;ppid=75554723&amp;vpid=577844148&amp;ct=offers"/>
    <s v="Newark"/>
    <s v="30AC0012"/>
    <m/>
    <n v="2.4"/>
    <n v="24000"/>
    <n v="24000"/>
    <n v="0"/>
    <n v="800"/>
    <s v="https://octopart.com/click/track?c=1&amp;ai=8237&amp;sig=07d35de&amp;sid=2402&amp;ppid=75554723&amp;vpid=477480213&amp;ct=offers"/>
    <s v="1.5Ohm"/>
    <s v="1.1A,"/>
    <s v="18V"/>
    <s v="TO-268-3,"/>
    <n v="1500"/>
    <n v="1700"/>
    <s v="K"/>
  </r>
  <r>
    <n v="10000"/>
    <s v="SCT2H12NZGC11"/>
    <x v="6"/>
    <s v="SCT2H12NZGC11"/>
    <s v="https://octopart.com/sct2h12nzgc11-rohm-70519372"/>
    <s v="1700V 1.5Ohm @ 1.1A, 18V TO-3PFM, SC-93-3"/>
    <s v="Id=3.7A (Tc) Vgsmax=18V Vth=4V @ 900ÂµA"/>
    <s v="Qg=14nC @ 18V Ciss=184pF @ 800V"/>
    <n v="10000"/>
    <s v="SCT2H12NZGC11-ND"/>
    <m/>
    <s v="SCT2H12NZGC11"/>
    <s v="SCT2H12NZGC11"/>
    <s v="C1S625901603314"/>
    <m/>
    <s v="755-SCT2H12NZGC11"/>
    <s v="79Y4716"/>
    <m/>
    <n v="1332860"/>
    <m/>
    <m/>
    <s v="SCT2H12NZGC11"/>
    <s v="SCT2H12NZGC11"/>
    <s v="Tube"/>
    <m/>
    <m/>
    <m/>
    <s v="Bulk"/>
    <m/>
    <s v="Tube"/>
    <m/>
    <m/>
    <m/>
    <m/>
    <m/>
    <m/>
    <m/>
    <n v="3.5"/>
    <m/>
    <n v="3.2092399999999999"/>
    <n v="3.90031032903922"/>
    <n v="3.22"/>
    <m/>
    <n v="4.25"/>
    <n v="1.24"/>
    <m/>
    <n v="4.6269999999999998"/>
    <m/>
    <m/>
    <n v="3.5150000000000001"/>
    <n v="4.1055000000000001"/>
    <n v="3911"/>
    <m/>
    <n v="0"/>
    <n v="300"/>
    <n v="378"/>
    <m/>
    <n v="2168"/>
    <n v="1"/>
    <m/>
    <n v="32"/>
    <m/>
    <m/>
    <n v="2370"/>
    <n v="378"/>
    <n v="1"/>
    <m/>
    <n v="30"/>
    <n v="1"/>
    <n v="1"/>
    <m/>
    <n v="1"/>
    <n v="1"/>
    <m/>
    <n v="2"/>
    <m/>
    <m/>
    <n v="270"/>
    <n v="6"/>
    <s v="https://octopart.com/click/track?ai=8237&amp;sig=0608202&amp;sid=459&amp;ppid=70519372&amp;vpid=248165885&amp;ct=offers"/>
    <m/>
    <s v="https://octopart.com/click/track?c=1&amp;ai=8237&amp;sig=06eb161&amp;sid=5822&amp;ppid=70519372&amp;vpid=248778541&amp;ct=offers"/>
    <s v="https://octopart.com/click/track?ai=8237&amp;sig=0eb192b&amp;sid=15544&amp;ppid=70519372&amp;vpid=265726885&amp;ct=offers"/>
    <s v="https://octopart.com/click/track?ai=8237&amp;sig=0f804a0&amp;sid=13512&amp;ppid=70519372&amp;vpid=279849933&amp;ct=offers"/>
    <m/>
    <s v="https://octopart.com/click/track?ai=8237&amp;sig=0f9b62b&amp;sid=2401&amp;ppid=70519372&amp;vpid=253747751&amp;ct=offers"/>
    <s v="https://octopart.com/click/track?ai=8237&amp;sig=0fb2ef1&amp;sid=2402&amp;ppid=70519372&amp;vpid=254704148&amp;ct=offers"/>
    <m/>
    <s v="https://octopart.com/click/track?ai=8237&amp;sig=0b11e86&amp;sid=10022&amp;ppid=70519372&amp;vpid=575725289&amp;ct=offers"/>
    <m/>
    <m/>
    <s v="https://octopart.com/click/track?ai=8237&amp;sig=08f949f&amp;sid=950&amp;ppid=70519372&amp;vpid=259663985&amp;ct=offers"/>
    <s v="https://octopart.com/click/track?ai=8237&amp;sig=078d88f&amp;sid=5489&amp;ppid=70519372&amp;vpid=506598139&amp;ct=offers"/>
    <s v="Newark"/>
    <s v="79Y4716"/>
    <m/>
    <n v="1.24"/>
    <n v="12400"/>
    <n v="12400"/>
    <n v="1"/>
    <n v="1"/>
    <s v="https://octopart.com/click/track?ai=8237&amp;sig=0fb2ef1&amp;sid=2402&amp;ppid=70519372&amp;vpid=254704148&amp;ct=offers"/>
    <s v="1.5Ohm"/>
    <s v="1.1A,"/>
    <s v="18V"/>
    <s v="TO-3PFM,"/>
    <n v="1500"/>
    <n v="1700"/>
    <s v="K"/>
  </r>
  <r>
    <n v="10000"/>
    <s v="BSM180C12P2E202"/>
    <x v="6"/>
    <s v="BSM180C12P2E202"/>
    <s v="https://octopart.com/bsm180c12p2e202-rohm-97158589"/>
    <s v="1200V - Module"/>
    <s v="Id=204A (Tc) Vgsmax=- Vth=4V @ 35.2mA"/>
    <s v="Qg=- Ciss=20000pF @ 10V"/>
    <n v="10000"/>
    <s v="BSM180C12P2E202-ND"/>
    <m/>
    <m/>
    <m/>
    <s v="C1S625901803312"/>
    <m/>
    <s v="755-BSM180C12P2E202"/>
    <m/>
    <m/>
    <m/>
    <m/>
    <m/>
    <m/>
    <s v="BSM180C12P2E202"/>
    <s v="Tray"/>
    <m/>
    <m/>
    <m/>
    <s v="Bulk"/>
    <m/>
    <s v="Tray"/>
    <m/>
    <m/>
    <m/>
    <m/>
    <m/>
    <m/>
    <m/>
    <n v="560"/>
    <m/>
    <m/>
    <m/>
    <n v="464"/>
    <m/>
    <n v="507.49"/>
    <m/>
    <m/>
    <m/>
    <m/>
    <m/>
    <m/>
    <n v="586.5"/>
    <n v="4"/>
    <m/>
    <m/>
    <m/>
    <n v="4"/>
    <m/>
    <n v="10"/>
    <m/>
    <m/>
    <m/>
    <m/>
    <m/>
    <m/>
    <n v="4"/>
    <n v="1"/>
    <m/>
    <m/>
    <m/>
    <n v="1"/>
    <m/>
    <n v="1"/>
    <m/>
    <m/>
    <m/>
    <m/>
    <m/>
    <m/>
    <n v="1"/>
    <s v="https://octopart.com/click/track?ai=8237&amp;sig=015e7f0&amp;sid=459&amp;ppid=97158589&amp;vpid=510697587&amp;ct=offers"/>
    <m/>
    <m/>
    <m/>
    <s v="https://octopart.com/click/track?ai=8237&amp;sig=0787e25&amp;sid=13512&amp;ppid=97158589&amp;vpid=573025538&amp;ct=offers"/>
    <m/>
    <s v="https://octopart.com/click/track?ai=8237&amp;sig=09255ed&amp;sid=2401&amp;ppid=97158589&amp;vpid=511111867&amp;ct=offers"/>
    <m/>
    <m/>
    <m/>
    <m/>
    <m/>
    <m/>
    <s v="https://octopart.com/click/track?ai=8237&amp;sig=0bb1868&amp;sid=5489&amp;ppid=97158589&amp;vpid=573600872&amp;ct=offers"/>
    <s v="Chip One Stop Japan"/>
    <s v="C1S625901803312"/>
    <s v="Bulk"/>
    <n v="464"/>
    <n v="4640000"/>
    <n v="4640000"/>
    <n v="4"/>
    <n v="1"/>
    <s v="https://octopart.com/click/track?ai=8237&amp;sig=0787e25&amp;sid=13512&amp;ppid=97158589&amp;vpid=573025538&amp;ct=offers"/>
    <s v="-"/>
    <m/>
    <m/>
    <m/>
    <s v="-"/>
    <n v="1200"/>
    <s v="K"/>
  </r>
  <r>
    <n v="10000"/>
    <s v="BSM300C12P3E301"/>
    <x v="6"/>
    <s v="BSM300C12P3E301"/>
    <s v="https://octopart.com/bsm300c12p3e301-rohm-95635073"/>
    <s v="1200V - Module"/>
    <s v="Id=300A (Tc) Vgsmax=- Vth=5.6V @ 80mA"/>
    <s v="Qg=- Ciss=1500pF @ 10V"/>
    <n v="10000"/>
    <s v="846-BSM300C12P3E301-ND"/>
    <m/>
    <s v="BSM300C12P3E301"/>
    <m/>
    <s v="C1S625901872190"/>
    <m/>
    <s v="755-BSM300C12P3E301"/>
    <m/>
    <m/>
    <m/>
    <m/>
    <m/>
    <m/>
    <s v="BSM300C12P3E301"/>
    <s v="Bulk"/>
    <m/>
    <m/>
    <m/>
    <s v="Bulk"/>
    <m/>
    <s v="Bulk"/>
    <m/>
    <m/>
    <m/>
    <m/>
    <m/>
    <m/>
    <m/>
    <n v="800"/>
    <m/>
    <n v="798.08559000000002"/>
    <m/>
    <n v="735"/>
    <m/>
    <n v="702.86"/>
    <m/>
    <m/>
    <m/>
    <m/>
    <m/>
    <m/>
    <n v="937.125"/>
    <n v="3"/>
    <m/>
    <n v="0"/>
    <m/>
    <n v="4"/>
    <m/>
    <n v="8"/>
    <m/>
    <m/>
    <m/>
    <m/>
    <m/>
    <m/>
    <n v="4"/>
    <n v="1"/>
    <m/>
    <n v="2000"/>
    <m/>
    <n v="1"/>
    <m/>
    <n v="1"/>
    <m/>
    <m/>
    <m/>
    <m/>
    <m/>
    <m/>
    <n v="1"/>
    <s v="https://octopart.com/click/track?ai=8237&amp;sig=05b7c47&amp;sid=459&amp;ppid=95635073&amp;vpid=589970959&amp;ct=offers"/>
    <m/>
    <s v="https://octopart.com/click/track?c=1&amp;ai=8237&amp;sig=0582b5e&amp;sid=5822&amp;ppid=95635073&amp;vpid=502440992&amp;ct=offers"/>
    <m/>
    <s v="https://octopart.com/click/track?ai=8237&amp;sig=004799f&amp;sid=13512&amp;ppid=95635073&amp;vpid=576994442&amp;ct=offers"/>
    <m/>
    <s v="https://octopart.com/click/track?ai=8237&amp;sig=0b61aad&amp;sid=2401&amp;ppid=95635073&amp;vpid=588148869&amp;ct=offers"/>
    <m/>
    <m/>
    <m/>
    <m/>
    <m/>
    <m/>
    <s v="https://octopart.com/click/track?ai=8237&amp;sig=0b3f79a&amp;sid=5489&amp;ppid=95635073&amp;vpid=577351500&amp;ct=offers"/>
    <s v="Mouser"/>
    <s v="755-BSM300C12P3E301"/>
    <s v="Bulk"/>
    <n v="702.86"/>
    <n v="7028600"/>
    <n v="7028600"/>
    <n v="8"/>
    <n v="1"/>
    <s v="https://octopart.com/click/track?ai=8237&amp;sig=0b61aad&amp;sid=2401&amp;ppid=95635073&amp;vpid=588148869&amp;ct=offers"/>
    <s v="-"/>
    <m/>
    <m/>
    <m/>
    <s v="-"/>
    <n v="1200"/>
    <s v="K"/>
  </r>
  <r>
    <n v="10000"/>
    <s v="BSM400C12P3G202"/>
    <x v="6"/>
    <s v="BSM400C12P3G202"/>
    <s v="https://octopart.com/bsm400c12p3g202-rohm-97158590"/>
    <s v="1200V - Module"/>
    <s v="Id=400A (Tc) Vgsmax=- Vth=5.6V @ 106.8mA"/>
    <s v="Qg=- Ciss=17000pF @ 10V"/>
    <n v="10000"/>
    <s v="BSM400C12P3G202-ND"/>
    <m/>
    <m/>
    <m/>
    <s v="C1S625901872215"/>
    <m/>
    <s v="755-BSM400C12P3G202"/>
    <m/>
    <m/>
    <m/>
    <m/>
    <m/>
    <m/>
    <s v="BSM400C12P3G202"/>
    <s v="Tray"/>
    <m/>
    <m/>
    <m/>
    <s v="Bulk"/>
    <m/>
    <s v="Tray"/>
    <m/>
    <m/>
    <m/>
    <m/>
    <m/>
    <m/>
    <m/>
    <n v="854"/>
    <m/>
    <m/>
    <m/>
    <n v="1070"/>
    <m/>
    <n v="750.31"/>
    <m/>
    <m/>
    <m/>
    <m/>
    <m/>
    <m/>
    <n v="1339.87"/>
    <n v="3"/>
    <m/>
    <m/>
    <m/>
    <n v="4"/>
    <m/>
    <n v="12"/>
    <m/>
    <m/>
    <m/>
    <m/>
    <m/>
    <m/>
    <n v="4"/>
    <n v="1"/>
    <m/>
    <m/>
    <m/>
    <n v="1"/>
    <m/>
    <n v="1"/>
    <m/>
    <m/>
    <m/>
    <m/>
    <m/>
    <m/>
    <n v="1"/>
    <s v="https://octopart.com/click/track?ai=8237&amp;sig=0896235&amp;sid=459&amp;ppid=97158590&amp;vpid=510697588&amp;ct=offers"/>
    <m/>
    <m/>
    <m/>
    <s v="https://octopart.com/click/track?ai=8237&amp;sig=0491594&amp;sid=13512&amp;ppid=97158590&amp;vpid=595384697&amp;ct=offers"/>
    <m/>
    <s v="https://octopart.com/click/track?ai=8237&amp;sig=0279999&amp;sid=2401&amp;ppid=97158590&amp;vpid=511111868&amp;ct=offers"/>
    <m/>
    <m/>
    <m/>
    <m/>
    <m/>
    <m/>
    <s v="https://octopart.com/click/track?ai=8237&amp;sig=0bdb554&amp;sid=5489&amp;ppid=97158590&amp;vpid=611049861&amp;ct=offers"/>
    <s v="Mouser"/>
    <s v="755-BSM400C12P3G202"/>
    <s v="Tray"/>
    <n v="750.31"/>
    <n v="7503099.9999999898"/>
    <n v="7503099.9999999898"/>
    <n v="12"/>
    <n v="1"/>
    <s v="https://octopart.com/click/track?ai=8237&amp;sig=0279999&amp;sid=2401&amp;ppid=97158590&amp;vpid=511111868&amp;ct=offers"/>
    <s v="-"/>
    <m/>
    <m/>
    <m/>
    <s v="-"/>
    <n v="1200"/>
    <s v="K"/>
  </r>
  <r>
    <n v="10000"/>
    <s v="BSM600C12P3G201"/>
    <x v="6"/>
    <s v="BSM600C12P3G201"/>
    <s v="https://octopart.com/bsm600c12p3g201-rohm-97158591"/>
    <s v="1200V - Module"/>
    <s v="Id=600A (Tc) Vgsmax=- Vth=5.6V @ 182mA"/>
    <s v="Qg=- Ciss=28000pF @ 10V"/>
    <n v="10000"/>
    <s v="BSM600C12P3G201-ND"/>
    <m/>
    <m/>
    <m/>
    <s v="C1S625901872242"/>
    <m/>
    <s v="755-BSM600C12P3G201"/>
    <m/>
    <m/>
    <m/>
    <m/>
    <m/>
    <m/>
    <s v="BSM600C12P3G201"/>
    <s v="Tray"/>
    <m/>
    <m/>
    <m/>
    <s v="Bulk"/>
    <m/>
    <s v="Tray"/>
    <m/>
    <m/>
    <m/>
    <m/>
    <m/>
    <m/>
    <m/>
    <n v="1120"/>
    <m/>
    <m/>
    <m/>
    <n v="1370"/>
    <m/>
    <n v="1000"/>
    <m/>
    <m/>
    <m/>
    <m/>
    <m/>
    <m/>
    <n v="1746.75"/>
    <n v="3"/>
    <m/>
    <m/>
    <m/>
    <n v="4"/>
    <m/>
    <n v="7"/>
    <m/>
    <m/>
    <m/>
    <m/>
    <m/>
    <m/>
    <n v="4"/>
    <n v="1"/>
    <m/>
    <m/>
    <m/>
    <n v="1"/>
    <m/>
    <n v="1"/>
    <m/>
    <m/>
    <m/>
    <m/>
    <m/>
    <m/>
    <n v="1"/>
    <s v="https://octopart.com/click/track?ai=8237&amp;sig=0c10db1&amp;sid=459&amp;ppid=97158591&amp;vpid=510697589&amp;ct=offers"/>
    <m/>
    <m/>
    <m/>
    <s v="https://octopart.com/click/track?ai=8237&amp;sig=0798d8a&amp;sid=13512&amp;ppid=97158591&amp;vpid=592617944&amp;ct=offers"/>
    <m/>
    <s v="https://octopart.com/click/track?ai=8237&amp;sig=0c1dc6e&amp;sid=2401&amp;ppid=97158591&amp;vpid=511111869&amp;ct=offers"/>
    <m/>
    <m/>
    <m/>
    <m/>
    <m/>
    <m/>
    <s v="https://octopart.com/click/track?ai=8237&amp;sig=0bb75ff&amp;sid=5489&amp;ppid=97158591&amp;vpid=592742353&amp;ct=offers"/>
    <s v="Mouser"/>
    <s v="755-BSM600C12P3G201"/>
    <s v="Tray"/>
    <n v="1000"/>
    <n v="10000000"/>
    <n v="10000000"/>
    <n v="7"/>
    <n v="1"/>
    <s v="https://octopart.com/click/track?ai=8237&amp;sig=0c1dc6e&amp;sid=2401&amp;ppid=97158591&amp;vpid=511111869&amp;ct=offers"/>
    <s v="-"/>
    <m/>
    <m/>
    <m/>
    <s v="-"/>
    <n v="1200"/>
    <s v="K"/>
  </r>
  <r>
    <n v="10000"/>
    <s v="SCTW90N65G2V"/>
    <x v="7"/>
    <s v="SCTW90N65G2V"/>
    <s v="https://octopart.com/sctw90n65g2v-stmicroelectronics-77080928"/>
    <s v="650V 25mOhm @ 50A, 18V TO-247-3"/>
    <s v="Id=90A (Tc) Vgsmax=18V Vth=5V @ 250ÂµA"/>
    <s v="Qg=157nC @ 18V Ciss=3300pF @ 400V"/>
    <n v="10000"/>
    <s v="497-18351-ND"/>
    <s v="SCTW90N65G2V"/>
    <s v="SCTW90N65G2V"/>
    <m/>
    <s v="C1S730201173648"/>
    <s v="SCTW90N65G2V-TUBE"/>
    <s v="511-SCTW90N65G2V"/>
    <s v="02AH6930"/>
    <m/>
    <m/>
    <m/>
    <m/>
    <m/>
    <s v="SCTW90N65G2V"/>
    <s v="Tube"/>
    <m/>
    <m/>
    <m/>
    <s v="Tube"/>
    <s v="Tube"/>
    <s v="Tube"/>
    <m/>
    <m/>
    <m/>
    <m/>
    <m/>
    <m/>
    <m/>
    <n v="39"/>
    <n v="46.406999999999996"/>
    <n v="38.31418"/>
    <m/>
    <n v="48.9"/>
    <n v="41.93"/>
    <n v="46.5"/>
    <n v="37.5"/>
    <m/>
    <m/>
    <m/>
    <m/>
    <m/>
    <n v="49.401000000000003"/>
    <n v="700"/>
    <n v="100"/>
    <n v="664"/>
    <m/>
    <n v="6"/>
    <n v="5"/>
    <n v="498"/>
    <n v="0"/>
    <m/>
    <m/>
    <m/>
    <m/>
    <m/>
    <n v="100"/>
    <n v="1"/>
    <n v="1"/>
    <n v="600"/>
    <m/>
    <n v="1"/>
    <n v="1"/>
    <n v="1"/>
    <n v="600"/>
    <m/>
    <m/>
    <m/>
    <m/>
    <m/>
    <n v="1"/>
    <s v="https://octopart.com/click/track?ai=8237&amp;sig=01472d2&amp;sid=459&amp;ppid=77080928&amp;vpid=511590724&amp;ct=offers"/>
    <s v="https://octopart.com/click/track?ai=8237&amp;sig=0879432&amp;sid=1106&amp;ppid=77080928&amp;vpid=486008277&amp;ct=offers"/>
    <s v="https://octopart.com/click/track?ai=8237&amp;sig=0b0b319&amp;sid=5822&amp;ppid=77080928&amp;vpid=391118520&amp;ct=offers"/>
    <m/>
    <s v="https://octopart.com/click/track?ai=8237&amp;sig=0161eca&amp;sid=13512&amp;ppid=77080928&amp;vpid=591441326&amp;ct=offers"/>
    <s v="https://octopart.com/click/track?ai=8237&amp;sig=0044753&amp;sid=2454&amp;ppid=77080928&amp;vpid=577820630&amp;ct=offers"/>
    <s v="https://octopart.com/click/track?ai=8237&amp;sig=01ac451&amp;sid=2401&amp;ppid=77080928&amp;vpid=511660320&amp;ct=offers"/>
    <s v="https://octopart.com/click/track?c=1&amp;ai=8237&amp;sig=0a83c7a&amp;sid=2402&amp;ppid=77080928&amp;vpid=547463108&amp;ct=offers"/>
    <m/>
    <m/>
    <m/>
    <m/>
    <m/>
    <s v="https://octopart.com/click/track?ai=8237&amp;sig=0c8df0c&amp;sid=5489&amp;ppid=77080928&amp;vpid=611121432&amp;ct=offers"/>
    <s v="Newark"/>
    <s v="02AH6930"/>
    <m/>
    <n v="37.5"/>
    <n v="375000"/>
    <n v="375000"/>
    <n v="0"/>
    <n v="600"/>
    <s v="https://octopart.com/click/track?c=1&amp;ai=8237&amp;sig=0a83c7a&amp;sid=2402&amp;ppid=77080928&amp;vpid=547463108&amp;ct=offers"/>
    <s v="25mOhm"/>
    <s v="50A,"/>
    <s v="18V"/>
    <s v="TO-247-3"/>
    <n v="25"/>
    <n v="650"/>
    <s v="D"/>
  </r>
  <r>
    <n v="10000"/>
    <s v="SCTH90N65G2V-7"/>
    <x v="7"/>
    <s v="SCTH90N65G2V-7"/>
    <s v="https://octopart.com/scth90n65g2v-7-stmicroelectronics-88970714"/>
    <s v="650V 26mOhm @ 50A, 18V TO-263-8, DÂ²Pak (7 Leads + Tab), TO-263CA"/>
    <s v="Id=90A (Tc) Vgsmax=18V Vth=5V @ 1mA"/>
    <s v="Qg=157nC @ 18V Ciss=3300pF @ 400V"/>
    <n v="10000"/>
    <s v="497-18352-2-ND"/>
    <m/>
    <s v="SCTH90N65G2V-7"/>
    <m/>
    <s v="C1S730201173657"/>
    <m/>
    <s v="511-SCTH90N65G2V-7"/>
    <s v="02AH6929"/>
    <m/>
    <m/>
    <m/>
    <m/>
    <m/>
    <s v="SCTH90N65G2V-7"/>
    <s v="Tape &amp; Reel"/>
    <m/>
    <m/>
    <m/>
    <s v="Tube"/>
    <m/>
    <s v="Tape &amp; Reel"/>
    <m/>
    <m/>
    <m/>
    <m/>
    <m/>
    <m/>
    <m/>
    <n v="36.58"/>
    <m/>
    <n v="37.675609999999999"/>
    <m/>
    <n v="43.1"/>
    <m/>
    <n v="42.77"/>
    <n v="36.880000000000003"/>
    <m/>
    <m/>
    <m/>
    <m/>
    <m/>
    <n v="54.952500000000001"/>
    <n v="0"/>
    <m/>
    <n v="0"/>
    <m/>
    <n v="48"/>
    <m/>
    <n v="604"/>
    <n v="0"/>
    <m/>
    <m/>
    <m/>
    <m/>
    <m/>
    <n v="48"/>
    <n v="1000"/>
    <m/>
    <n v="1000"/>
    <m/>
    <n v="1"/>
    <m/>
    <n v="1"/>
    <n v="1000"/>
    <m/>
    <m/>
    <m/>
    <m/>
    <m/>
    <n v="1"/>
    <s v="https://octopart.com/click/track?c=1&amp;ai=8237&amp;sig=0bf1f5f&amp;sid=459&amp;ppid=88970714&amp;vpid=511590722&amp;ct=offers"/>
    <m/>
    <s v="https://octopart.com/click/track?c=1&amp;ai=8237&amp;sig=0b0b90b&amp;sid=5822&amp;ppid=88970714&amp;vpid=463030349&amp;ct=offers"/>
    <m/>
    <s v="https://octopart.com/click/track?ai=8237&amp;sig=0e6ece7&amp;sid=13512&amp;ppid=88970714&amp;vpid=591441325&amp;ct=offers"/>
    <m/>
    <s v="https://octopart.com/click/track?ai=8237&amp;sig=0f88bbd&amp;sid=2401&amp;ppid=88970714&amp;vpid=511660319&amp;ct=offers"/>
    <s v="https://octopart.com/click/track?c=1&amp;ai=8237&amp;sig=097b4f5&amp;sid=2402&amp;ppid=88970714&amp;vpid=547463107&amp;ct=offers"/>
    <m/>
    <m/>
    <m/>
    <m/>
    <m/>
    <s v="https://octopart.com/click/track?ai=8237&amp;sig=05ab63d&amp;sid=5489&amp;ppid=88970714&amp;vpid=591620387&amp;ct=offers"/>
    <s v="Digi-Key"/>
    <s v="497-18352-2-ND"/>
    <s v="Tape &amp; Reel"/>
    <n v="36.58"/>
    <n v="365800"/>
    <n v="365800"/>
    <n v="0"/>
    <n v="1000"/>
    <s v="https://octopart.com/click/track?c=1&amp;ai=8237&amp;sig=0bf1f5f&amp;sid=459&amp;ppid=88970714&amp;vpid=511590722&amp;ct=offers"/>
    <s v="26mOhm"/>
    <s v="50A,"/>
    <s v="18V"/>
    <s v="TO-263-8,"/>
    <n v="26"/>
    <n v="650"/>
    <s v="J"/>
  </r>
  <r>
    <n v="10000"/>
    <s v="SCTH90N65G2V-7"/>
    <x v="7"/>
    <s v="SCTH90N65G2V-7"/>
    <s v="https://octopart.com/scth90n65g2v-7-stmicroelectronics-88970714"/>
    <s v="650V 26mOhm @ 50A, 18V TO-263-8, DÂ²Pak (7 Leads + Tab), TO-263CA"/>
    <s v="Id=90A (Tc) Vgsmax=18V Vth=5V @ 1mA"/>
    <s v="Qg=157nC @ 18V Ciss=3300pF @ 400V"/>
    <n v="10000"/>
    <s v="497-18352-2-ND"/>
    <m/>
    <s v="SCTH90N65G2V-7"/>
    <m/>
    <s v="C1S730201173657"/>
    <m/>
    <s v="511-SCTH90N65G2V-7"/>
    <s v="02AH6929"/>
    <m/>
    <m/>
    <m/>
    <m/>
    <m/>
    <s v="SCTH90N65G2V-7"/>
    <s v="Tape &amp; Reel"/>
    <m/>
    <m/>
    <m/>
    <s v="Tube"/>
    <m/>
    <s v="Tape &amp; Reel"/>
    <m/>
    <m/>
    <m/>
    <m/>
    <m/>
    <m/>
    <m/>
    <n v="36.58"/>
    <m/>
    <n v="37.675609999999999"/>
    <m/>
    <n v="43.1"/>
    <m/>
    <n v="42.77"/>
    <n v="36.880000000000003"/>
    <m/>
    <m/>
    <m/>
    <m/>
    <m/>
    <n v="54.952500000000001"/>
    <n v="0"/>
    <m/>
    <n v="0"/>
    <m/>
    <n v="48"/>
    <m/>
    <n v="604"/>
    <n v="0"/>
    <m/>
    <m/>
    <m/>
    <m/>
    <m/>
    <n v="48"/>
    <n v="1000"/>
    <m/>
    <n v="1000"/>
    <m/>
    <n v="1"/>
    <m/>
    <n v="1"/>
    <n v="1000"/>
    <m/>
    <m/>
    <m/>
    <m/>
    <m/>
    <n v="1"/>
    <s v="https://octopart.com/click/track?c=1&amp;ai=8237&amp;sig=0bf1f5f&amp;sid=459&amp;ppid=88970714&amp;vpid=511590722&amp;ct=offers"/>
    <m/>
    <s v="https://octopart.com/click/track?c=1&amp;ai=8237&amp;sig=0b0b90b&amp;sid=5822&amp;ppid=88970714&amp;vpid=463030349&amp;ct=offers"/>
    <m/>
    <s v="https://octopart.com/click/track?ai=8237&amp;sig=0e6ece7&amp;sid=13512&amp;ppid=88970714&amp;vpid=591441325&amp;ct=offers"/>
    <m/>
    <s v="https://octopart.com/click/track?ai=8237&amp;sig=0f88bbd&amp;sid=2401&amp;ppid=88970714&amp;vpid=511660319&amp;ct=offers"/>
    <s v="https://octopart.com/click/track?c=1&amp;ai=8237&amp;sig=097b4f5&amp;sid=2402&amp;ppid=88970714&amp;vpid=547463107&amp;ct=offers"/>
    <m/>
    <m/>
    <m/>
    <m/>
    <m/>
    <s v="https://octopart.com/click/track?ai=8237&amp;sig=05ab63d&amp;sid=5489&amp;ppid=88970714&amp;vpid=591620387&amp;ct=offers"/>
    <s v="Digi-Key"/>
    <s v="497-18352-2-ND"/>
    <s v="Tape &amp; Reel"/>
    <n v="36.58"/>
    <n v="365800"/>
    <n v="365800"/>
    <n v="0"/>
    <n v="1000"/>
    <s v="https://octopart.com/click/track?c=1&amp;ai=8237&amp;sig=0bf1f5f&amp;sid=459&amp;ppid=88970714&amp;vpid=511590722&amp;ct=offers"/>
    <s v="26mOhm"/>
    <s v="50A,"/>
    <s v="18V"/>
    <s v="TO-263-8,"/>
    <n v="26"/>
    <n v="650"/>
    <s v="J"/>
  </r>
  <r>
    <n v="10000"/>
    <s v="SCTH90N65G2V-7"/>
    <x v="7"/>
    <s v="SCTH90N65G2V-7"/>
    <s v="https://octopart.com/scth90n65g2v-7-stmicroelectronics-88970714"/>
    <s v="650V 26mOhm @ 50A, 18V TO-263-8, DÂ²Pak (7 Leads + Tab), TO-263CA"/>
    <s v="Id=90A (Tc) Vgsmax=18V Vth=5V @ 1mA"/>
    <s v="Qg=157nC @ 18V Ciss=3300pF @ 400V"/>
    <n v="10000"/>
    <s v="497-18352-2-ND"/>
    <m/>
    <s v="SCTH90N65G2V-7"/>
    <m/>
    <s v="C1S730201173657"/>
    <m/>
    <s v="511-SCTH90N65G2V-7"/>
    <s v="02AH6929"/>
    <m/>
    <m/>
    <m/>
    <m/>
    <m/>
    <s v="SCTH90N65G2V-7"/>
    <s v="Tape &amp; Reel"/>
    <m/>
    <m/>
    <m/>
    <s v="Tube"/>
    <m/>
    <s v="Tape &amp; Reel"/>
    <m/>
    <m/>
    <m/>
    <m/>
    <m/>
    <m/>
    <m/>
    <n v="36.58"/>
    <m/>
    <n v="37.675609999999999"/>
    <m/>
    <n v="43.1"/>
    <m/>
    <n v="42.77"/>
    <n v="36.880000000000003"/>
    <m/>
    <m/>
    <m/>
    <m/>
    <m/>
    <n v="54.952500000000001"/>
    <n v="0"/>
    <m/>
    <n v="0"/>
    <m/>
    <n v="48"/>
    <m/>
    <n v="604"/>
    <n v="0"/>
    <m/>
    <m/>
    <m/>
    <m/>
    <m/>
    <n v="48"/>
    <n v="1000"/>
    <m/>
    <n v="1000"/>
    <m/>
    <n v="1"/>
    <m/>
    <n v="1"/>
    <n v="1000"/>
    <m/>
    <m/>
    <m/>
    <m/>
    <m/>
    <n v="1"/>
    <s v="https://octopart.com/click/track?c=1&amp;ai=8237&amp;sig=0bf1f5f&amp;sid=459&amp;ppid=88970714&amp;vpid=511590722&amp;ct=offers"/>
    <m/>
    <s v="https://octopart.com/click/track?c=1&amp;ai=8237&amp;sig=0b0b90b&amp;sid=5822&amp;ppid=88970714&amp;vpid=463030349&amp;ct=offers"/>
    <m/>
    <s v="https://octopart.com/click/track?ai=8237&amp;sig=0e6ece7&amp;sid=13512&amp;ppid=88970714&amp;vpid=591441325&amp;ct=offers"/>
    <m/>
    <s v="https://octopart.com/click/track?ai=8237&amp;sig=0f88bbd&amp;sid=2401&amp;ppid=88970714&amp;vpid=511660319&amp;ct=offers"/>
    <s v="https://octopart.com/click/track?c=1&amp;ai=8237&amp;sig=097b4f5&amp;sid=2402&amp;ppid=88970714&amp;vpid=547463107&amp;ct=offers"/>
    <m/>
    <m/>
    <m/>
    <m/>
    <m/>
    <s v="https://octopart.com/click/track?ai=8237&amp;sig=05ab63d&amp;sid=5489&amp;ppid=88970714&amp;vpid=591620387&amp;ct=offers"/>
    <s v="Digi-Key"/>
    <s v="497-18352-2-ND"/>
    <s v="Tape &amp; Reel"/>
    <n v="36.58"/>
    <n v="365800"/>
    <n v="365800"/>
    <n v="0"/>
    <n v="1000"/>
    <s v="https://octopart.com/click/track?c=1&amp;ai=8237&amp;sig=0bf1f5f&amp;sid=459&amp;ppid=88970714&amp;vpid=511590722&amp;ct=offers"/>
    <s v="26mOhm"/>
    <s v="50A,"/>
    <s v="18V"/>
    <s v="TO-263-8,"/>
    <n v="26"/>
    <n v="650"/>
    <s v="J"/>
  </r>
  <r>
    <n v="10000"/>
    <s v="SCTW100N65G2AG"/>
    <x v="7"/>
    <s v="SCTW100N65G2AG"/>
    <s v="https://octopart.com/sctw100n65g2ag-stmicroelectronics-74145437"/>
    <s v="650V 26mOhm @ 50A, 18V TO-247-3"/>
    <s v="Id=100A (Tc) Vgsmax=18V Vth=5V @ 5mA"/>
    <s v="Qg=162nC @ 18V Ciss=3315pF @ 520V"/>
    <n v="10000"/>
    <s v="497-SCTW100N65G2AG-ND"/>
    <m/>
    <m/>
    <m/>
    <m/>
    <m/>
    <s v="511-SCTW100N65G2AG"/>
    <s v="52AH0354"/>
    <m/>
    <m/>
    <m/>
    <m/>
    <m/>
    <m/>
    <s v="Tube"/>
    <m/>
    <m/>
    <m/>
    <m/>
    <m/>
    <s v="Tube"/>
    <m/>
    <m/>
    <m/>
    <m/>
    <m/>
    <m/>
    <m/>
    <n v="17.472000000000001"/>
    <m/>
    <m/>
    <m/>
    <m/>
    <m/>
    <n v="20.74"/>
    <n v="17.07"/>
    <m/>
    <m/>
    <m/>
    <m/>
    <m/>
    <m/>
    <n v="0"/>
    <m/>
    <m/>
    <m/>
    <m/>
    <m/>
    <n v="0"/>
    <n v="0"/>
    <m/>
    <m/>
    <m/>
    <m/>
    <m/>
    <m/>
    <n v="600"/>
    <m/>
    <m/>
    <m/>
    <m/>
    <m/>
    <n v="1"/>
    <n v="600"/>
    <m/>
    <m/>
    <m/>
    <m/>
    <m/>
    <m/>
    <s v="https://octopart.com/click/track?c=1&amp;ai=8237&amp;sig=06e8248&amp;sid=459&amp;ppid=74145437&amp;vpid=606217596&amp;ct=offers"/>
    <m/>
    <m/>
    <m/>
    <m/>
    <m/>
    <s v="https://octopart.com/click/track?c=1&amp;ai=8237&amp;sig=051f876&amp;sid=2401&amp;ppid=74145437&amp;vpid=600891340&amp;ct=offers"/>
    <s v="https://octopart.com/click/track?c=1&amp;ai=8237&amp;sig=0c4a0e6&amp;sid=2402&amp;ppid=74145437&amp;vpid=600642230&amp;ct=offers"/>
    <m/>
    <m/>
    <m/>
    <m/>
    <m/>
    <m/>
    <s v="Newark"/>
    <s v="52AH0354"/>
    <m/>
    <n v="17.07"/>
    <n v="170700"/>
    <n v="170700"/>
    <n v="0"/>
    <n v="600"/>
    <s v="https://octopart.com/click/track?c=1&amp;ai=8237&amp;sig=0c4a0e6&amp;sid=2402&amp;ppid=74145437&amp;vpid=600642230&amp;ct=offers"/>
    <s v="26mOhm"/>
    <s v="50A,"/>
    <s v="18V"/>
    <s v="TO-247-3"/>
    <n v="26"/>
    <n v="650"/>
    <s v="D"/>
  </r>
  <r>
    <n v="10000"/>
    <s v="SCTH100N65G2-7AG"/>
    <x v="7"/>
    <s v="SCTH100N65G2-7AG"/>
    <s v="https://octopart.com/scth100n65g2-7ag-stmicroelectronics-89947917"/>
    <s v="650V 26mOhm @ 50A, 18V TO-263-8, DÂ²Pak (7 Leads + Tab), TO-263CA"/>
    <s v="Id=95A (Tc) Vgsmax=18V Vth=5V @ 5mA"/>
    <s v="Qg=162nC @ 18V Ciss=3315pF @ 520V"/>
    <n v="10000"/>
    <s v="497-SCTH100N65G2-7AGTR-ND"/>
    <m/>
    <m/>
    <m/>
    <m/>
    <m/>
    <s v="511-SCTH100N65G2-7AG"/>
    <s v="52AH0351"/>
    <m/>
    <m/>
    <m/>
    <m/>
    <m/>
    <m/>
    <s v="Tape &amp; Reel"/>
    <m/>
    <m/>
    <m/>
    <m/>
    <m/>
    <s v="Tape &amp; Reel"/>
    <m/>
    <m/>
    <m/>
    <m/>
    <m/>
    <m/>
    <m/>
    <n v="18.018000000000001"/>
    <m/>
    <m/>
    <m/>
    <m/>
    <m/>
    <n v="21.73"/>
    <n v="17.88"/>
    <m/>
    <m/>
    <m/>
    <m/>
    <m/>
    <m/>
    <n v="0"/>
    <m/>
    <m/>
    <m/>
    <m/>
    <m/>
    <n v="50"/>
    <n v="0"/>
    <m/>
    <m/>
    <m/>
    <m/>
    <m/>
    <m/>
    <n v="1000"/>
    <m/>
    <m/>
    <m/>
    <m/>
    <m/>
    <n v="1"/>
    <n v="1000"/>
    <m/>
    <m/>
    <m/>
    <m/>
    <m/>
    <m/>
    <s v="https://octopart.com/click/track?c=1&amp;ai=8237&amp;sig=0935a9d&amp;sid=459&amp;ppid=89947917&amp;vpid=606217593&amp;ct=offers"/>
    <m/>
    <m/>
    <m/>
    <m/>
    <m/>
    <s v="https://octopart.com/click/track?ai=8237&amp;sig=0295452&amp;sid=2401&amp;ppid=89947917&amp;vpid=600891338&amp;ct=offers"/>
    <s v="https://octopart.com/click/track?c=1&amp;ai=8237&amp;sig=0a31a09&amp;sid=2402&amp;ppid=89947917&amp;vpid=600642227&amp;ct=offers"/>
    <m/>
    <m/>
    <m/>
    <m/>
    <m/>
    <m/>
    <s v="Newark"/>
    <s v="52AH0351"/>
    <m/>
    <n v="17.88"/>
    <n v="178800"/>
    <n v="178800"/>
    <n v="0"/>
    <n v="1000"/>
    <s v="https://octopart.com/click/track?c=1&amp;ai=8237&amp;sig=0a31a09&amp;sid=2402&amp;ppid=89947917&amp;vpid=600642227&amp;ct=offers"/>
    <s v="26mOhm"/>
    <s v="50A,"/>
    <s v="18V"/>
    <s v="TO-263-8,"/>
    <n v="26"/>
    <n v="650"/>
    <s v="J"/>
  </r>
  <r>
    <n v="10000"/>
    <s v="SCTH35N65G2V-7"/>
    <x v="7"/>
    <s v="SCTH35N65G2V-7"/>
    <s v="https://octopart.com/scth35n65g2v-7-stmicroelectronics-83068245"/>
    <s v="650V 67mOhm @ 20A, 20V TO-263-8, DÂ²Pak (7 Leads + Tab), TO-263CA"/>
    <s v="Id=45A (Tc) Vgsmax=18V, 20V Vth=3.2V @ 1mA"/>
    <s v="Qg=73nC @ 20V Ciss=1370pF @ 400V"/>
    <n v="10000"/>
    <s v="497-SCTH35N65G2V-7TR-ND"/>
    <m/>
    <m/>
    <s v="SCTH35N65G2V-7"/>
    <s v="C1S730201193101"/>
    <m/>
    <s v="511-SCTH35N65G2V-7"/>
    <s v="52AH0352"/>
    <m/>
    <m/>
    <m/>
    <m/>
    <m/>
    <s v="SCTH35N65G2V-7"/>
    <s v="Tape &amp; Reel"/>
    <m/>
    <m/>
    <m/>
    <s v="Tube"/>
    <m/>
    <s v="Tape &amp; Reel"/>
    <m/>
    <m/>
    <m/>
    <m/>
    <m/>
    <m/>
    <m/>
    <n v="7.0490000000000004"/>
    <m/>
    <m/>
    <n v="9.8277645569190906"/>
    <n v="25"/>
    <m/>
    <n v="8.2100000000000009"/>
    <n v="6.63"/>
    <m/>
    <m/>
    <m/>
    <m/>
    <m/>
    <n v="31.875"/>
    <n v="0"/>
    <m/>
    <m/>
    <n v="100"/>
    <n v="45"/>
    <m/>
    <n v="0"/>
    <n v="0"/>
    <m/>
    <m/>
    <m/>
    <m/>
    <m/>
    <n v="45"/>
    <n v="1000"/>
    <m/>
    <m/>
    <n v="1000"/>
    <n v="1"/>
    <m/>
    <n v="1"/>
    <n v="1000"/>
    <m/>
    <m/>
    <m/>
    <m/>
    <m/>
    <n v="1"/>
    <s v="https://octopart.com/click/track?c=1&amp;ai=8237&amp;sig=0b48f46&amp;sid=459&amp;ppid=83068245&amp;vpid=606217594&amp;ct=offers"/>
    <m/>
    <m/>
    <s v="https://octopart.com/click/track?ai=8237&amp;sig=0c5fa1b&amp;sid=15544&amp;ppid=83068245&amp;vpid=460555942&amp;ct=offers"/>
    <s v="https://octopart.com/click/track?ai=8237&amp;sig=027308e&amp;sid=13512&amp;ppid=83068245&amp;vpid=590476593&amp;ct=offers"/>
    <m/>
    <s v="https://octopart.com/click/track?c=1&amp;ai=8237&amp;sig=0b0d615&amp;sid=2401&amp;ppid=83068245&amp;vpid=600891339&amp;ct=offers"/>
    <s v="https://octopart.com/click/track?c=1&amp;ai=8237&amp;sig=0c717a5&amp;sid=2402&amp;ppid=83068245&amp;vpid=600642228&amp;ct=offers"/>
    <m/>
    <m/>
    <m/>
    <m/>
    <m/>
    <s v="https://octopart.com/click/track?ai=8237&amp;sig=0d20983&amp;sid=5489&amp;ppid=83068245&amp;vpid=590682529&amp;ct=offers"/>
    <s v="Newark"/>
    <s v="52AH0352"/>
    <m/>
    <n v="6.63"/>
    <n v="66300"/>
    <n v="66300"/>
    <n v="0"/>
    <n v="1000"/>
    <s v="https://octopart.com/click/track?c=1&amp;ai=8237&amp;sig=0c717a5&amp;sid=2402&amp;ppid=83068245&amp;vpid=600642228&amp;ct=offers"/>
    <s v="67mOhm"/>
    <s v="20A,"/>
    <s v="20V"/>
    <s v="TO-263-8,"/>
    <n v="67"/>
    <n v="650"/>
    <s v="J"/>
  </r>
  <r>
    <n v="10000"/>
    <s v="SCTW35N65G2V"/>
    <x v="7"/>
    <s v="SCTW35N65G2V"/>
    <s v="https://octopart.com/sctw35n65g2v-stmicroelectronics-77065124"/>
    <s v="650V 67mOhm @ 20A, 20V TO-247-3"/>
    <s v="Id=45A (Tc) Vgsmax=18V, 20V Vth=5V @ 1mA"/>
    <s v="Qg=73nC @ 20V Ciss=1370pF @ 400V"/>
    <n v="10000"/>
    <s v="497-SCTW35N65G2V-ND"/>
    <m/>
    <s v="SCTW35N65G2V"/>
    <m/>
    <m/>
    <m/>
    <s v="511-SCTW35N65G2V"/>
    <s v="52AH0355"/>
    <m/>
    <m/>
    <m/>
    <m/>
    <m/>
    <m/>
    <s v="Tube"/>
    <m/>
    <m/>
    <m/>
    <m/>
    <m/>
    <s v="Tube"/>
    <m/>
    <m/>
    <m/>
    <m/>
    <m/>
    <m/>
    <m/>
    <n v="8.8450000000000006"/>
    <m/>
    <n v="7.7905499999999996"/>
    <m/>
    <m/>
    <m/>
    <n v="9.4499999999999993"/>
    <n v="7.63"/>
    <m/>
    <m/>
    <m/>
    <m/>
    <m/>
    <m/>
    <n v="0"/>
    <m/>
    <n v="0"/>
    <m/>
    <m/>
    <m/>
    <n v="0"/>
    <n v="0"/>
    <m/>
    <m/>
    <m/>
    <m/>
    <m/>
    <m/>
    <n v="600"/>
    <m/>
    <n v="600"/>
    <m/>
    <m/>
    <m/>
    <n v="1"/>
    <n v="600"/>
    <m/>
    <m/>
    <m/>
    <m/>
    <m/>
    <m/>
    <s v="https://octopart.com/click/track?c=1&amp;ai=8237&amp;sig=0d99c4f&amp;sid=459&amp;ppid=77065124&amp;vpid=606217597&amp;ct=offers"/>
    <m/>
    <s v="https://octopart.com/click/track?c=1&amp;ai=8237&amp;sig=0843f53&amp;sid=5822&amp;ppid=77065124&amp;vpid=600780644&amp;ct=offers"/>
    <m/>
    <m/>
    <m/>
    <s v="https://octopart.com/click/track?c=1&amp;ai=8237&amp;sig=01ca884&amp;sid=2401&amp;ppid=77065124&amp;vpid=601108031&amp;ct=offers"/>
    <s v="https://octopart.com/click/track?c=1&amp;ai=8237&amp;sig=0235d1d&amp;sid=2402&amp;ppid=77065124&amp;vpid=600642231&amp;ct=offers"/>
    <m/>
    <m/>
    <m/>
    <m/>
    <m/>
    <m/>
    <s v="Newark"/>
    <s v="52AH0355"/>
    <m/>
    <n v="7.63"/>
    <n v="76300"/>
    <n v="76300"/>
    <n v="0"/>
    <n v="600"/>
    <s v="https://octopart.com/click/track?c=1&amp;ai=8237&amp;sig=0235d1d&amp;sid=2402&amp;ppid=77065124&amp;vpid=600642231&amp;ct=offers"/>
    <s v="67mOhm"/>
    <s v="20A,"/>
    <s v="20V"/>
    <s v="TO-247-3"/>
    <n v="67"/>
    <n v="650"/>
    <s v="D"/>
  </r>
  <r>
    <n v="10000"/>
    <s v="SCTW35N65G2VAG"/>
    <x v="7"/>
    <s v="SCTW35N65G2VAG"/>
    <s v="https://octopart.com/sctw35n65g2vag-stmicroelectronics-102284324"/>
    <s v="650V 67mOhm @ 20A, 20V TO-247-3"/>
    <s v="Id=45A (Tc) Vgsmax=18V, 20V Vth=5V @ 1mA"/>
    <s v="Qg=73nC @ 20V Ciss=1370pF @ 400V"/>
    <n v="10000"/>
    <s v="497-SCTW35N65G2VAG-ND"/>
    <m/>
    <m/>
    <m/>
    <m/>
    <m/>
    <s v="511-SCTW35N65G2VAG"/>
    <s v="52AH0356"/>
    <m/>
    <m/>
    <m/>
    <m/>
    <m/>
    <m/>
    <s v="Tube"/>
    <m/>
    <m/>
    <m/>
    <m/>
    <m/>
    <s v="Tube"/>
    <m/>
    <m/>
    <m/>
    <m/>
    <m/>
    <m/>
    <m/>
    <n v="12.382999999999999"/>
    <m/>
    <m/>
    <m/>
    <m/>
    <m/>
    <n v="13.23"/>
    <n v="10.68"/>
    <m/>
    <m/>
    <m/>
    <m/>
    <m/>
    <m/>
    <n v="0"/>
    <m/>
    <m/>
    <m/>
    <m/>
    <m/>
    <n v="0"/>
    <n v="0"/>
    <m/>
    <m/>
    <m/>
    <m/>
    <m/>
    <m/>
    <n v="600"/>
    <m/>
    <m/>
    <m/>
    <m/>
    <m/>
    <n v="1"/>
    <n v="600"/>
    <m/>
    <m/>
    <m/>
    <m/>
    <m/>
    <m/>
    <s v="https://octopart.com/click/track?c=1&amp;ai=8237&amp;sig=0cbabed&amp;sid=459&amp;ppid=102284324&amp;vpid=606217598&amp;ct=offers"/>
    <m/>
    <m/>
    <m/>
    <m/>
    <m/>
    <s v="https://octopart.com/click/track?c=1&amp;ai=8237&amp;sig=0f12485&amp;sid=2401&amp;ppid=102284324&amp;vpid=600891341&amp;ct=offers"/>
    <s v="https://octopart.com/click/track?c=1&amp;ai=8237&amp;sig=0d48f79&amp;sid=2402&amp;ppid=102284324&amp;vpid=600642232&amp;ct=offers"/>
    <m/>
    <m/>
    <m/>
    <m/>
    <m/>
    <m/>
    <s v="Newark"/>
    <s v="52AH0356"/>
    <m/>
    <n v="10.68"/>
    <n v="106800"/>
    <n v="106800"/>
    <n v="0"/>
    <n v="600"/>
    <s v="https://octopart.com/click/track?c=1&amp;ai=8237&amp;sig=0d48f79&amp;sid=2402&amp;ppid=102284324&amp;vpid=600642232&amp;ct=offers"/>
    <s v="67mOhm"/>
    <s v="20A,"/>
    <s v="20V"/>
    <s v="TO-247-3"/>
    <n v="67"/>
    <n v="650"/>
    <s v="D"/>
  </r>
  <r>
    <n v="10000"/>
    <s v="SCTWA50N120"/>
    <x v="7"/>
    <s v="SCTWA50N120"/>
    <s v="https://octopart.com/sctwa50n120-stmicroelectronics-75541864"/>
    <s v="1200V 69mOhm @ 40A, 20V TO-247-3"/>
    <s v="Id=65A (Tc) Vgsmax=20V Vth=3V @ 1mA"/>
    <s v="Qg=122nC @ 20V Ciss=1900pF @ 400V"/>
    <n v="10000"/>
    <s v="497-18637-ND"/>
    <s v="SCTWA50N120"/>
    <s v="SCTWA50N120"/>
    <s v="SCTWA50N120"/>
    <m/>
    <m/>
    <s v="511-SCTWA50N120"/>
    <s v="20AC3771"/>
    <m/>
    <m/>
    <m/>
    <m/>
    <m/>
    <s v="SCTWA50N120"/>
    <s v="Tube"/>
    <m/>
    <m/>
    <m/>
    <m/>
    <m/>
    <m/>
    <m/>
    <m/>
    <m/>
    <m/>
    <m/>
    <m/>
    <m/>
    <n v="25.664999999999999"/>
    <n v="24.5749"/>
    <n v="22.605370000000001"/>
    <n v="27.324002735869801"/>
    <m/>
    <m/>
    <n v="26.9"/>
    <n v="22.13"/>
    <m/>
    <m/>
    <m/>
    <m/>
    <m/>
    <n v="23.094000000000001"/>
    <n v="365"/>
    <n v="148"/>
    <n v="0"/>
    <n v="0"/>
    <m/>
    <m/>
    <n v="168"/>
    <n v="0"/>
    <m/>
    <m/>
    <m/>
    <m/>
    <m/>
    <n v="148"/>
    <n v="1"/>
    <n v="1"/>
    <n v="600"/>
    <n v="1"/>
    <m/>
    <m/>
    <n v="1"/>
    <n v="600"/>
    <m/>
    <m/>
    <m/>
    <m/>
    <m/>
    <n v="1"/>
    <s v="https://octopart.com/click/track?ai=8237&amp;sig=02c1625&amp;sid=459&amp;ppid=75541864&amp;vpid=533112231&amp;ct=offers"/>
    <s v="https://octopart.com/click/track?ai=8237&amp;sig=043b74b&amp;sid=1106&amp;ppid=75541864&amp;vpid=566161815&amp;ct=offers"/>
    <s v="https://octopart.com/click/track?c=1&amp;ai=8237&amp;sig=0680263&amp;sid=5822&amp;ppid=75541864&amp;vpid=422896160&amp;ct=offers"/>
    <s v="https://octopart.com/click/track?c=1&amp;ai=8237&amp;sig=03055a9&amp;sid=15544&amp;ppid=75541864&amp;vpid=448142113&amp;ct=offers"/>
    <m/>
    <m/>
    <s v="https://octopart.com/click/track?ai=8237&amp;sig=0e8b360&amp;sid=2401&amp;ppid=75541864&amp;vpid=422806814&amp;ct=offers"/>
    <s v="https://octopart.com/click/track?c=1&amp;ai=8237&amp;sig=0d88b9d&amp;sid=2402&amp;ppid=75541864&amp;vpid=433066860&amp;ct=offers"/>
    <m/>
    <m/>
    <m/>
    <m/>
    <m/>
    <s v="https://octopart.com/click/track?ai=8237&amp;sig=0e83a33&amp;sid=5489&amp;ppid=75541864&amp;vpid=572745110&amp;ct=offers"/>
    <s v="Newark"/>
    <s v="20AC3771"/>
    <m/>
    <n v="22.13"/>
    <n v="221300"/>
    <n v="221300"/>
    <n v="0"/>
    <n v="600"/>
    <s v="https://octopart.com/click/track?c=1&amp;ai=8237&amp;sig=0d88b9d&amp;sid=2402&amp;ppid=75541864&amp;vpid=433066860&amp;ct=offers"/>
    <s v="69mOhm"/>
    <s v="40A,"/>
    <s v="20V"/>
    <s v="TO-247-3"/>
    <n v="69"/>
    <n v="1200"/>
    <s v="D"/>
  </r>
  <r>
    <n v="10000"/>
    <s v="SCT50N120"/>
    <x v="7"/>
    <s v="SCT50N120"/>
    <s v="https://octopart.com/sct50n120-stmicroelectronics-74677488"/>
    <s v="1200V 69mOhm @ 40A, 20V TO-247-3"/>
    <s v="Id=65A (Tc) Vgsmax=20V Vth=3V @ 1mA"/>
    <s v="Qg=122nC @ 20V Ciss=1900pF @ 400V"/>
    <n v="10000"/>
    <s v="497-16598-5-ND"/>
    <s v="SCT50N120"/>
    <m/>
    <s v="SCT50N120"/>
    <m/>
    <m/>
    <s v="511-SCT50N120"/>
    <s v="97Y9495"/>
    <m/>
    <m/>
    <m/>
    <s v="SCT50N120"/>
    <m/>
    <s v="SCT50N120"/>
    <s v="Tube"/>
    <m/>
    <m/>
    <m/>
    <m/>
    <m/>
    <s v="Tube"/>
    <m/>
    <m/>
    <m/>
    <m/>
    <m/>
    <m/>
    <m/>
    <n v="24.5"/>
    <n v="23.079899999999999"/>
    <m/>
    <n v="32.450649769090298"/>
    <m/>
    <m/>
    <n v="26.25"/>
    <n v="22.75"/>
    <m/>
    <m/>
    <m/>
    <n v="33.47"/>
    <m/>
    <n v="22.05"/>
    <n v="460"/>
    <n v="521"/>
    <m/>
    <n v="1740"/>
    <m/>
    <m/>
    <n v="765"/>
    <n v="0"/>
    <m/>
    <m/>
    <m/>
    <n v="76"/>
    <m/>
    <n v="395"/>
    <n v="1"/>
    <n v="1"/>
    <m/>
    <n v="1"/>
    <m/>
    <m/>
    <n v="1"/>
    <n v="1"/>
    <m/>
    <m/>
    <m/>
    <n v="1"/>
    <m/>
    <n v="1"/>
    <s v="https://octopart.com/click/track?ai=8237&amp;sig=0a570ef&amp;sid=459&amp;ppid=74677488&amp;vpid=265960069&amp;ct=offers"/>
    <s v="https://octopart.com/click/track?ai=8237&amp;sig=064c642&amp;sid=1106&amp;ppid=74677488&amp;vpid=486008273&amp;ct=offers"/>
    <m/>
    <s v="https://octopart.com/click/track?ai=8237&amp;sig=0f94c00&amp;sid=15544&amp;ppid=74677488&amp;vpid=322232910&amp;ct=offers"/>
    <m/>
    <m/>
    <s v="https://octopart.com/click/track?ai=8237&amp;sig=0c3cffa&amp;sid=2401&amp;ppid=74677488&amp;vpid=268897390&amp;ct=offers"/>
    <s v="https://octopart.com/click/track?c=1&amp;ai=8237&amp;sig=0412d7f&amp;sid=2402&amp;ppid=74677488&amp;vpid=272360292&amp;ct=offers"/>
    <m/>
    <m/>
    <m/>
    <s v="https://octopart.com/click/track?ai=8237&amp;sig=0631d74&amp;sid=1532&amp;ppid=74677488&amp;vpid=456199882&amp;ct=offers"/>
    <m/>
    <s v="https://octopart.com/click/track?ai=8237&amp;sig=00be92d&amp;sid=5489&amp;ppid=74677488&amp;vpid=579782830&amp;ct=offers"/>
    <s v="Verical"/>
    <s v="SCT50N120"/>
    <m/>
    <n v="22.05"/>
    <n v="220500"/>
    <n v="220500"/>
    <n v="395"/>
    <n v="1"/>
    <s v="https://octopart.com/click/track?ai=8237&amp;sig=00be92d&amp;sid=5489&amp;ppid=74677488&amp;vpid=579782830&amp;ct=offers"/>
    <s v="69mOhm"/>
    <s v="40A,"/>
    <s v="20V"/>
    <s v="TO-247-3"/>
    <n v="69"/>
    <n v="1200"/>
    <s v="D"/>
  </r>
  <r>
    <n v="10000"/>
    <s v="SCT30N120H"/>
    <x v="7"/>
    <s v="SCT30N120H"/>
    <s v="https://octopart.com/sct30n120h-stmicroelectronics-90328978"/>
    <s v="1200V 100mOhm @ 20A, 20V TO-247-3"/>
    <s v="Id=40A (Tc) Vgsmax=20V Vth=3.5V @ 1mA"/>
    <s v="Qg=105nC @ 20V Ciss=1700pF @ 400V"/>
    <n v="10000"/>
    <s v="SCT30N120H-ND"/>
    <m/>
    <s v="SCT30N120H"/>
    <m/>
    <m/>
    <m/>
    <m/>
    <s v="59AC7247"/>
    <m/>
    <m/>
    <m/>
    <m/>
    <m/>
    <m/>
    <s v="Tape &amp; Reel"/>
    <m/>
    <m/>
    <m/>
    <m/>
    <m/>
    <m/>
    <m/>
    <m/>
    <m/>
    <m/>
    <m/>
    <m/>
    <m/>
    <n v="12.663"/>
    <m/>
    <n v="12.83525"/>
    <m/>
    <m/>
    <m/>
    <m/>
    <n v="12.57"/>
    <m/>
    <m/>
    <m/>
    <m/>
    <m/>
    <m/>
    <n v="0"/>
    <m/>
    <n v="0"/>
    <m/>
    <m/>
    <m/>
    <m/>
    <n v="0"/>
    <m/>
    <m/>
    <m/>
    <m/>
    <m/>
    <m/>
    <n v="1000"/>
    <m/>
    <n v="1000"/>
    <m/>
    <m/>
    <m/>
    <m/>
    <n v="1000"/>
    <m/>
    <m/>
    <m/>
    <m/>
    <m/>
    <m/>
    <s v="https://octopart.com/click/track?c=1&amp;ai=8237&amp;sig=0b79ebc&amp;sid=459&amp;ppid=90328978&amp;vpid=582235839&amp;ct=offers"/>
    <m/>
    <s v="https://octopart.com/click/track?c=1&amp;ai=8237&amp;sig=038e8be&amp;sid=5822&amp;ppid=90328978&amp;vpid=524147223&amp;ct=offers"/>
    <m/>
    <m/>
    <m/>
    <m/>
    <s v="https://octopart.com/click/track?c=1&amp;ai=8237&amp;sig=0cfe831&amp;sid=2402&amp;ppid=90328978&amp;vpid=538137654&amp;ct=offers"/>
    <m/>
    <m/>
    <m/>
    <m/>
    <m/>
    <m/>
    <s v="Newark"/>
    <s v="59AC7247"/>
    <m/>
    <n v="12.57"/>
    <n v="125700"/>
    <n v="125700"/>
    <n v="0"/>
    <n v="1000"/>
    <s v="https://octopart.com/click/track?c=1&amp;ai=8237&amp;sig=0cfe831&amp;sid=2402&amp;ppid=90328978&amp;vpid=538137654&amp;ct=offers"/>
    <s v="100mOhm"/>
    <s v="20A,"/>
    <s v="20V"/>
    <s v="TO-247-3"/>
    <n v="100"/>
    <n v="1200"/>
    <s v="D"/>
  </r>
  <r>
    <n v="10000"/>
    <s v="SCT30N120D2"/>
    <x v="7"/>
    <s v="SCT30N120D2"/>
    <s v="https://octopart.com/sct30n120d2-stmicroelectronics-58967268"/>
    <s v="1200V 100mOhm @ 20A, 20V TO-247-3"/>
    <s v="Id=40A (Tc) Vgsmax=20V Vth=3.5V @ 1mA"/>
    <s v="Qg=105nC @ 20V Ciss=1700pF @ 400V"/>
    <n v="10000"/>
    <s v="SCT30N120D2-ND"/>
    <m/>
    <m/>
    <m/>
    <m/>
    <m/>
    <m/>
    <s v="65AC6290"/>
    <m/>
    <m/>
    <m/>
    <m/>
    <m/>
    <m/>
    <s v="Tray"/>
    <m/>
    <m/>
    <m/>
    <m/>
    <m/>
    <m/>
    <m/>
    <m/>
    <m/>
    <m/>
    <m/>
    <m/>
    <m/>
    <n v="12.8925"/>
    <m/>
    <m/>
    <m/>
    <m/>
    <m/>
    <m/>
    <n v="11.94"/>
    <m/>
    <m/>
    <m/>
    <m/>
    <m/>
    <m/>
    <n v="0"/>
    <m/>
    <m/>
    <m/>
    <m/>
    <m/>
    <m/>
    <n v="0"/>
    <m/>
    <m/>
    <m/>
    <m/>
    <m/>
    <m/>
    <n v="980"/>
    <m/>
    <m/>
    <m/>
    <m/>
    <m/>
    <m/>
    <n v="980"/>
    <m/>
    <m/>
    <m/>
    <m/>
    <m/>
    <m/>
    <s v="https://octopart.com/click/track?c=1&amp;ai=8237&amp;sig=07a7a7d&amp;sid=459&amp;ppid=58967268&amp;vpid=582235838&amp;ct=offers"/>
    <m/>
    <m/>
    <m/>
    <m/>
    <m/>
    <m/>
    <s v="https://octopart.com/click/track?c=1&amp;ai=8237&amp;sig=01a1ffd&amp;sid=2402&amp;ppid=58967268&amp;vpid=538137653&amp;ct=offers"/>
    <m/>
    <m/>
    <m/>
    <m/>
    <m/>
    <m/>
    <s v="Newark"/>
    <s v="65AC6290"/>
    <m/>
    <n v="11.94"/>
    <n v="119400"/>
    <n v="119400"/>
    <n v="0"/>
    <n v="980"/>
    <s v="https://octopart.com/click/track?c=1&amp;ai=8237&amp;sig=01a1ffd&amp;sid=2402&amp;ppid=58967268&amp;vpid=538137653&amp;ct=offers"/>
    <s v="100mOhm"/>
    <s v="20A,"/>
    <s v="20V"/>
    <s v="TO-247-3"/>
    <n v="100"/>
    <n v="1200"/>
    <s v="D"/>
  </r>
  <r>
    <n v="10000"/>
    <s v="SCT30N120"/>
    <x v="7"/>
    <s v="SCT30N120"/>
    <s v="https://octopart.com/sct30n120-stmicroelectronics-30038277"/>
    <s v="1200V 100mOhm @ 20A, 20V TO-247-3"/>
    <s v="Id=40A (Tc) Vgsmax=20V Vth=2.6V @ 1mA (Typ)"/>
    <s v="Qg=105nC @ 20V Ciss=1700pF @ 400V"/>
    <n v="10000"/>
    <s v="497-14960-ND"/>
    <s v="SCT30N120"/>
    <m/>
    <m/>
    <m/>
    <s v="SCT30N120-TUBE"/>
    <s v="511-SCT30N120"/>
    <s v="94X2608"/>
    <m/>
    <n v="9074741"/>
    <m/>
    <s v="SCT30N120"/>
    <m/>
    <s v="SCT30N120"/>
    <s v="Tube"/>
    <m/>
    <m/>
    <m/>
    <m/>
    <s v="Tube"/>
    <s v="Tube"/>
    <m/>
    <m/>
    <m/>
    <m/>
    <m/>
    <m/>
    <m/>
    <n v="17.792000000000002"/>
    <n v="17.559999999999999"/>
    <m/>
    <m/>
    <m/>
    <n v="20.34"/>
    <n v="21.12"/>
    <n v="28.54"/>
    <m/>
    <n v="22.23"/>
    <m/>
    <n v="31.91"/>
    <m/>
    <n v="17.559999999999999"/>
    <n v="485"/>
    <n v="280"/>
    <m/>
    <m/>
    <m/>
    <n v="3699"/>
    <n v="352"/>
    <n v="464"/>
    <m/>
    <n v="466"/>
    <m/>
    <n v="30"/>
    <m/>
    <n v="280"/>
    <n v="1"/>
    <n v="1"/>
    <m/>
    <m/>
    <m/>
    <n v="1"/>
    <n v="1"/>
    <n v="1"/>
    <m/>
    <n v="1"/>
    <m/>
    <n v="1"/>
    <m/>
    <n v="1"/>
    <s v="https://octopart.com/click/track?ai=8237&amp;sig=081c80e&amp;sid=459&amp;ppid=30038277&amp;vpid=167629336&amp;ct=offers"/>
    <s v="https://octopart.com/click/track?ai=8237&amp;sig=057ba3a&amp;sid=1106&amp;ppid=30038277&amp;vpid=486008271&amp;ct=offers"/>
    <m/>
    <m/>
    <m/>
    <s v="https://octopart.com/click/track?ai=8237&amp;sig=03011b2&amp;sid=2454&amp;ppid=30038277&amp;vpid=415555941&amp;ct=offers"/>
    <s v="https://octopart.com/click/track?ai=8237&amp;sig=0bfd1c7&amp;sid=2401&amp;ppid=30038277&amp;vpid=194199003&amp;ct=offers"/>
    <s v="https://octopart.com/click/track?ai=8237&amp;sig=0c2a201&amp;sid=2402&amp;ppid=30038277&amp;vpid=175870754&amp;ct=offers"/>
    <m/>
    <s v="https://octopart.com/click/track?ai=8237&amp;sig=007981f&amp;sid=10022&amp;ppid=30038277&amp;vpid=575766477&amp;ct=offers"/>
    <m/>
    <s v="https://octopart.com/click/track?ai=8237&amp;sig=0884d44&amp;sid=1532&amp;ppid=30038277&amp;vpid=426050044&amp;ct=offers"/>
    <m/>
    <s v="https://octopart.com/click/track?ai=8237&amp;sig=08a2b44&amp;sid=5489&amp;ppid=30038277&amp;vpid=586420797&amp;ct=offers"/>
    <s v="Verical"/>
    <s v="SCT30N120"/>
    <m/>
    <n v="17.559999999999999"/>
    <n v="175600"/>
    <n v="175600"/>
    <n v="280"/>
    <n v="1"/>
    <s v="https://octopart.com/click/track?ai=8237&amp;sig=08a2b44&amp;sid=5489&amp;ppid=30038277&amp;vpid=586420797&amp;ct=offers"/>
    <s v="100mOhm"/>
    <s v="20A,"/>
    <s v="20V"/>
    <s v="TO-247-3"/>
    <n v="100"/>
    <n v="1200"/>
    <s v="D"/>
  </r>
  <r>
    <n v="10000"/>
    <s v="SCTH40N120G2V7AG"/>
    <x v="7"/>
    <s v="SCTH40N120G2V7AG"/>
    <s v="https://octopart.com/scth40n120g2v7ag-stmicroelectronics-92402812"/>
    <s v="1200V 105mOhm @ 20A, 18V TO-263-8, DÂ²Pak (7 Leads + Tab), TO-263CA"/>
    <s v="Id=33A (Tc) Vgsmax=18V Vth=5V @ 1mA"/>
    <s v="Qg=63nC @ 18V Ciss=1230pF @ 800V"/>
    <n v="10000"/>
    <s v="497-SCTH40N120G2V7AGTR-ND"/>
    <m/>
    <m/>
    <m/>
    <m/>
    <m/>
    <s v="511-SCTH40N120G2V7AG"/>
    <s v="52AH0353"/>
    <m/>
    <m/>
    <m/>
    <m/>
    <m/>
    <m/>
    <s v="Tape &amp; Reel"/>
    <m/>
    <m/>
    <m/>
    <m/>
    <m/>
    <s v="Tape &amp; Reel"/>
    <m/>
    <m/>
    <m/>
    <m/>
    <m/>
    <m/>
    <m/>
    <n v="10.241"/>
    <m/>
    <m/>
    <m/>
    <m/>
    <m/>
    <n v="11.93"/>
    <n v="9.6300000000000008"/>
    <m/>
    <m/>
    <m/>
    <m/>
    <m/>
    <m/>
    <n v="0"/>
    <m/>
    <m/>
    <m/>
    <m/>
    <m/>
    <n v="0"/>
    <n v="0"/>
    <m/>
    <m/>
    <m/>
    <m/>
    <m/>
    <m/>
    <n v="1000"/>
    <m/>
    <m/>
    <m/>
    <m/>
    <m/>
    <n v="1"/>
    <n v="1000"/>
    <m/>
    <m/>
    <m/>
    <m/>
    <m/>
    <m/>
    <s v="https://octopart.com/click/track?c=1&amp;ai=8237&amp;sig=09d96e4&amp;sid=459&amp;ppid=92402812&amp;vpid=606217595&amp;ct=offers"/>
    <m/>
    <m/>
    <m/>
    <m/>
    <m/>
    <s v="https://octopart.com/click/track?c=1&amp;ai=8237&amp;sig=01c9b48&amp;sid=2401&amp;ppid=92402812&amp;vpid=603131002&amp;ct=offers"/>
    <s v="https://octopart.com/click/track?c=1&amp;ai=8237&amp;sig=06e243c&amp;sid=2402&amp;ppid=92402812&amp;vpid=600642229&amp;ct=offers"/>
    <m/>
    <m/>
    <m/>
    <m/>
    <m/>
    <m/>
    <s v="Newark"/>
    <s v="52AH0353"/>
    <m/>
    <n v="9.6300000000000008"/>
    <n v="96300"/>
    <n v="96300"/>
    <n v="0"/>
    <n v="1000"/>
    <s v="https://octopart.com/click/track?c=1&amp;ai=8237&amp;sig=06e243c&amp;sid=2402&amp;ppid=92402812&amp;vpid=600642229&amp;ct=offers"/>
    <s v="105mOhm"/>
    <s v="20A,"/>
    <s v="18V"/>
    <s v="TO-263-8,"/>
    <n v="105"/>
    <n v="1200"/>
    <s v="J"/>
  </r>
  <r>
    <n v="10000"/>
    <s v="SCTW40N120G2VAG"/>
    <x v="7"/>
    <s v="SCTW40N120G2VAG"/>
    <s v="https://octopart.com/sctw40n120g2vag-stmicroelectronics-106888708"/>
    <s v="1200V 105mOhm @ 20A, 18V TO-247-3"/>
    <s v="Id=33A (Tc) Vgsmax=18V Vth=5V @ 1mA"/>
    <s v="Qg=63nC @ 18V Ciss=1230pF @ 800V"/>
    <n v="10000"/>
    <s v="497-SCTW40N120G2VAG-ND"/>
    <s v="SCTW40N120G2VAG"/>
    <s v="SCTW40N120G2VAG"/>
    <s v="SCTW40N120G2VAG"/>
    <m/>
    <m/>
    <s v="511-SCTW40N120G2VAG"/>
    <s v="52AH0357"/>
    <m/>
    <m/>
    <m/>
    <m/>
    <m/>
    <m/>
    <s v="Tube"/>
    <m/>
    <m/>
    <m/>
    <m/>
    <m/>
    <s v="Tube"/>
    <m/>
    <m/>
    <m/>
    <m/>
    <m/>
    <m/>
    <m/>
    <n v="11.455"/>
    <n v="15.701000000000001"/>
    <n v="10.089399999999999"/>
    <n v="12.195422505355801"/>
    <m/>
    <m/>
    <n v="12.24"/>
    <n v="9.8800000000000008"/>
    <m/>
    <m/>
    <m/>
    <m/>
    <m/>
    <m/>
    <n v="0"/>
    <n v="24"/>
    <n v="0"/>
    <n v="0"/>
    <m/>
    <m/>
    <n v="0"/>
    <n v="0"/>
    <m/>
    <m/>
    <m/>
    <m/>
    <m/>
    <m/>
    <n v="600"/>
    <n v="1"/>
    <n v="600"/>
    <n v="1"/>
    <m/>
    <m/>
    <n v="1"/>
    <n v="600"/>
    <m/>
    <m/>
    <m/>
    <m/>
    <m/>
    <m/>
    <s v="https://octopart.com/click/track?c=1&amp;ai=8237&amp;sig=0e01d5e&amp;sid=459&amp;ppid=106888708&amp;vpid=606217599&amp;ct=offers"/>
    <s v="https://octopart.com/click/track?ai=8237&amp;sig=08a5d3d&amp;sid=1106&amp;ppid=106888708&amp;vpid=609945806&amp;ct=offers"/>
    <s v="https://octopart.com/click/track?c=1&amp;ai=8237&amp;sig=045b35c&amp;sid=5822&amp;ppid=106888708&amp;vpid=600780645&amp;ct=offers"/>
    <s v="https://octopart.com/click/track?c=1&amp;ai=8237&amp;sig=05b2486&amp;sid=15544&amp;ppid=106888708&amp;vpid=599618391&amp;ct=offers"/>
    <m/>
    <m/>
    <s v="https://octopart.com/click/track?c=1&amp;ai=8237&amp;sig=035a953&amp;sid=2401&amp;ppid=106888708&amp;vpid=603131003&amp;ct=offers"/>
    <s v="https://octopart.com/click/track?c=1&amp;ai=8237&amp;sig=06fd9ba&amp;sid=2402&amp;ppid=106888708&amp;vpid=600642233&amp;ct=offers"/>
    <m/>
    <m/>
    <m/>
    <m/>
    <m/>
    <m/>
    <s v="Newark"/>
    <s v="52AH0357"/>
    <m/>
    <n v="9.8800000000000008"/>
    <n v="98800"/>
    <n v="98800"/>
    <n v="0"/>
    <n v="600"/>
    <s v="https://octopart.com/click/track?c=1&amp;ai=8237&amp;sig=06fd9ba&amp;sid=2402&amp;ppid=106888708&amp;vpid=600642233&amp;ct=offers"/>
    <s v="105mOhm"/>
    <s v="20A,"/>
    <s v="18V"/>
    <s v="TO-247-3"/>
    <n v="105"/>
    <n v="1200"/>
    <s v="D"/>
  </r>
  <r>
    <n v="10000"/>
    <s v="SCT20N120AG"/>
    <x v="7"/>
    <s v="SCT20N120AG"/>
    <s v="https://octopart.com/sct20n120ag-stmicroelectronics-98097111"/>
    <s v="1200V 239mOhm @ 10A, 20V TO-247-3"/>
    <s v="Id=20A (Tc) Vgsmax=20V Vth=3.5V @ 1mA"/>
    <s v="Qg=45nC @ 20V Ciss=650pF @ 400V"/>
    <n v="10000"/>
    <s v="497-SCT20N120AG-ND"/>
    <s v="SCT20N120AG"/>
    <m/>
    <m/>
    <m/>
    <m/>
    <s v="511-SCT20N120AG"/>
    <s v="52AH0359"/>
    <m/>
    <m/>
    <m/>
    <m/>
    <m/>
    <m/>
    <s v="Tube"/>
    <m/>
    <m/>
    <m/>
    <m/>
    <m/>
    <s v="Tube"/>
    <m/>
    <m/>
    <m/>
    <m/>
    <m/>
    <m/>
    <m/>
    <n v="10.15"/>
    <n v="14.0251"/>
    <m/>
    <m/>
    <m/>
    <m/>
    <n v="10.84"/>
    <n v="8.75"/>
    <m/>
    <m/>
    <m/>
    <m/>
    <m/>
    <m/>
    <n v="0"/>
    <n v="30"/>
    <m/>
    <m/>
    <m/>
    <m/>
    <n v="0"/>
    <n v="0"/>
    <m/>
    <m/>
    <m/>
    <m/>
    <m/>
    <m/>
    <n v="600"/>
    <n v="30"/>
    <m/>
    <m/>
    <m/>
    <m/>
    <n v="1"/>
    <n v="600"/>
    <m/>
    <m/>
    <m/>
    <m/>
    <m/>
    <m/>
    <s v="https://octopart.com/click/track?c=1&amp;ai=8237&amp;sig=062beec&amp;sid=459&amp;ppid=98097111&amp;vpid=606217592&amp;ct=offers"/>
    <s v="https://octopart.com/click/track?ai=8237&amp;sig=0c1a247&amp;sid=1106&amp;ppid=98097111&amp;vpid=609945803&amp;ct=offers"/>
    <m/>
    <m/>
    <m/>
    <m/>
    <s v="https://octopart.com/click/track?c=1&amp;ai=8237&amp;sig=0a3d68f&amp;sid=2401&amp;ppid=98097111&amp;vpid=600891337&amp;ct=offers"/>
    <s v="https://octopart.com/click/track?c=1&amp;ai=8237&amp;sig=0fcd4f6&amp;sid=2402&amp;ppid=98097111&amp;vpid=600642226&amp;ct=offers"/>
    <m/>
    <m/>
    <m/>
    <m/>
    <m/>
    <m/>
    <s v="Newark"/>
    <s v="52AH0359"/>
    <m/>
    <n v="8.75"/>
    <n v="87500"/>
    <n v="87500"/>
    <n v="0"/>
    <n v="600"/>
    <s v="https://octopart.com/click/track?c=1&amp;ai=8237&amp;sig=0fcd4f6&amp;sid=2402&amp;ppid=98097111&amp;vpid=600642226&amp;ct=offers"/>
    <s v="239mOhm"/>
    <s v="10A,"/>
    <s v="20V"/>
    <s v="TO-247-3"/>
    <n v="239"/>
    <n v="1200"/>
    <s v="D"/>
  </r>
  <r>
    <n v="10000"/>
    <s v="SCT20N120"/>
    <x v="7"/>
    <s v="SCT20N120"/>
    <s v="https://octopart.com/sct20n120-stmicroelectronics-53717748"/>
    <s v="1200V 290mOhm @ 10A, 20V TO-247-3"/>
    <s v="Id=20A (Tc) Vgsmax=20V Vth=3.5V @ 1mA"/>
    <s v="Qg=45nC @ 20V Ciss=650pF @ 400V"/>
    <n v="10000"/>
    <s v="497-15170-ND"/>
    <s v="SCT20N120"/>
    <s v="SCT20N120"/>
    <s v="SCT20N120"/>
    <s v="C1S730200990774"/>
    <s v="SCT20N120-TUBE"/>
    <s v="511-SCT20N120"/>
    <s v="41Y5720"/>
    <m/>
    <m/>
    <m/>
    <s v="SCT20N120"/>
    <m/>
    <s v="SCT20N120"/>
    <s v="Tube"/>
    <m/>
    <m/>
    <m/>
    <s v="Tube"/>
    <s v="Tube"/>
    <s v="Tube"/>
    <m/>
    <m/>
    <m/>
    <m/>
    <m/>
    <m/>
    <m/>
    <n v="8.1"/>
    <n v="10.861700000000001"/>
    <n v="7.6628400000000001"/>
    <n v="9.2622760854450501"/>
    <n v="8.44"/>
    <n v="9.56"/>
    <n v="9.2899999999999991"/>
    <n v="7.8"/>
    <m/>
    <m/>
    <m/>
    <n v="17.63"/>
    <m/>
    <n v="10.505100000000001"/>
    <n v="559"/>
    <n v="545"/>
    <n v="0"/>
    <n v="0"/>
    <n v="400"/>
    <n v="100"/>
    <n v="500"/>
    <n v="0"/>
    <m/>
    <m/>
    <m/>
    <n v="0"/>
    <m/>
    <n v="545"/>
    <n v="1"/>
    <n v="1"/>
    <n v="600"/>
    <n v="1"/>
    <n v="1"/>
    <n v="1"/>
    <n v="1"/>
    <n v="600"/>
    <m/>
    <m/>
    <m/>
    <n v="1"/>
    <m/>
    <n v="1"/>
    <s v="https://octopart.com/click/track?ai=8237&amp;sig=0793439&amp;sid=459&amp;ppid=53717748&amp;vpid=181163976&amp;ct=offers"/>
    <s v="https://octopart.com/click/track?ai=8237&amp;sig=015159c&amp;sid=1106&amp;ppid=53717748&amp;vpid=592453807&amp;ct=offers"/>
    <s v="https://octopart.com/click/track?c=1&amp;ai=8237&amp;sig=064ec36&amp;sid=5822&amp;ppid=53717748&amp;vpid=189171440&amp;ct=offers"/>
    <s v="https://octopart.com/click/track?c=1&amp;ai=8237&amp;sig=0b87951&amp;sid=15544&amp;ppid=53717748&amp;vpid=198878233&amp;ct=offers"/>
    <s v="https://octopart.com/click/track?ai=8237&amp;sig=0a1319b&amp;sid=13512&amp;ppid=53717748&amp;vpid=279924166&amp;ct=offers"/>
    <s v="https://octopart.com/click/track?ai=8237&amp;sig=0fce8ea&amp;sid=2454&amp;ppid=53717748&amp;vpid=415555938&amp;ct=offers"/>
    <s v="https://octopart.com/click/track?ai=8237&amp;sig=0035b96&amp;sid=2401&amp;ppid=53717748&amp;vpid=182744859&amp;ct=offers"/>
    <s v="https://octopart.com/click/track?c=1&amp;ai=8237&amp;sig=050414b&amp;sid=2402&amp;ppid=53717748&amp;vpid=217106010&amp;ct=offers"/>
    <m/>
    <m/>
    <m/>
    <s v="https://octopart.com/click/track?ai=8237&amp;sig=08965d6&amp;sid=1532&amp;ppid=53717748&amp;vpid=423252582&amp;ct=offers"/>
    <m/>
    <s v="https://octopart.com/click/track?ai=8237&amp;sig=08161f8&amp;sid=5489&amp;ppid=53717748&amp;vpid=592578658&amp;ct=offers"/>
    <s v="Avnet"/>
    <s v="SCT20N120"/>
    <m/>
    <n v="7.6628400000000001"/>
    <n v="76628.399999999994"/>
    <n v="76628.399999999994"/>
    <n v="0"/>
    <n v="600"/>
    <s v="https://octopart.com/click/track?c=1&amp;ai=8237&amp;sig=064ec36&amp;sid=5822&amp;ppid=53717748&amp;vpid=189171440&amp;ct=offers"/>
    <s v="290mOhm"/>
    <s v="10A,"/>
    <s v="20V"/>
    <s v="TO-247-3"/>
    <n v="290"/>
    <n v="1200"/>
    <s v="D"/>
  </r>
  <r>
    <n v="10000"/>
    <s v="SCT20N120H"/>
    <x v="7"/>
    <s v="SCT20N120H"/>
    <s v="https://octopart.com/sct20n120h-stmicroelectronics-98097112"/>
    <s v="1200V 290mOhm @ 10A, 20V TO-247-3"/>
    <s v="Id=20A (Tc) Vgsmax=20V Vth=3.5V @ 1mA"/>
    <s v="Qg=45nC @ 20V Ciss=650pF @ 400V"/>
    <n v="10000"/>
    <s v="SCT20N120H-ND"/>
    <m/>
    <s v="SCT20N120H"/>
    <s v="SCT20N120H"/>
    <m/>
    <m/>
    <s v="511-SCT20N120H"/>
    <s v="02AH6931"/>
    <m/>
    <m/>
    <m/>
    <m/>
    <m/>
    <m/>
    <s v="Tape &amp; Reel"/>
    <m/>
    <m/>
    <m/>
    <m/>
    <m/>
    <m/>
    <m/>
    <m/>
    <m/>
    <m/>
    <m/>
    <m/>
    <m/>
    <n v="7.36"/>
    <m/>
    <n v="7.3435499999999996"/>
    <n v="8.7991114075598098"/>
    <m/>
    <m/>
    <n v="8.91"/>
    <n v="7.19"/>
    <m/>
    <m/>
    <m/>
    <m/>
    <m/>
    <m/>
    <n v="0"/>
    <m/>
    <n v="0"/>
    <n v="0"/>
    <m/>
    <m/>
    <n v="0"/>
    <n v="0"/>
    <m/>
    <m/>
    <m/>
    <m/>
    <m/>
    <m/>
    <n v="1000"/>
    <m/>
    <n v="1000"/>
    <n v="1"/>
    <m/>
    <m/>
    <n v="1"/>
    <n v="1000"/>
    <m/>
    <m/>
    <m/>
    <m/>
    <m/>
    <m/>
    <s v="https://octopart.com/click/track?c=1&amp;ai=8237&amp;sig=0a9075e&amp;sid=459&amp;ppid=98097112&amp;vpid=582235837&amp;ct=offers"/>
    <m/>
    <s v="https://octopart.com/click/track?c=1&amp;ai=8237&amp;sig=02f6107&amp;sid=5822&amp;ppid=98097112&amp;vpid=535970121&amp;ct=offers"/>
    <s v="https://octopart.com/click/track?c=1&amp;ai=8237&amp;sig=08c0413&amp;sid=15544&amp;ppid=98097112&amp;vpid=521301948&amp;ct=offers"/>
    <m/>
    <m/>
    <s v="https://octopart.com/click/track?c=1&amp;ai=8237&amp;sig=02a14ba&amp;sid=2401&amp;ppid=98097112&amp;vpid=600497745&amp;ct=offers"/>
    <s v="https://octopart.com/click/track?c=1&amp;ai=8237&amp;sig=09307cd&amp;sid=2402&amp;ppid=98097112&amp;vpid=547463106&amp;ct=offers"/>
    <m/>
    <m/>
    <m/>
    <m/>
    <m/>
    <m/>
    <s v="Newark"/>
    <s v="02AH6931"/>
    <m/>
    <n v="7.19"/>
    <n v="71900"/>
    <n v="71900"/>
    <n v="0"/>
    <n v="1000"/>
    <s v="https://octopart.com/click/track?c=1&amp;ai=8237&amp;sig=09307cd&amp;sid=2402&amp;ppid=98097112&amp;vpid=547463106&amp;ct=offers"/>
    <s v="290mOhm"/>
    <s v="10A,"/>
    <s v="20V"/>
    <s v="TO-247-3"/>
    <n v="290"/>
    <n v="1200"/>
    <s v="D"/>
  </r>
  <r>
    <n v="10000"/>
    <s v="SCT10N120"/>
    <x v="7"/>
    <s v="SCT10N120"/>
    <s v="https://octopart.com/sct10n120-stmicroelectronics-74677487"/>
    <s v="1200V 690mOhm @ 6A, 20V TO-247-3"/>
    <s v="Id=12A (Tc) Vgsmax=20V Vth=3.5V @ 250ÂµA"/>
    <s v="Qg=22nC @ 20V Ciss=290pF @ 400V"/>
    <n v="10000"/>
    <s v="497-16597-5-ND"/>
    <m/>
    <s v="SCT10N120"/>
    <s v="SCT10N120"/>
    <m/>
    <m/>
    <s v="511-SCT10N120"/>
    <s v="07AH6931"/>
    <m/>
    <m/>
    <m/>
    <m/>
    <m/>
    <m/>
    <s v="Tube"/>
    <m/>
    <m/>
    <m/>
    <m/>
    <m/>
    <s v="Tube"/>
    <m/>
    <m/>
    <m/>
    <m/>
    <m/>
    <m/>
    <m/>
    <n v="6.0750000000000002"/>
    <m/>
    <n v="5.7471300000000003"/>
    <n v="8.3442900022045201"/>
    <m/>
    <m/>
    <n v="6.75"/>
    <n v="6.97"/>
    <m/>
    <m/>
    <m/>
    <m/>
    <m/>
    <m/>
    <n v="0"/>
    <m/>
    <n v="0"/>
    <n v="120"/>
    <m/>
    <m/>
    <n v="26"/>
    <n v="514"/>
    <m/>
    <m/>
    <m/>
    <m/>
    <m/>
    <m/>
    <n v="1"/>
    <m/>
    <n v="600"/>
    <n v="1"/>
    <m/>
    <m/>
    <n v="1"/>
    <n v="1"/>
    <m/>
    <m/>
    <m/>
    <m/>
    <m/>
    <m/>
    <s v="https://octopart.com/click/track?c=1&amp;ai=8237&amp;sig=07dcecb&amp;sid=459&amp;ppid=74677487&amp;vpid=265960068&amp;ct=offers"/>
    <m/>
    <s v="https://octopart.com/click/track?c=1&amp;ai=8237&amp;sig=00ab701&amp;sid=5822&amp;ppid=74677487&amp;vpid=440724841&amp;ct=offers"/>
    <s v="https://octopart.com/click/track?ai=8237&amp;sig=0977ba7&amp;sid=15544&amp;ppid=74677487&amp;vpid=272360072&amp;ct=offers"/>
    <m/>
    <m/>
    <s v="https://octopart.com/click/track?ai=8237&amp;sig=0ffd5e0&amp;sid=2401&amp;ppid=74677487&amp;vpid=268897389&amp;ct=offers"/>
    <s v="https://octopart.com/click/track?ai=8237&amp;sig=0128a0f&amp;sid=2402&amp;ppid=74677487&amp;vpid=575066161&amp;ct=offers"/>
    <m/>
    <m/>
    <m/>
    <m/>
    <m/>
    <m/>
    <s v="Avnet"/>
    <s v="SCT10N120"/>
    <m/>
    <n v="5.7471300000000003"/>
    <n v="57471.3"/>
    <n v="57471.3"/>
    <n v="0"/>
    <n v="600"/>
    <s v="https://octopart.com/click/track?c=1&amp;ai=8237&amp;sig=00ab701&amp;sid=5822&amp;ppid=74677487&amp;vpid=440724841&amp;ct=offers"/>
    <s v="690mOhm"/>
    <s v="6A,"/>
    <s v="20V"/>
    <s v="TO-247-3"/>
    <n v="690"/>
    <n v="1200"/>
    <s v="D"/>
  </r>
  <r>
    <n v="10000"/>
    <s v="SCT10N120H"/>
    <x v="7"/>
    <s v="SCT10N120H"/>
    <s v="https://octopart.com/sct10n120h-stmicroelectronics-98378196"/>
    <s v="1200V 690mOhm @ 6A, 20V TO-247-3"/>
    <s v="Id=12A (Tc) Vgsmax=20V Vth=3.5V @ 250ÂµA"/>
    <s v="Qg=22nC @ 20V Ciss=290pF @ 400V"/>
    <n v="10000"/>
    <s v="SCT10N120H-ND"/>
    <m/>
    <s v="SCT10N120H"/>
    <m/>
    <m/>
    <m/>
    <m/>
    <s v="59AC7246"/>
    <m/>
    <m/>
    <m/>
    <m/>
    <m/>
    <m/>
    <s v="Tape &amp; Reel"/>
    <m/>
    <m/>
    <m/>
    <m/>
    <m/>
    <m/>
    <m/>
    <m/>
    <m/>
    <m/>
    <m/>
    <m/>
    <m/>
    <n v="4.03"/>
    <m/>
    <n v="3.95913"/>
    <m/>
    <m/>
    <m/>
    <m/>
    <n v="3.88"/>
    <m/>
    <m/>
    <m/>
    <m/>
    <m/>
    <m/>
    <n v="0"/>
    <m/>
    <n v="0"/>
    <m/>
    <m/>
    <m/>
    <m/>
    <n v="0"/>
    <m/>
    <m/>
    <m/>
    <m/>
    <m/>
    <m/>
    <n v="1000"/>
    <m/>
    <n v="1000"/>
    <m/>
    <m/>
    <m/>
    <m/>
    <n v="1000"/>
    <m/>
    <m/>
    <m/>
    <m/>
    <m/>
    <m/>
    <s v="https://octopart.com/click/track?c=1&amp;ai=8237&amp;sig=02329f2&amp;sid=459&amp;ppid=98378196&amp;vpid=582235836&amp;ct=offers"/>
    <m/>
    <s v="https://octopart.com/click/track?c=1&amp;ai=8237&amp;sig=083d613&amp;sid=5822&amp;ppid=98378196&amp;vpid=524147222&amp;ct=offers"/>
    <m/>
    <m/>
    <m/>
    <m/>
    <s v="https://octopart.com/click/track?c=1&amp;ai=8237&amp;sig=0c2545b&amp;sid=2402&amp;ppid=98378196&amp;vpid=538137652&amp;ct=offers"/>
    <m/>
    <m/>
    <m/>
    <m/>
    <m/>
    <m/>
    <s v="Newark"/>
    <s v="59AC7246"/>
    <m/>
    <n v="3.88"/>
    <n v="38800"/>
    <n v="38800"/>
    <n v="0"/>
    <n v="1000"/>
    <s v="https://octopart.com/click/track?c=1&amp;ai=8237&amp;sig=0c2545b&amp;sid=2402&amp;ppid=98378196&amp;vpid=538137652&amp;ct=offers"/>
    <s v="690mOhm"/>
    <s v="6A,"/>
    <s v="20V"/>
    <s v="TO-247-3"/>
    <n v="690"/>
    <n v="1200"/>
    <s v="D"/>
  </r>
  <r>
    <n v="10000"/>
    <s v="SCT10N120AG"/>
    <x v="7"/>
    <s v="SCT10N120AG"/>
    <s v="https://octopart.com/sct10n120ag-stmicroelectronics-107245756"/>
    <s v="1200V 690mOhm @ 6A, 20V TO-247-3"/>
    <s v="Id=12A (Tc) Vgsmax=20V Vth=3.5V @ 250ÂµA"/>
    <s v="Qg=22nC @ 20V Ciss=290pF @ 400V"/>
    <n v="10000"/>
    <s v="497-SCT10N120AG-ND"/>
    <s v="SCT10N120AG"/>
    <m/>
    <m/>
    <m/>
    <m/>
    <m/>
    <s v="52AH0358"/>
    <m/>
    <m/>
    <m/>
    <m/>
    <m/>
    <m/>
    <s v="Tube"/>
    <m/>
    <m/>
    <m/>
    <m/>
    <m/>
    <m/>
    <m/>
    <m/>
    <m/>
    <m/>
    <m/>
    <m/>
    <m/>
    <n v="6"/>
    <n v="10.018000000000001"/>
    <m/>
    <m/>
    <m/>
    <m/>
    <m/>
    <n v="5"/>
    <m/>
    <m/>
    <m/>
    <m/>
    <m/>
    <m/>
    <n v="0"/>
    <n v="30"/>
    <m/>
    <m/>
    <m/>
    <m/>
    <m/>
    <n v="0"/>
    <m/>
    <m/>
    <m/>
    <m/>
    <m/>
    <m/>
    <n v="600"/>
    <n v="30"/>
    <m/>
    <m/>
    <m/>
    <m/>
    <m/>
    <n v="600"/>
    <m/>
    <m/>
    <m/>
    <m/>
    <m/>
    <m/>
    <s v="https://octopart.com/click/track?c=1&amp;ai=8237&amp;sig=07e0de0&amp;sid=459&amp;ppid=107245756&amp;vpid=606217591&amp;ct=offers"/>
    <s v="https://octopart.com/click/track?ai=8237&amp;sig=0ea5449&amp;sid=1106&amp;ppid=107245756&amp;vpid=610114445&amp;ct=offers"/>
    <m/>
    <m/>
    <m/>
    <m/>
    <m/>
    <s v="https://octopart.com/click/track?c=1&amp;ai=8237&amp;sig=0accef0&amp;sid=2402&amp;ppid=107245756&amp;vpid=600642225&amp;ct=offers"/>
    <m/>
    <m/>
    <m/>
    <m/>
    <m/>
    <m/>
    <s v="Newark"/>
    <s v="52AH0358"/>
    <m/>
    <n v="5"/>
    <n v="50000"/>
    <n v="50000"/>
    <n v="0"/>
    <n v="600"/>
    <s v="https://octopart.com/click/track?c=1&amp;ai=8237&amp;sig=0accef0&amp;sid=2402&amp;ppid=107245756&amp;vpid=600642225&amp;ct=offers"/>
    <s v="690mOhm"/>
    <s v="6A,"/>
    <s v="20V"/>
    <s v="TO-247-3"/>
    <n v="690"/>
    <n v="1200"/>
    <s v="D"/>
  </r>
  <r>
    <n v="10000"/>
    <s v="UF3SC065007K4S"/>
    <x v="8"/>
    <m/>
    <m/>
    <s v="650V 9mOhm @ 50A, 12V TO-247-4"/>
    <s v="Id=120A (Tc) Vgsmax=12V Vth=6V @ 10mA"/>
    <s v="Qg=214nC @ 15V Ciss=-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55.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Mouser"/>
    <m/>
    <m/>
    <n v="55.36"/>
    <m/>
    <m/>
    <m/>
    <m/>
    <m/>
    <s v="9mOhm"/>
    <s v="50A,"/>
    <s v="12V"/>
    <s v="TO-247-4"/>
    <n v="9"/>
    <n v="650"/>
    <s v="K"/>
  </r>
  <r>
    <n v="10000"/>
    <s v="UJ3C065030B3"/>
    <x v="8"/>
    <s v="UJ3C065030B3"/>
    <s v="https://octopart.com/uj3c065030b3-united+silicon+carbide-104951547"/>
    <s v="650V 35mOhm @ 50A, 12V TO-263-3, DÂ²Pak (2 Leads + Tab), TO-263AB"/>
    <s v="Id=6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58"/>
    <m/>
    <n v="23.492303952879698"/>
    <n v="234923.039528797"/>
    <n v="234923.039528797"/>
    <n v="100"/>
    <n v="1"/>
    <s v="https://octopart.com/click/track?ai=8237&amp;sig=0777d03&amp;sid=14389&amp;ppid=104951547&amp;vpid=586322527&amp;ct=offers"/>
    <s v="35mOhm"/>
    <s v="50A,"/>
    <s v="12V"/>
    <s v="TO-263-3,"/>
    <n v="35"/>
    <n v="650"/>
    <s v="J"/>
  </r>
  <r>
    <n v="10000"/>
    <s v="UJ3C065030B3"/>
    <x v="8"/>
    <s v="UJ3C065030B3"/>
    <s v="https://octopart.com/uj3c065030b3-united+silicon+carbide-104951547"/>
    <s v="650V 35mOhm @ 50A, 12V TO-263-3, DÂ²Pak (2 Leads + Tab), TO-263AB"/>
    <s v="Id=6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58"/>
    <m/>
    <n v="23.492303952879698"/>
    <n v="234923.039528797"/>
    <n v="234923.039528797"/>
    <n v="100"/>
    <n v="1"/>
    <s v="https://octopart.com/click/track?ai=8237&amp;sig=0777d03&amp;sid=14389&amp;ppid=104951547&amp;vpid=586322527&amp;ct=offers"/>
    <s v="35mOhm"/>
    <s v="50A,"/>
    <s v="12V"/>
    <s v="TO-263-3,"/>
    <n v="35"/>
    <n v="650"/>
    <s v="J"/>
  </r>
  <r>
    <n v="10000"/>
    <s v="UJ3C065030B3"/>
    <x v="8"/>
    <s v="UJ3C065030B3"/>
    <s v="https://octopart.com/uj3c065030b3-united+silicon+carbide-104951547"/>
    <s v="650V 35mOhm @ 50A, 12V TO-263-3, DÂ²Pak (2 Leads + Tab), TO-263AB"/>
    <s v="Id=6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58"/>
    <m/>
    <n v="23.492303952879698"/>
    <n v="234923.039528797"/>
    <n v="234923.039528797"/>
    <n v="100"/>
    <n v="1"/>
    <s v="https://octopart.com/click/track?ai=8237&amp;sig=0777d03&amp;sid=14389&amp;ppid=104951547&amp;vpid=586322527&amp;ct=offers"/>
    <s v="35mOhm"/>
    <s v="50A,"/>
    <s v="12V"/>
    <s v="TO-263-3,"/>
    <n v="35"/>
    <n v="650"/>
    <s v="J"/>
  </r>
  <r>
    <n v="10000"/>
    <s v="UJ3C065030T3S"/>
    <x v="8"/>
    <s v="UJ3C065030T3S"/>
    <s v="https://octopart.com/uj3c065030t3s-united+silicon+carbide-104951549"/>
    <s v="650V 35mOhm @ 50A, 12V TO-220-3"/>
    <s v="Id=8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60"/>
    <m/>
    <n v="23.492303952879698"/>
    <n v="234923.039528797"/>
    <n v="234923.039528797"/>
    <n v="50"/>
    <n v="1"/>
    <s v="https://octopart.com/click/track?ai=8237&amp;sig=066d514&amp;sid=14389&amp;ppid=104951549&amp;vpid=586322529&amp;ct=offers"/>
    <s v="35mOhm"/>
    <s v="50A,"/>
    <s v="12V"/>
    <s v="TO-220-3"/>
    <n v="35"/>
    <n v="650"/>
    <s v="K"/>
  </r>
  <r>
    <n v="10000"/>
    <s v="UJ3C065030K3S"/>
    <x v="8"/>
    <s v="UJ3C065030K3S"/>
    <s v="https://octopart.com/uj3c065030k3s-united+silicon+carbide-104951548"/>
    <s v="650V 35mOhm @ 50A, 12V TO-247-3"/>
    <s v="Id=8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59"/>
    <m/>
    <n v="24.916765116528801"/>
    <n v="249167.651165288"/>
    <n v="249167.651165288"/>
    <n v="20"/>
    <n v="1"/>
    <s v="https://octopart.com/click/track?ai=8237&amp;sig=04e4d4c&amp;sid=14389&amp;ppid=104951548&amp;vpid=586322528&amp;ct=offers"/>
    <s v="35mOhm"/>
    <s v="50A,"/>
    <s v="12V"/>
    <s v="TO-247-3"/>
    <n v="35"/>
    <n v="650"/>
    <s v="D"/>
  </r>
  <r>
    <n v="10000"/>
    <s v="UF3C065030K3S"/>
    <x v="8"/>
    <s v="UF3C065030K3S"/>
    <s v="https://octopart.com/uf3c065030k3s-united+silicon+carbide-104951538"/>
    <s v="650V 35mOhm @ 50A, 12V TO-247-3"/>
    <s v="Id=8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39"/>
    <m/>
    <n v="38.019546772634499"/>
    <n v="380195.467726345"/>
    <n v="380195.467726345"/>
    <n v="30"/>
    <n v="1"/>
    <s v="https://octopart.com/click/track?ai=8237&amp;sig=0627f09&amp;sid=14389&amp;ppid=104951538&amp;vpid=586322518&amp;ct=offers"/>
    <s v="35mOhm"/>
    <s v="50A,"/>
    <s v="12V"/>
    <s v="TO-247-3"/>
    <n v="35"/>
    <n v="650"/>
    <s v="D"/>
  </r>
  <r>
    <n v="10000"/>
    <s v="UF3C065030K4S"/>
    <x v="8"/>
    <s v="UF3C065030K4S"/>
    <s v="https://octopart.com/uf3c065030k4s-united+silicon+carbide-104951539"/>
    <s v="650V 35mOhm @ 50A, 12V TO-247-4"/>
    <s v="Id=85A (Tc) Vgsmax=12V Vth=6V @ 10mA"/>
    <s v="Qg=43nC @ 12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40"/>
    <m/>
    <n v="38.9013560644172"/>
    <n v="389013.56064417202"/>
    <n v="389013.56064417202"/>
    <n v="30"/>
    <n v="1"/>
    <s v="https://octopart.com/click/track?ai=8237&amp;sig=0fbf800&amp;sid=14389&amp;ppid=104951539&amp;vpid=586322519&amp;ct=offers"/>
    <s v="35mOhm"/>
    <s v="50A,"/>
    <s v="12V"/>
    <s v="TO-247-4"/>
    <n v="35"/>
    <n v="650"/>
    <s v="K"/>
  </r>
  <r>
    <n v="10000"/>
    <s v="UF3C065030B3"/>
    <x v="8"/>
    <m/>
    <m/>
    <s v="650V 35mOhm @ 40A, 12V TO-263-3, DÂ²Pak (2 Leads + Tab), TO-263AB"/>
    <s v="Id=6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Mouser 500"/>
    <m/>
    <m/>
    <n v="10.86"/>
    <m/>
    <m/>
    <m/>
    <m/>
    <m/>
    <s v="35mOhm"/>
    <s v="40A,"/>
    <s v="12V"/>
    <s v="TO-263-3,"/>
    <n v="35"/>
    <n v="650"/>
    <s v="J"/>
  </r>
  <r>
    <n v="10000"/>
    <s v="UF3C065030T3S"/>
    <x v="8"/>
    <m/>
    <m/>
    <s v="650V 35mOhm @ 50A, 12V TO-220-3"/>
    <s v="Id=8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Mouser 500"/>
    <m/>
    <m/>
    <n v="10.86"/>
    <m/>
    <m/>
    <m/>
    <m/>
    <m/>
    <s v="35mOhm"/>
    <s v="50A,"/>
    <s v="12V"/>
    <s v="TO-220-3"/>
    <n v="35"/>
    <n v="650"/>
    <s v="K"/>
  </r>
  <r>
    <n v="10000"/>
    <s v="UF3C065040B3"/>
    <x v="8"/>
    <s v="UF3C065040B3"/>
    <s v="https://octopart.com/uf3c065040b3-united+silicon+carbide-104951540"/>
    <s v="650V 52mOhm @ 30A, 12V TO-263-3, DÂ²Pak (2 Leads + Tab), TO-263AB"/>
    <s v="Id=41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41"/>
    <m/>
    <n v="20.6320763782509"/>
    <n v="206320.76378250899"/>
    <n v="206320.76378250899"/>
    <n v="100"/>
    <n v="1"/>
    <s v="https://octopart.com/click/track?ai=8237&amp;sig=0e8075a&amp;sid=14389&amp;ppid=104951540&amp;vpid=586322520&amp;ct=offers"/>
    <s v="52mOhm"/>
    <s v="30A,"/>
    <s v="12V"/>
    <s v="TO-263-3,"/>
    <n v="52"/>
    <n v="650"/>
    <s v="J"/>
  </r>
  <r>
    <n v="10000"/>
    <s v="UF3C065040B3"/>
    <x v="8"/>
    <s v="UF3C065040B3"/>
    <s v="https://octopart.com/uf3c065040b3-united+silicon+carbide-104951540"/>
    <s v="650V 52mOhm @ 30A, 12V TO-263-3, DÂ²Pak (2 Leads + Tab), TO-263AB"/>
    <s v="Id=41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41"/>
    <m/>
    <n v="20.6320763782509"/>
    <n v="206320.76378250899"/>
    <n v="206320.76378250899"/>
    <n v="100"/>
    <n v="1"/>
    <s v="https://octopart.com/click/track?ai=8237&amp;sig=0e8075a&amp;sid=14389&amp;ppid=104951540&amp;vpid=586322520&amp;ct=offers"/>
    <s v="52mOhm"/>
    <s v="30A,"/>
    <s v="12V"/>
    <s v="TO-263-3,"/>
    <n v="52"/>
    <n v="650"/>
    <s v="J"/>
  </r>
  <r>
    <n v="10000"/>
    <s v="UF3C065040B3"/>
    <x v="8"/>
    <s v="UF3C065040B3"/>
    <s v="https://octopart.com/uf3c065040b3-united+silicon+carbide-104951540"/>
    <s v="650V 52mOhm @ 30A, 12V TO-263-3, DÂ²Pak (2 Leads + Tab), TO-263AB"/>
    <s v="Id=41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41"/>
    <m/>
    <n v="20.6320763782509"/>
    <n v="206320.76378250899"/>
    <n v="206320.76378250899"/>
    <n v="100"/>
    <n v="1"/>
    <s v="https://octopart.com/click/track?ai=8237&amp;sig=0e8075a&amp;sid=14389&amp;ppid=104951540&amp;vpid=586322520&amp;ct=offers"/>
    <s v="52mOhm"/>
    <s v="30A,"/>
    <s v="12V"/>
    <s v="TO-263-3,"/>
    <n v="52"/>
    <n v="650"/>
    <s v="J"/>
  </r>
  <r>
    <n v="10000"/>
    <s v="UF3C065040K3S"/>
    <x v="8"/>
    <s v="UF3C065040K3S"/>
    <s v="https://octopart.com/uf3c065040k3s-united+silicon+carbide-104951541"/>
    <s v="650V 52mOhm @ 40A, 12V TO-247-3"/>
    <s v="Id=54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52"/>
    <m/>
    <n v="24.464555223306899"/>
    <n v="244645.552233069"/>
    <n v="244645.552233069"/>
    <n v="30"/>
    <n v="1"/>
    <s v="https://octopart.com/click/track?ai=8237&amp;sig=0ee8897&amp;sid=14389&amp;ppid=104951541&amp;vpid=586322521&amp;ct=offers"/>
    <s v="52mOhm"/>
    <s v="40A,"/>
    <s v="12V"/>
    <s v="TO-247-3"/>
    <n v="52"/>
    <n v="650"/>
    <s v="D"/>
  </r>
  <r>
    <n v="10000"/>
    <s v="UF3C065040K4S"/>
    <x v="8"/>
    <s v="UF3C065040K4S"/>
    <s v="https://octopart.com/uf3c065040k4s-united+silicon+carbide-104951542"/>
    <s v="650V 52mOhm @ 40A, 12V TO-247-4"/>
    <s v="Id=54A (Tc) Vgsmax=12V Vth=6V @ 10mA"/>
    <s v="Qg=43nC @ 12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53"/>
    <m/>
    <n v="24.611523438603999"/>
    <n v="246115.23438604001"/>
    <n v="246115.23438604001"/>
    <n v="30"/>
    <n v="1"/>
    <s v="https://octopart.com/click/track?ai=8237&amp;sig=059d358&amp;sid=14389&amp;ppid=104951542&amp;vpid=586322522&amp;ct=offers"/>
    <s v="52mOhm"/>
    <s v="40A,"/>
    <s v="12V"/>
    <s v="TO-247-4"/>
    <n v="52"/>
    <n v="650"/>
    <s v="K"/>
  </r>
  <r>
    <n v="10000"/>
    <s v="UF3C065040T3S"/>
    <x v="8"/>
    <m/>
    <m/>
    <s v="650V 52mOhm @ 40A, 12V TO-220-3"/>
    <s v="Id=54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Mouser 1000"/>
    <m/>
    <m/>
    <n v="7.31"/>
    <m/>
    <m/>
    <m/>
    <m/>
    <m/>
    <s v="52mOhm"/>
    <s v="40A,"/>
    <s v="12V"/>
    <s v="TO-220-3"/>
    <n v="52"/>
    <n v="650"/>
    <s v="K"/>
  </r>
  <r>
    <n v="10000"/>
    <s v="UJ3C065080T3S"/>
    <x v="8"/>
    <s v="UJ3C065080T3S"/>
    <s v="https://octopart.com/uj3c065080t3s-united+silicon+carbide-104951552"/>
    <s v="650V 100mOhm @ 20A, 12V TO-220-3"/>
    <s v="Id=31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63"/>
    <m/>
    <n v="9.0215873697776807"/>
    <n v="90215.873697776799"/>
    <n v="90215.873697776799"/>
    <n v="50"/>
    <n v="1"/>
    <s v="https://octopart.com/click/track?ai=8237&amp;sig=0eebe04&amp;sid=14389&amp;ppid=104951552&amp;vpid=586322532&amp;ct=offers"/>
    <s v="100mOhm"/>
    <s v="20A,"/>
    <s v="12V"/>
    <s v="TO-220-3"/>
    <n v="100"/>
    <n v="650"/>
    <s v="K"/>
  </r>
  <r>
    <n v="10000"/>
    <s v="UF3C065080K4S"/>
    <x v="8"/>
    <s v="UF3C065080K4S"/>
    <s v="https://octopart.com/uf3c065080k4s-united+silicon+carbide-104951543"/>
    <s v="650V 100mOhm @ 20A, 12V TO-247-4"/>
    <s v="Id=31A (Tc) Vgsmax=12V Vth=6V @ 10mA"/>
    <s v="Qg=43nC @ 12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54"/>
    <m/>
    <n v="16.087366951370399"/>
    <n v="160873.66951370399"/>
    <n v="160873.66951370399"/>
    <n v="30"/>
    <n v="1"/>
    <s v="https://octopart.com/click/track?ai=8237&amp;sig=05fef47&amp;sid=14389&amp;ppid=104951543&amp;vpid=586322523&amp;ct=offers"/>
    <s v="100mOhm"/>
    <s v="20A,"/>
    <s v="12V"/>
    <s v="TO-247-4"/>
    <n v="100"/>
    <n v="650"/>
    <s v="K"/>
  </r>
  <r>
    <n v="10000"/>
    <s v="UF3C065080T3S"/>
    <x v="8"/>
    <m/>
    <m/>
    <s v="650V 100mOhm @ 20A, 12V TO-220-3"/>
    <s v="Id=31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Mouser 500"/>
    <m/>
    <m/>
    <n v="3.86"/>
    <m/>
    <m/>
    <m/>
    <m/>
    <m/>
    <s v="100mOhm"/>
    <s v="20A,"/>
    <s v="12V"/>
    <s v="TO-220-3"/>
    <n v="100"/>
    <n v="650"/>
    <s v="K"/>
  </r>
  <r>
    <n v="10000"/>
    <s v="UF3C065080K3S"/>
    <x v="8"/>
    <m/>
    <m/>
    <s v="650V 100mOhm @ 20A, 12V TO-247-3"/>
    <s v="Id=31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Mouser 500"/>
    <m/>
    <m/>
    <n v="4.49"/>
    <m/>
    <m/>
    <m/>
    <m/>
    <m/>
    <s v="100mOhm"/>
    <s v="20A,"/>
    <s v="12V"/>
    <s v="TO-247-3"/>
    <n v="100"/>
    <n v="650"/>
    <s v="D"/>
  </r>
  <r>
    <n v="10000"/>
    <s v="UJ3C065080B3"/>
    <x v="8"/>
    <s v="UJ3C065080B3"/>
    <s v="https://octopart.com/uj3c065080b3-united+silicon+carbide-104951550"/>
    <s v="650V 111mOhm @ 20A, 12V TO-263-3, DÂ²Pak (2 Leads + Tab), TO-263AB"/>
    <s v="Id=2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61"/>
    <m/>
    <n v="9.0441978644387699"/>
    <n v="90441.978644387695"/>
    <n v="90441.978644387695"/>
    <n v="100"/>
    <n v="1"/>
    <s v="https://octopart.com/click/track?ai=8237&amp;sig=057da39&amp;sid=14389&amp;ppid=104951550&amp;vpid=586322530&amp;ct=offers"/>
    <s v="111mOhm"/>
    <s v="20A,"/>
    <s v="12V"/>
    <s v="TO-263-3,"/>
    <n v="111"/>
    <n v="650"/>
    <s v="J"/>
  </r>
  <r>
    <n v="10000"/>
    <s v="UJ3C065080B3"/>
    <x v="8"/>
    <s v="UJ3C065080B3"/>
    <s v="https://octopart.com/uj3c065080b3-united+silicon+carbide-104951550"/>
    <s v="650V 111mOhm @ 20A, 12V TO-263-3, DÂ²Pak (2 Leads + Tab), TO-263AB"/>
    <s v="Id=2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61"/>
    <m/>
    <n v="9.0441978644387699"/>
    <n v="90441.978644387695"/>
    <n v="90441.978644387695"/>
    <n v="100"/>
    <n v="1"/>
    <s v="https://octopart.com/click/track?ai=8237&amp;sig=057da39&amp;sid=14389&amp;ppid=104951550&amp;vpid=586322530&amp;ct=offers"/>
    <s v="111mOhm"/>
    <s v="20A,"/>
    <s v="12V"/>
    <s v="TO-263-3,"/>
    <n v="111"/>
    <n v="650"/>
    <s v="J"/>
  </r>
  <r>
    <n v="10000"/>
    <s v="UJ3C065080B3"/>
    <x v="8"/>
    <s v="UJ3C065080B3"/>
    <s v="https://octopart.com/uj3c065080b3-united+silicon+carbide-104951550"/>
    <s v="650V 111mOhm @ 20A, 12V TO-263-3, DÂ²Pak (2 Leads + Tab), TO-263AB"/>
    <s v="Id=2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61"/>
    <m/>
    <n v="9.0441978644387699"/>
    <n v="90441.978644387695"/>
    <n v="90441.978644387695"/>
    <n v="100"/>
    <n v="1"/>
    <s v="https://octopart.com/click/track?ai=8237&amp;sig=057da39&amp;sid=14389&amp;ppid=104951550&amp;vpid=586322530&amp;ct=offers"/>
    <s v="111mOhm"/>
    <s v="20A,"/>
    <s v="12V"/>
    <s v="TO-263-3,"/>
    <n v="111"/>
    <n v="650"/>
    <s v="J"/>
  </r>
  <r>
    <n v="10000"/>
    <s v="UJ3C065080K3S"/>
    <x v="8"/>
    <s v="UJ3C065080K3S"/>
    <s v="https://octopart.com/uj3c065080k3s-united+silicon+carbide-104951551"/>
    <s v="650V 111mOhm @ 20A, 12V TO-247-3"/>
    <s v="Id=31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Distrelec"/>
    <n v="30151462"/>
    <m/>
    <n v="10.084280618849199"/>
    <n v="100842.806188492"/>
    <n v="100842.806188492"/>
    <n v="30"/>
    <n v="1"/>
    <s v="https://octopart.com/click/track?ai=8237&amp;sig=0f8bfe7&amp;sid=14389&amp;ppid=104951551&amp;vpid=586322531&amp;ct=offers"/>
    <s v="111mOhm"/>
    <s v="20A,"/>
    <s v="12V"/>
    <s v="TO-247-3"/>
    <n v="111"/>
    <n v="650"/>
    <s v="D"/>
  </r>
  <r>
    <n v="10000"/>
    <s v="C3M0065090J"/>
    <x v="9"/>
    <s v="C3M0065090J-TR"/>
    <s v="https://octopart.com/c3m0065090j-tr-cree-58687091"/>
    <s v="900V 78mOhm @ 20A, 15V TO-263-8, DÂ²Pak (7 Leads + Tab), TO-263CA"/>
    <s v="Id=35A (Tc) Vgsmax=15V Vth=2.1V @ 5mA"/>
    <s v="Qg=30nC @ 15V Ciss=660pF @ 600V"/>
    <n v="10000"/>
    <m/>
    <s v="C3M0065090J-TR"/>
    <m/>
    <m/>
    <m/>
    <m/>
    <s v="941-C3M0065090J-TR"/>
    <m/>
    <m/>
    <m/>
    <m/>
    <m/>
    <m/>
    <s v="C3M0065090J-TR"/>
    <m/>
    <m/>
    <m/>
    <m/>
    <m/>
    <m/>
    <s v="Tape &amp; Reel"/>
    <m/>
    <m/>
    <m/>
    <m/>
    <m/>
    <m/>
    <m/>
    <m/>
    <n v="9.1626999999999992"/>
    <m/>
    <m/>
    <m/>
    <m/>
    <n v="11.08"/>
    <m/>
    <m/>
    <m/>
    <m/>
    <m/>
    <m/>
    <n v="9.1626999999999992"/>
    <m/>
    <n v="6400"/>
    <m/>
    <m/>
    <m/>
    <m/>
    <n v="1638"/>
    <m/>
    <m/>
    <m/>
    <m/>
    <m/>
    <m/>
    <n v="6400"/>
    <m/>
    <n v="1600"/>
    <m/>
    <m/>
    <m/>
    <m/>
    <n v="1"/>
    <m/>
    <m/>
    <m/>
    <m/>
    <m/>
    <m/>
    <n v="1600"/>
    <m/>
    <s v="https://octopart.com/click/track?ai=8237&amp;sig=0df7daf&amp;sid=1106&amp;ppid=58687091&amp;vpid=485449257&amp;ct=offers"/>
    <m/>
    <m/>
    <m/>
    <m/>
    <s v="https://octopart.com/click/track?ai=8237&amp;sig=0329a3c&amp;sid=2401&amp;ppid=58687091&amp;vpid=465035779&amp;ct=offers"/>
    <m/>
    <m/>
    <m/>
    <m/>
    <m/>
    <m/>
    <s v="https://octopart.com/click/track?ai=8237&amp;sig=0af552b&amp;sid=5489&amp;ppid=58687091&amp;vpid=600555598&amp;ct=offers"/>
    <s v="Verical"/>
    <s v="C3M0065090J-TR"/>
    <m/>
    <n v="9.1626999999999992"/>
    <n v="91626.999999999898"/>
    <n v="91626.999999999898"/>
    <n v="6400"/>
    <n v="1600"/>
    <s v="https://octopart.com/click/track?ai=8237&amp;sig=0af552b&amp;sid=5489&amp;ppid=58687091&amp;vpid=600555598&amp;ct=offers"/>
    <s v="78mOhm"/>
    <s v="20A,"/>
    <s v="15V"/>
    <s v="TO-263-8,"/>
    <n v="78"/>
    <n v="900"/>
    <s v="J"/>
  </r>
  <r>
    <n v="10000"/>
    <s v="C3M0016120K"/>
    <x v="9"/>
    <s v="C3M0016120K"/>
    <s v="https://octopart.com/c3m0016120k-wolfspeed-102136932"/>
    <s v="1.2kV 22.3mOhm @ 75A, 15V TO-247-4"/>
    <s v="Id=115A (Tc) Vgsmax=15V Vth=3.6V @ 23mA"/>
    <s v="Qg=211nC @ 15V Ciss=6085pF @ 1000V"/>
    <n v="10000"/>
    <s v="1697-C3M0016120K-ND"/>
    <m/>
    <m/>
    <m/>
    <m/>
    <m/>
    <m/>
    <s v="21AH3202"/>
    <s v="C3M0016120K"/>
    <n v="1923367"/>
    <m/>
    <m/>
    <m/>
    <m/>
    <s v="Tube"/>
    <m/>
    <m/>
    <m/>
    <m/>
    <m/>
    <m/>
    <m/>
    <m/>
    <m/>
    <m/>
    <m/>
    <m/>
    <m/>
    <n v="70.59"/>
    <m/>
    <m/>
    <m/>
    <m/>
    <m/>
    <m/>
    <n v="67.06"/>
    <n v="50.72"/>
    <n v="70.069999999999993"/>
    <m/>
    <m/>
    <m/>
    <m/>
    <n v="589"/>
    <m/>
    <m/>
    <m/>
    <m/>
    <m/>
    <m/>
    <n v="29"/>
    <n v="487"/>
    <n v="39"/>
    <m/>
    <m/>
    <m/>
    <m/>
    <n v="1"/>
    <m/>
    <m/>
    <m/>
    <m/>
    <m/>
    <m/>
    <n v="1"/>
    <n v="1"/>
    <n v="30"/>
    <m/>
    <m/>
    <m/>
    <m/>
    <s v="https://octopart.com/click/track?ai=8237&amp;sig=06a44aa&amp;sid=459&amp;ppid=102136932&amp;vpid=549030893&amp;ct=offers"/>
    <m/>
    <m/>
    <m/>
    <m/>
    <m/>
    <m/>
    <s v="https://octopart.com/click/track?ai=8237&amp;sig=0ad8f13&amp;sid=2402&amp;ppid=102136932&amp;vpid=575076475&amp;ct=offers"/>
    <s v="https://octopart.com/click/track?ai=8237&amp;sig=02adef4&amp;sid=18460&amp;ppid=102136932&amp;vpid=574773224&amp;ct=offers"/>
    <s v="https://octopart.com/click/track?ai=8237&amp;sig=0f31747&amp;sid=10022&amp;ppid=102136932&amp;vpid=595718435&amp;ct=offers"/>
    <m/>
    <m/>
    <m/>
    <m/>
    <s v="Richardson RFPD"/>
    <s v="C3M0016120K"/>
    <m/>
    <n v="50.72"/>
    <n v="507200"/>
    <n v="507200"/>
    <n v="487"/>
    <n v="1"/>
    <s v="https://octopart.com/click/track?ai=8237&amp;sig=02adef4&amp;sid=18460&amp;ppid=102136932&amp;vpid=574773224&amp;ct=offers"/>
    <s v="22.3mOhm"/>
    <s v="75A,"/>
    <s v="15V"/>
    <s v="TO-247-4"/>
    <n v="22.3"/>
    <n v="1200"/>
    <s v="K"/>
  </r>
  <r>
    <n v="10000"/>
    <s v="C3M0016120D"/>
    <x v="9"/>
    <s v="C3M0016120D"/>
    <s v="https://octopart.com/c3m0016120d-wolfspeed-104939826"/>
    <s v="1200V 22.3mOhm @ 75A, 15V TO-247-3"/>
    <s v="Id=115A (Tc) Vgsmax=15V Vth=3.6V @ 23mA"/>
    <s v="Qg=207nC @ 15V Ciss=6085pF @ 1000V"/>
    <n v="10000"/>
    <s v="1697-C3M0016120D-ND"/>
    <m/>
    <m/>
    <m/>
    <m/>
    <m/>
    <m/>
    <s v="40AH1118"/>
    <s v="C3M0016120D"/>
    <m/>
    <m/>
    <m/>
    <m/>
    <m/>
    <s v="Tube"/>
    <m/>
    <m/>
    <m/>
    <m/>
    <m/>
    <m/>
    <m/>
    <m/>
    <m/>
    <m/>
    <m/>
    <m/>
    <m/>
    <n v="70.569999999999993"/>
    <m/>
    <m/>
    <m/>
    <m/>
    <m/>
    <m/>
    <n v="63.35"/>
    <n v="50.72"/>
    <m/>
    <m/>
    <m/>
    <m/>
    <m/>
    <n v="36"/>
    <m/>
    <m/>
    <m/>
    <m/>
    <m/>
    <m/>
    <n v="32"/>
    <n v="64"/>
    <m/>
    <m/>
    <m/>
    <m/>
    <m/>
    <n v="1"/>
    <m/>
    <m/>
    <m/>
    <m/>
    <m/>
    <m/>
    <n v="1"/>
    <n v="1"/>
    <m/>
    <m/>
    <m/>
    <m/>
    <m/>
    <s v="https://octopart.com/click/track?ai=8237&amp;sig=0d92dda&amp;sid=459&amp;ppid=104939826&amp;vpid=587729736&amp;ct=offers"/>
    <m/>
    <m/>
    <m/>
    <m/>
    <m/>
    <m/>
    <s v="https://octopart.com/click/track?ai=8237&amp;sig=08e8dab&amp;sid=2402&amp;ppid=104939826&amp;vpid=592530578&amp;ct=offers"/>
    <s v="https://octopart.com/click/track?ai=8237&amp;sig=0557eb3&amp;sid=18460&amp;ppid=104939826&amp;vpid=586232349&amp;ct=offers"/>
    <m/>
    <m/>
    <m/>
    <m/>
    <m/>
    <s v="Richardson RFPD"/>
    <s v="C3M0016120D"/>
    <m/>
    <n v="50.72"/>
    <n v="507200"/>
    <n v="507200"/>
    <n v="64"/>
    <n v="1"/>
    <s v="https://octopart.com/click/track?ai=8237&amp;sig=0557eb3&amp;sid=18460&amp;ppid=104939826&amp;vpid=586232349&amp;ct=offers"/>
    <s v="22.3mOhm"/>
    <s v="75A,"/>
    <s v="15V"/>
    <s v="TO-247-3"/>
    <n v="22.3"/>
    <n v="1200"/>
    <s v="D"/>
  </r>
  <r>
    <n v="10000"/>
    <s v="C3M0021120K"/>
    <x v="9"/>
    <s v="C3M0021120K"/>
    <s v="https://octopart.com/c3m0021120k-wolfspeed-103745947"/>
    <s v="1200V 28.8mOhm @ 50A, 15V TO-247-4"/>
    <s v="Id=100A (Tc) Vgsmax=15V Vth=3.6V @ 17.7mA"/>
    <s v="Qg=162nC @ 15V Ciss=4818pF @ 1000V"/>
    <n v="10000"/>
    <s v="1697-C3M0021120K-ND"/>
    <m/>
    <m/>
    <m/>
    <m/>
    <m/>
    <m/>
    <s v="39AH5134"/>
    <s v="C3M0021120K"/>
    <m/>
    <m/>
    <m/>
    <m/>
    <m/>
    <s v="Tube"/>
    <m/>
    <m/>
    <m/>
    <m/>
    <m/>
    <m/>
    <m/>
    <m/>
    <m/>
    <m/>
    <m/>
    <m/>
    <m/>
    <n v="37.540199999999999"/>
    <m/>
    <m/>
    <m/>
    <m/>
    <m/>
    <m/>
    <n v="35.659999999999997"/>
    <n v="36.07"/>
    <m/>
    <m/>
    <m/>
    <m/>
    <m/>
    <n v="93"/>
    <m/>
    <m/>
    <m/>
    <m/>
    <m/>
    <m/>
    <n v="15"/>
    <n v="288"/>
    <m/>
    <m/>
    <m/>
    <m/>
    <m/>
    <n v="1"/>
    <m/>
    <m/>
    <m/>
    <m/>
    <m/>
    <m/>
    <n v="1"/>
    <n v="1"/>
    <m/>
    <m/>
    <m/>
    <m/>
    <m/>
    <s v="https://octopart.com/click/track?ai=8237&amp;sig=06dafac&amp;sid=459&amp;ppid=103745947&amp;vpid=579644449&amp;ct=offers"/>
    <m/>
    <m/>
    <m/>
    <m/>
    <m/>
    <m/>
    <s v="https://octopart.com/click/track?ai=8237&amp;sig=0ecd701&amp;sid=2402&amp;ppid=103745947&amp;vpid=591714268&amp;ct=offers"/>
    <s v="https://octopart.com/click/track?ai=8237&amp;sig=0e7fc6f&amp;sid=18460&amp;ppid=103745947&amp;vpid=578803877&amp;ct=offers"/>
    <m/>
    <m/>
    <m/>
    <m/>
    <m/>
    <s v="Newark"/>
    <s v="39AH5134"/>
    <m/>
    <n v="35.659999999999997"/>
    <n v="356599.99999999901"/>
    <n v="356599.99999999901"/>
    <n v="15"/>
    <n v="1"/>
    <s v="https://octopart.com/click/track?ai=8237&amp;sig=0ecd701&amp;sid=2402&amp;ppid=103745947&amp;vpid=591714268&amp;ct=offers"/>
    <s v="28.8mOhm"/>
    <s v="50A,"/>
    <s v="15V"/>
    <s v="TO-247-4"/>
    <n v="28.8"/>
    <n v="1200"/>
    <s v="K"/>
  </r>
  <r>
    <n v="10000"/>
    <s v="C3M0021120D"/>
    <x v="9"/>
    <s v="C3M0021120D"/>
    <s v="https://octopart.com/c3m0021120d-wolfspeed-104939827"/>
    <s v="1200V 28.8mOhm @ 50A, 15V TO-247-3"/>
    <s v="Id=100A (Tc) Vgsmax=15V Vth=3.6V @ 17.7mA"/>
    <s v="Qg=160nC @ 15V Ciss=4818pF @ 1000V"/>
    <n v="10000"/>
    <s v="1697-C3M0021120D-ND"/>
    <m/>
    <m/>
    <m/>
    <m/>
    <m/>
    <m/>
    <s v="40AH1119"/>
    <s v="C3M0021120D"/>
    <m/>
    <m/>
    <m/>
    <m/>
    <m/>
    <s v="Tube"/>
    <m/>
    <m/>
    <m/>
    <m/>
    <m/>
    <m/>
    <m/>
    <m/>
    <m/>
    <m/>
    <m/>
    <m/>
    <m/>
    <n v="39.03"/>
    <m/>
    <m/>
    <m/>
    <m/>
    <m/>
    <m/>
    <n v="35.04"/>
    <n v="36.07"/>
    <m/>
    <m/>
    <m/>
    <m/>
    <m/>
    <n v="33"/>
    <m/>
    <m/>
    <m/>
    <m/>
    <m/>
    <m/>
    <n v="110"/>
    <n v="100"/>
    <m/>
    <m/>
    <m/>
    <m/>
    <m/>
    <n v="1"/>
    <m/>
    <m/>
    <m/>
    <m/>
    <m/>
    <m/>
    <n v="1"/>
    <n v="1"/>
    <m/>
    <m/>
    <m/>
    <m/>
    <m/>
    <s v="https://octopart.com/click/track?ai=8237&amp;sig=02f3668&amp;sid=459&amp;ppid=104939827&amp;vpid=587729737&amp;ct=offers"/>
    <m/>
    <m/>
    <m/>
    <m/>
    <m/>
    <m/>
    <s v="https://octopart.com/click/track?ai=8237&amp;sig=0ec2c04&amp;sid=2402&amp;ppid=104939827&amp;vpid=592530579&amp;ct=offers"/>
    <s v="https://octopart.com/click/track?ai=8237&amp;sig=03134cc&amp;sid=18460&amp;ppid=104939827&amp;vpid=586232350&amp;ct=offers"/>
    <m/>
    <m/>
    <m/>
    <m/>
    <m/>
    <s v="Newark"/>
    <s v="40AH1119"/>
    <m/>
    <n v="35.04"/>
    <n v="350400"/>
    <n v="350400"/>
    <n v="110"/>
    <n v="1"/>
    <s v="https://octopart.com/click/track?ai=8237&amp;sig=0ec2c04&amp;sid=2402&amp;ppid=104939827&amp;vpid=592530579&amp;ct=offers"/>
    <s v="28.8mOhm"/>
    <s v="50A,"/>
    <s v="15V"/>
    <s v="TO-247-3"/>
    <n v="28.8"/>
    <n v="1200"/>
    <s v="D"/>
  </r>
  <r>
    <n v="10000"/>
    <s v="C2M0025120D"/>
    <x v="9"/>
    <s v="C2M0025120D"/>
    <s v="https://octopart.com/c2m0025120d-wolfspeed-66992558"/>
    <s v="1200V 34mOhm @ 50A, 20V TO-247-3"/>
    <s v="Id=90A (Tc) Vgsmax=20V Vth=2.4V @ 10mA"/>
    <s v="Qg=161nC @ 20V Ciss=2788pF @ 1000V"/>
    <n v="10000"/>
    <s v="C2M0025120D-ND"/>
    <m/>
    <m/>
    <m/>
    <m/>
    <m/>
    <m/>
    <s v="54X4873"/>
    <s v="C2M0025120D"/>
    <n v="9158818"/>
    <m/>
    <s v="C2M0025120D"/>
    <m/>
    <m/>
    <s v="Tube"/>
    <m/>
    <m/>
    <m/>
    <m/>
    <m/>
    <m/>
    <m/>
    <m/>
    <m/>
    <m/>
    <m/>
    <m/>
    <m/>
    <n v="67.12"/>
    <m/>
    <m/>
    <m/>
    <m/>
    <m/>
    <m/>
    <n v="62.07"/>
    <n v="64.489999999999995"/>
    <n v="63.12"/>
    <m/>
    <n v="73.5"/>
    <m/>
    <m/>
    <n v="4"/>
    <m/>
    <m/>
    <m/>
    <m/>
    <m/>
    <m/>
    <n v="17"/>
    <n v="425"/>
    <n v="0"/>
    <m/>
    <n v="30"/>
    <m/>
    <m/>
    <n v="1"/>
    <m/>
    <m/>
    <m/>
    <m/>
    <m/>
    <m/>
    <n v="1"/>
    <n v="1"/>
    <n v="1"/>
    <m/>
    <n v="1"/>
    <m/>
    <m/>
    <s v="https://octopart.com/click/track?ai=8237&amp;sig=0a4ef28&amp;sid=459&amp;ppid=66992558&amp;vpid=271338653&amp;ct=offers"/>
    <m/>
    <m/>
    <m/>
    <m/>
    <m/>
    <m/>
    <s v="https://octopart.com/click/track?ai=8237&amp;sig=086dffd&amp;sid=2402&amp;ppid=66992558&amp;vpid=268615237&amp;ct=offers"/>
    <s v="https://octopart.com/click/track?ai=8237&amp;sig=03c2f35&amp;sid=18460&amp;ppid=66992558&amp;vpid=240504907&amp;ct=offers"/>
    <s v="https://octopart.com/click/track?c=1&amp;ai=8237&amp;sig=0b1f4b4&amp;sid=10022&amp;ppid=66992558&amp;vpid=575927222&amp;ct=offers"/>
    <m/>
    <s v="https://octopart.com/click/track?ai=8237&amp;sig=077faeb&amp;sid=1532&amp;ppid=66992558&amp;vpid=547829165&amp;ct=offers"/>
    <m/>
    <m/>
    <s v="Newark"/>
    <s v="54X4873"/>
    <m/>
    <n v="62.07"/>
    <n v="620700"/>
    <n v="620700"/>
    <n v="17"/>
    <n v="1"/>
    <s v="https://octopart.com/click/track?ai=8237&amp;sig=086dffd&amp;sid=2402&amp;ppid=66992558&amp;vpid=268615237&amp;ct=offers"/>
    <s v="34mOhm"/>
    <s v="50A,"/>
    <s v="20V"/>
    <s v="TO-247-3"/>
    <n v="34"/>
    <n v="1200"/>
    <s v="D"/>
  </r>
  <r>
    <n v="10000"/>
    <s v="C3M0030090K"/>
    <x v="9"/>
    <s v="C3M0030090K"/>
    <s v="https://octopart.com/c3m0030090k-wolfspeed-89254405"/>
    <s v="900V 39mOhm @ 35A, 15V TO-247-4"/>
    <s v="Id=63A (Tc) Vgsmax=15V Vth=3.5V @ 11mA"/>
    <s v="Qg=87nC @ 15V Ciss=1864pF @ 600V"/>
    <n v="10000"/>
    <s v="C3M0030090K-ND"/>
    <m/>
    <m/>
    <m/>
    <m/>
    <m/>
    <m/>
    <s v="50AC5032"/>
    <s v="C3M0030090K"/>
    <n v="1923507"/>
    <m/>
    <s v="C3M0030090K"/>
    <m/>
    <s v="C3M0030090K"/>
    <s v="Bulk"/>
    <m/>
    <m/>
    <m/>
    <m/>
    <m/>
    <m/>
    <m/>
    <m/>
    <m/>
    <m/>
    <m/>
    <m/>
    <m/>
    <n v="28.2102"/>
    <m/>
    <m/>
    <m/>
    <m/>
    <m/>
    <m/>
    <n v="28.21"/>
    <n v="25.51"/>
    <n v="29.36"/>
    <m/>
    <n v="31.5"/>
    <m/>
    <n v="29.35"/>
    <n v="719"/>
    <m/>
    <m/>
    <m/>
    <m/>
    <m/>
    <m/>
    <n v="20"/>
    <n v="355"/>
    <n v="0"/>
    <m/>
    <n v="0"/>
    <m/>
    <n v="355"/>
    <n v="1"/>
    <m/>
    <m/>
    <m/>
    <m/>
    <m/>
    <m/>
    <n v="1"/>
    <n v="1"/>
    <n v="1"/>
    <m/>
    <n v="1"/>
    <m/>
    <n v="3"/>
    <s v="https://octopart.com/click/track?ai=8237&amp;sig=03c4305&amp;sid=459&amp;ppid=89254405&amp;vpid=463408044&amp;ct=offers"/>
    <m/>
    <m/>
    <m/>
    <m/>
    <m/>
    <m/>
    <s v="https://octopart.com/click/track?ai=8237&amp;sig=0c2ff8b&amp;sid=2402&amp;ppid=89254405&amp;vpid=477626712&amp;ct=offers"/>
    <s v="https://octopart.com/click/track?ai=8237&amp;sig=07ffb2d&amp;sid=18460&amp;ppid=89254405&amp;vpid=463716146&amp;ct=offers"/>
    <s v="https://octopart.com/click/track?c=1&amp;ai=8237&amp;sig=0eb7205&amp;sid=10022&amp;ppid=89254405&amp;vpid=595718436&amp;ct=offers"/>
    <m/>
    <s v="https://octopart.com/click/track?ai=8237&amp;sig=055b81b&amp;sid=1532&amp;ppid=89254405&amp;vpid=547829212&amp;ct=offers"/>
    <m/>
    <s v="https://octopart.com/click/track?ai=8237&amp;sig=09c6aa7&amp;sid=5489&amp;ppid=89254405&amp;vpid=610106478&amp;ct=offers"/>
    <s v="Richardson RFPD"/>
    <s v="C3M0030090K"/>
    <m/>
    <n v="25.51"/>
    <n v="255100"/>
    <n v="255100"/>
    <n v="355"/>
    <n v="1"/>
    <s v="https://octopart.com/click/track?ai=8237&amp;sig=07ffb2d&amp;sid=18460&amp;ppid=89254405&amp;vpid=463716146&amp;ct=offers"/>
    <s v="39mOhm"/>
    <s v="35A,"/>
    <s v="15V"/>
    <s v="TO-247-4"/>
    <n v="39"/>
    <n v="900"/>
    <s v="K"/>
  </r>
  <r>
    <n v="10000"/>
    <s v="C3M0032120D"/>
    <x v="9"/>
    <s v="C3M0032120D"/>
    <s v="https://octopart.com/c3m0032120d-wolfspeed-104939828"/>
    <s v="1200V 43mOhm @ 40A, 15V TO-247-3"/>
    <s v="Id=63A (Tc) Vgsmax=15V Vth=3.6V @ 11.5mA"/>
    <s v="Qg=114nC @ 15V Ciss=3357pF @ 1000V"/>
    <n v="10000"/>
    <s v="1697-C3M0032120D-ND"/>
    <m/>
    <m/>
    <m/>
    <m/>
    <m/>
    <m/>
    <s v="40AH1120"/>
    <s v="C3M0032120D"/>
    <m/>
    <m/>
    <m/>
    <m/>
    <m/>
    <s v="Tube"/>
    <m/>
    <m/>
    <m/>
    <m/>
    <m/>
    <m/>
    <m/>
    <m/>
    <m/>
    <m/>
    <m/>
    <m/>
    <m/>
    <n v="34.5"/>
    <m/>
    <m/>
    <m/>
    <m/>
    <m/>
    <m/>
    <n v="30.97"/>
    <n v="24.8"/>
    <m/>
    <m/>
    <m/>
    <m/>
    <m/>
    <n v="0"/>
    <m/>
    <m/>
    <m/>
    <m/>
    <m/>
    <m/>
    <n v="58"/>
    <n v="580"/>
    <m/>
    <m/>
    <m/>
    <m/>
    <m/>
    <n v="1"/>
    <m/>
    <m/>
    <m/>
    <m/>
    <m/>
    <m/>
    <n v="1"/>
    <n v="1"/>
    <m/>
    <m/>
    <m/>
    <m/>
    <m/>
    <s v="https://octopart.com/click/track?c=1&amp;ai=8237&amp;sig=035752b&amp;sid=459&amp;ppid=104939828&amp;vpid=587729738&amp;ct=offers"/>
    <m/>
    <m/>
    <m/>
    <m/>
    <m/>
    <m/>
    <s v="https://octopart.com/click/track?ai=8237&amp;sig=09543ad&amp;sid=2402&amp;ppid=104939828&amp;vpid=592530580&amp;ct=offers"/>
    <s v="https://octopart.com/click/track?ai=8237&amp;sig=090f41f&amp;sid=18460&amp;ppid=104939828&amp;vpid=586232351&amp;ct=offers"/>
    <m/>
    <m/>
    <m/>
    <m/>
    <m/>
    <s v="Richardson RFPD"/>
    <s v="C3M0032120D"/>
    <m/>
    <n v="24.8"/>
    <n v="248000"/>
    <n v="248000"/>
    <n v="580"/>
    <n v="1"/>
    <s v="https://octopart.com/click/track?ai=8237&amp;sig=090f41f&amp;sid=18460&amp;ppid=104939828&amp;vpid=586232351&amp;ct=offers"/>
    <s v="43mOhm"/>
    <s v="40A,"/>
    <s v="15V"/>
    <s v="TO-247-3"/>
    <n v="43"/>
    <n v="1200"/>
    <s v="D"/>
  </r>
  <r>
    <n v="10000"/>
    <s v="C3M0032120K"/>
    <x v="9"/>
    <s v="C3M0032120K"/>
    <s v="https://octopart.com/c3m0032120k-wolfspeed-103246394"/>
    <s v="1200V 43mOhm @ 40A, 15V TO-247-4"/>
    <s v="Id=63A (Tc) Vgsmax=15V Vth=3.6V @ 11.5mA"/>
    <s v="Qg=118nC @ 15V Ciss=3357pF @ 1000V"/>
    <n v="10000"/>
    <s v="1697-C3M0032120K-ND"/>
    <m/>
    <m/>
    <m/>
    <m/>
    <m/>
    <m/>
    <s v="25AH7905"/>
    <s v="C3M0032120K"/>
    <n v="1923369"/>
    <m/>
    <m/>
    <m/>
    <m/>
    <s v="Tube"/>
    <m/>
    <m/>
    <m/>
    <m/>
    <m/>
    <m/>
    <m/>
    <m/>
    <m/>
    <m/>
    <m/>
    <m/>
    <m/>
    <n v="37.526000000000003"/>
    <m/>
    <m/>
    <m/>
    <m/>
    <m/>
    <m/>
    <n v="31.86"/>
    <n v="24.8"/>
    <n v="34.25"/>
    <m/>
    <m/>
    <m/>
    <m/>
    <n v="0"/>
    <m/>
    <m/>
    <m/>
    <m/>
    <m/>
    <m/>
    <n v="0"/>
    <n v="0"/>
    <n v="9"/>
    <m/>
    <m/>
    <m/>
    <m/>
    <n v="1"/>
    <m/>
    <m/>
    <m/>
    <m/>
    <m/>
    <m/>
    <n v="1"/>
    <n v="1"/>
    <n v="30"/>
    <m/>
    <m/>
    <m/>
    <m/>
    <s v="https://octopart.com/click/track?c=1&amp;ai=8237&amp;sig=0bff807&amp;sid=459&amp;ppid=103246394&amp;vpid=595037747&amp;ct=offers"/>
    <m/>
    <m/>
    <m/>
    <m/>
    <m/>
    <m/>
    <s v="https://octopart.com/click/track?c=1&amp;ai=8237&amp;sig=03bab0c&amp;sid=2402&amp;ppid=103246394&amp;vpid=575076478&amp;ct=offers"/>
    <s v="https://octopart.com/click/track?ai=8237&amp;sig=01ec275&amp;sid=18460&amp;ppid=103246394&amp;vpid=574773227&amp;ct=offers"/>
    <s v="https://octopart.com/click/track?ai=8237&amp;sig=04484ae&amp;sid=10022&amp;ppid=103246394&amp;vpid=595718437&amp;ct=offers"/>
    <m/>
    <m/>
    <m/>
    <m/>
    <s v="Richardson RFPD"/>
    <s v="C3M0032120K"/>
    <m/>
    <n v="24.8"/>
    <n v="248000"/>
    <n v="248000"/>
    <n v="0"/>
    <n v="1"/>
    <s v="https://octopart.com/click/track?ai=8237&amp;sig=01ec275&amp;sid=18460&amp;ppid=103246394&amp;vpid=574773227&amp;ct=offers"/>
    <s v="43mOhm"/>
    <s v="40A,"/>
    <s v="15V"/>
    <s v="TO-247-4"/>
    <n v="43"/>
    <n v="1200"/>
    <s v="K"/>
  </r>
  <r>
    <n v="10000"/>
    <s v="C2M0040120D"/>
    <x v="9"/>
    <s v="C2M0040120D"/>
    <s v="https://octopart.com/c2m0040120d-wolfspeed-66992559"/>
    <s v="1200V 52mOhm @ 40A, 20V TO-247-3"/>
    <s v="Id=60A (Tc) Vgsmax=20V Vth=2.8V @ 10mA"/>
    <s v="Qg=115nC @ 20V Ciss=1893pF @ 1000V"/>
    <n v="10000"/>
    <s v="C2M0040120D-ND"/>
    <m/>
    <m/>
    <m/>
    <m/>
    <m/>
    <m/>
    <s v="98Y6010"/>
    <s v="C2M0040120D"/>
    <n v="9230711"/>
    <m/>
    <s v="C2M0040120D"/>
    <m/>
    <m/>
    <s v="Tube"/>
    <m/>
    <m/>
    <m/>
    <m/>
    <m/>
    <m/>
    <m/>
    <m/>
    <m/>
    <m/>
    <m/>
    <m/>
    <m/>
    <n v="32.810200000000002"/>
    <m/>
    <m/>
    <m/>
    <m/>
    <m/>
    <m/>
    <n v="32.81"/>
    <n v="31.52"/>
    <n v="30.86"/>
    <m/>
    <n v="37.799999999999997"/>
    <m/>
    <m/>
    <n v="4015"/>
    <m/>
    <m/>
    <m/>
    <m/>
    <m/>
    <m/>
    <n v="4"/>
    <n v="6692"/>
    <n v="206"/>
    <m/>
    <n v="0"/>
    <m/>
    <m/>
    <n v="1"/>
    <m/>
    <m/>
    <m/>
    <m/>
    <m/>
    <m/>
    <n v="1"/>
    <n v="1"/>
    <n v="1"/>
    <m/>
    <n v="1"/>
    <m/>
    <m/>
    <s v="https://octopart.com/click/track?ai=8237&amp;sig=0a957de&amp;sid=459&amp;ppid=66992559&amp;vpid=271338654&amp;ct=offers"/>
    <m/>
    <m/>
    <m/>
    <m/>
    <m/>
    <m/>
    <s v="https://octopart.com/click/track?ai=8237&amp;sig=0824692&amp;sid=2402&amp;ppid=66992559&amp;vpid=273920054&amp;ct=offers"/>
    <s v="https://octopart.com/click/track?ai=8237&amp;sig=055f131&amp;sid=18460&amp;ppid=66992559&amp;vpid=240504908&amp;ct=offers"/>
    <s v="https://octopart.com/click/track?ai=8237&amp;sig=026f851&amp;sid=10022&amp;ppid=66992559&amp;vpid=575927228&amp;ct=offers"/>
    <m/>
    <s v="https://octopart.com/click/track?ai=8237&amp;sig=0ed8866&amp;sid=1532&amp;ppid=66992559&amp;vpid=547829166&amp;ct=offers"/>
    <m/>
    <m/>
    <s v="RS Components"/>
    <n v="9230711"/>
    <m/>
    <n v="30.86"/>
    <n v="308600"/>
    <n v="308600"/>
    <n v="206"/>
    <n v="1"/>
    <s v="https://octopart.com/click/track?ai=8237&amp;sig=026f851&amp;sid=10022&amp;ppid=66992559&amp;vpid=575927228&amp;ct=offers"/>
    <s v="52mOhm"/>
    <s v="40A,"/>
    <s v="20V"/>
    <s v="TO-247-3"/>
    <n v="52"/>
    <n v="1200"/>
    <s v="D"/>
  </r>
  <r>
    <n v="10000"/>
    <s v="C2M0045170P"/>
    <x v="9"/>
    <s v="C2M0045170P"/>
    <s v="https://octopart.com/c2m0045170p-wolfspeed-91999446"/>
    <s v="1700V 59mOhm @ 50A, 20V TO-247-4"/>
    <s v="Id=72A (Tc) Vgsmax=20V Vth=4V @ 18mA"/>
    <s v="Qg=188nC @ 20V Ciss=3672pF @ 1000V"/>
    <n v="10000"/>
    <s v="C2M0045170P-ND"/>
    <m/>
    <m/>
    <m/>
    <m/>
    <m/>
    <m/>
    <s v="61AC7502"/>
    <s v="C2M0045170P"/>
    <m/>
    <m/>
    <m/>
    <m/>
    <s v="C2M0045170P"/>
    <s v="Tube"/>
    <m/>
    <m/>
    <m/>
    <m/>
    <m/>
    <m/>
    <m/>
    <m/>
    <m/>
    <m/>
    <m/>
    <m/>
    <m/>
    <n v="76.92"/>
    <m/>
    <m/>
    <m/>
    <m/>
    <m/>
    <m/>
    <n v="76.92"/>
    <n v="72.459999999999994"/>
    <m/>
    <m/>
    <m/>
    <m/>
    <n v="83.35"/>
    <n v="358"/>
    <m/>
    <m/>
    <m/>
    <m/>
    <m/>
    <m/>
    <n v="10"/>
    <n v="424"/>
    <m/>
    <m/>
    <m/>
    <m/>
    <n v="424"/>
    <n v="1"/>
    <m/>
    <m/>
    <m/>
    <m/>
    <m/>
    <m/>
    <n v="1"/>
    <n v="1"/>
    <m/>
    <m/>
    <m/>
    <m/>
    <n v="2"/>
    <s v="https://octopart.com/click/track?ai=8237&amp;sig=03150ba&amp;sid=459&amp;ppid=91999446&amp;vpid=480802524&amp;ct=offers"/>
    <m/>
    <m/>
    <m/>
    <m/>
    <m/>
    <m/>
    <s v="https://octopart.com/click/track?ai=8237&amp;sig=0b63036&amp;sid=2402&amp;ppid=91999446&amp;vpid=492561674&amp;ct=offers"/>
    <s v="https://octopart.com/click/track?ai=8237&amp;sig=0b8b77f&amp;sid=18460&amp;ppid=91999446&amp;vpid=480902902&amp;ct=offers"/>
    <m/>
    <m/>
    <m/>
    <m/>
    <s v="https://octopart.com/click/track?ai=8237&amp;sig=0bd7188&amp;sid=5489&amp;ppid=91999446&amp;vpid=609708128&amp;ct=offers"/>
    <s v="Richardson RFPD"/>
    <s v="C2M0045170P"/>
    <m/>
    <n v="72.459999999999994"/>
    <n v="724599.99999999895"/>
    <n v="724599.99999999895"/>
    <n v="424"/>
    <n v="1"/>
    <s v="https://octopart.com/click/track?ai=8237&amp;sig=0b8b77f&amp;sid=18460&amp;ppid=91999446&amp;vpid=480902902&amp;ct=offers"/>
    <s v="59mOhm"/>
    <s v="50A,"/>
    <s v="20V"/>
    <s v="TO-247-4"/>
    <n v="59"/>
    <n v="1700"/>
    <s v="K"/>
  </r>
  <r>
    <n v="10000"/>
    <s v="C2M0045170D"/>
    <x v="9"/>
    <s v="C2M0045170D"/>
    <s v="https://octopart.com/c2m0045170d-wolfspeed-75187459"/>
    <s v="1700V 70mOhm @ 50A, 20V TO-247-3"/>
    <s v="Id=72A (Tc) Vgsmax=20V Vth=4V @ 18mA"/>
    <s v="Qg=188nC @ 20V Ciss=3672pF @ 1kV"/>
    <n v="10000"/>
    <s v="C2M0045170D-ND"/>
    <m/>
    <m/>
    <m/>
    <m/>
    <m/>
    <m/>
    <s v="98Y6011"/>
    <s v="C2M0045170D"/>
    <n v="1923366"/>
    <m/>
    <s v="C2M0045170D"/>
    <m/>
    <m/>
    <s v="Tube"/>
    <m/>
    <m/>
    <m/>
    <m/>
    <m/>
    <m/>
    <m/>
    <m/>
    <m/>
    <m/>
    <m/>
    <m/>
    <m/>
    <n v="83.8506"/>
    <m/>
    <m/>
    <m/>
    <m/>
    <m/>
    <m/>
    <n v="100.97"/>
    <n v="78.989999999999995"/>
    <n v="84.87"/>
    <m/>
    <n v="83"/>
    <m/>
    <m/>
    <n v="1101"/>
    <m/>
    <m/>
    <m/>
    <m/>
    <m/>
    <m/>
    <n v="104"/>
    <n v="0"/>
    <n v="11"/>
    <m/>
    <n v="30"/>
    <m/>
    <m/>
    <n v="1"/>
    <m/>
    <m/>
    <m/>
    <m/>
    <m/>
    <m/>
    <n v="1"/>
    <n v="1"/>
    <n v="30"/>
    <m/>
    <n v="1"/>
    <m/>
    <m/>
    <s v="https://octopart.com/click/track?ai=8237&amp;sig=0d821fb&amp;sid=459&amp;ppid=75187459&amp;vpid=271338656&amp;ct=offers"/>
    <m/>
    <m/>
    <m/>
    <m/>
    <m/>
    <m/>
    <s v="https://octopart.com/click/track?ai=8237&amp;sig=00d2c7d&amp;sid=2402&amp;ppid=75187459&amp;vpid=273453452&amp;ct=offers"/>
    <s v="https://octopart.com/click/track?ai=8237&amp;sig=08944a5&amp;sid=18460&amp;ppid=75187459&amp;vpid=268583564&amp;ct=offers"/>
    <s v="https://octopart.com/click/track?ai=8237&amp;sig=083f07c&amp;sid=10022&amp;ppid=75187459&amp;vpid=595718431&amp;ct=offers"/>
    <m/>
    <s v="https://octopart.com/click/track?ai=8237&amp;sig=0a29d15&amp;sid=1532&amp;ppid=75187459&amp;vpid=547829167&amp;ct=offers"/>
    <m/>
    <m/>
    <s v="Richardson RFPD"/>
    <s v="C2M0045170D"/>
    <m/>
    <n v="78.989999999999995"/>
    <n v="789900"/>
    <n v="789900"/>
    <n v="0"/>
    <n v="1"/>
    <s v="https://octopart.com/click/track?ai=8237&amp;sig=08944a5&amp;sid=18460&amp;ppid=75187459&amp;vpid=268583564&amp;ct=offers"/>
    <s v="70mOhm"/>
    <s v="50A,"/>
    <s v="20V"/>
    <s v="TO-247-3"/>
    <n v="70"/>
    <n v="1700"/>
    <s v="D"/>
  </r>
  <r>
    <n v="10000"/>
    <s v="C3M0065090D"/>
    <x v="9"/>
    <s v="C3M0065090D"/>
    <s v="https://octopart.com/c3m0065090d-wolfspeed-66992602"/>
    <s v="900V 78mOhm @ 20A, 15V TO-247-3"/>
    <s v="Id=36A (Tc) Vgsmax=15V Vth=2.1V @ 5mA"/>
    <s v="Qg=30.4nC @ 15V Ciss=660pF @ 600V"/>
    <n v="10000"/>
    <s v="C3M0065090D-ND"/>
    <m/>
    <m/>
    <m/>
    <m/>
    <m/>
    <m/>
    <s v="98Y6016"/>
    <s v="C3M0065090D"/>
    <n v="9158836"/>
    <m/>
    <s v="C3M0065090D"/>
    <m/>
    <s v="C3M0065090D"/>
    <s v="Tube"/>
    <m/>
    <m/>
    <m/>
    <m/>
    <m/>
    <m/>
    <m/>
    <m/>
    <m/>
    <m/>
    <m/>
    <m/>
    <m/>
    <n v="9.375"/>
    <m/>
    <m/>
    <m/>
    <m/>
    <m/>
    <m/>
    <n v="3.61"/>
    <n v="9.25"/>
    <n v="9.1259999999999994"/>
    <m/>
    <n v="10.4"/>
    <m/>
    <n v="10.65"/>
    <n v="9649"/>
    <m/>
    <m/>
    <m/>
    <m/>
    <m/>
    <m/>
    <n v="0"/>
    <n v="97"/>
    <n v="61"/>
    <m/>
    <n v="201"/>
    <m/>
    <n v="97"/>
    <n v="1"/>
    <m/>
    <m/>
    <m/>
    <m/>
    <m/>
    <m/>
    <n v="1"/>
    <n v="1"/>
    <n v="1"/>
    <m/>
    <n v="1"/>
    <m/>
    <n v="6"/>
    <s v="https://octopart.com/click/track?ai=8237&amp;sig=09c07fd&amp;sid=459&amp;ppid=66992602&amp;vpid=271338713&amp;ct=offers"/>
    <m/>
    <m/>
    <m/>
    <m/>
    <m/>
    <m/>
    <s v="https://octopart.com/click/track?c=1&amp;ai=8237&amp;sig=0321c04&amp;sid=2402&amp;ppid=66992602&amp;vpid=273920059&amp;ct=offers"/>
    <s v="https://octopart.com/click/track?ai=8237&amp;sig=07766f8&amp;sid=18460&amp;ppid=66992602&amp;vpid=240504951&amp;ct=offers"/>
    <s v="https://octopart.com/click/track?ai=8237&amp;sig=0516fc9&amp;sid=10022&amp;ppid=66992602&amp;vpid=575927342&amp;ct=offers"/>
    <m/>
    <s v="https://octopart.com/click/track?ai=8237&amp;sig=0269474&amp;sid=1532&amp;ppid=66992602&amp;vpid=547829213&amp;ct=offers"/>
    <m/>
    <s v="https://octopart.com/click/track?ai=8237&amp;sig=096d768&amp;sid=5489&amp;ppid=66992602&amp;vpid=609708141&amp;ct=offers"/>
    <s v="Newark"/>
    <s v="98Y6016"/>
    <m/>
    <n v="3.61"/>
    <n v="36100"/>
    <n v="36100"/>
    <n v="0"/>
    <n v="1"/>
    <s v="https://octopart.com/click/track?c=1&amp;ai=8237&amp;sig=0321c04&amp;sid=2402&amp;ppid=66992602&amp;vpid=273920059&amp;ct=offers"/>
    <s v="78mOhm"/>
    <s v="20A,"/>
    <s v="15V"/>
    <s v="TO-247-3"/>
    <n v="78"/>
    <n v="900"/>
    <s v="D"/>
  </r>
  <r>
    <n v="10000"/>
    <s v="C3M0065100J"/>
    <x v="9"/>
    <s v="C3M0065100J"/>
    <s v="https://octopart.com/c3m0065100j-wolfspeed-81688117"/>
    <s v="1000V 78mOhm @ 20A, 15V TO-263-8, DÂ²Pak (7 Leads + Tab), TO-263CA"/>
    <s v="Id=35A (Tc) Vgsmax=15V Vth=3.5V @ 5mA"/>
    <s v="Qg=35nC @ 15V Ciss=660pF @ 600V"/>
    <n v="10000"/>
    <s v="C3M0065100J-ND"/>
    <m/>
    <m/>
    <m/>
    <m/>
    <m/>
    <m/>
    <s v="16AC3236"/>
    <s v="C3M0065100J"/>
    <n v="1923374"/>
    <m/>
    <s v="C3M0065100J"/>
    <m/>
    <s v="C3M0065100J"/>
    <s v="Tube"/>
    <m/>
    <m/>
    <m/>
    <m/>
    <m/>
    <m/>
    <m/>
    <m/>
    <m/>
    <m/>
    <m/>
    <m/>
    <m/>
    <n v="11.4"/>
    <m/>
    <m/>
    <m/>
    <m/>
    <m/>
    <m/>
    <n v="10.82"/>
    <n v="11.23"/>
    <n v="12.07"/>
    <m/>
    <n v="12.8"/>
    <m/>
    <n v="12.95"/>
    <n v="937"/>
    <m/>
    <m/>
    <m/>
    <m/>
    <m/>
    <m/>
    <n v="37"/>
    <n v="200"/>
    <n v="85"/>
    <m/>
    <n v="50"/>
    <m/>
    <n v="200"/>
    <n v="1"/>
    <m/>
    <m/>
    <m/>
    <m/>
    <m/>
    <m/>
    <n v="1"/>
    <n v="1"/>
    <n v="50"/>
    <m/>
    <n v="1"/>
    <m/>
    <n v="5"/>
    <s v="https://octopart.com/click/track?ai=8237&amp;sig=0838b8c&amp;sid=459&amp;ppid=81688117&amp;vpid=420704211&amp;ct=offers"/>
    <m/>
    <m/>
    <m/>
    <m/>
    <m/>
    <m/>
    <s v="https://octopart.com/click/track?ai=8237&amp;sig=03a08a8&amp;sid=2402&amp;ppid=81688117&amp;vpid=433195559&amp;ct=offers"/>
    <s v="https://octopart.com/click/track?ai=8237&amp;sig=0a1b4e7&amp;sid=18460&amp;ppid=81688117&amp;vpid=420392492&amp;ct=offers"/>
    <s v="https://octopart.com/click/track?ai=8237&amp;sig=089bb24&amp;sid=10022&amp;ppid=81688117&amp;vpid=595718439&amp;ct=offers"/>
    <m/>
    <s v="https://octopart.com/click/track?ai=8237&amp;sig=0a45f92&amp;sid=1532&amp;ppid=81688117&amp;vpid=547829216&amp;ct=offers"/>
    <m/>
    <s v="https://octopart.com/click/track?ai=8237&amp;sig=0db5528&amp;sid=5489&amp;ppid=81688117&amp;vpid=609708144&amp;ct=offers"/>
    <s v="Newark"/>
    <s v="16AC3236"/>
    <m/>
    <n v="10.82"/>
    <n v="108200"/>
    <n v="108200"/>
    <n v="37"/>
    <n v="1"/>
    <s v="https://octopart.com/click/track?ai=8237&amp;sig=03a08a8&amp;sid=2402&amp;ppid=81688117&amp;vpid=433195559&amp;ct=offers"/>
    <s v="78mOhm"/>
    <s v="20A,"/>
    <s v="15V"/>
    <s v="TO-263-8,"/>
    <n v="78"/>
    <n v="1000"/>
    <s v="J"/>
  </r>
  <r>
    <n v="10000"/>
    <s v="C3M0065100K"/>
    <x v="9"/>
    <s v="C3M0065100K"/>
    <s v="https://octopart.com/c3m0065100k-wolfspeed-75612080"/>
    <s v="1000V 78mOhm @ 20A, 15V TO-247-4"/>
    <s v="Id=35A (Tc) Vgsmax=15V Vth=3.5V @ 5mA"/>
    <s v="Qg=35nC @ 15V Ciss=660pF @ 600V"/>
    <n v="10000"/>
    <s v="C3M0065100K-ND"/>
    <m/>
    <m/>
    <m/>
    <m/>
    <m/>
    <m/>
    <s v="02AC3564"/>
    <s v="C3M0065100K"/>
    <n v="1684886"/>
    <m/>
    <s v="C3M0065100K"/>
    <m/>
    <s v="C3M0065100K"/>
    <s v="Tube"/>
    <m/>
    <m/>
    <m/>
    <m/>
    <m/>
    <m/>
    <m/>
    <m/>
    <m/>
    <m/>
    <m/>
    <m/>
    <m/>
    <n v="11.4"/>
    <m/>
    <m/>
    <m/>
    <m/>
    <m/>
    <m/>
    <n v="11.12"/>
    <n v="11.23"/>
    <n v="11.77"/>
    <m/>
    <n v="13.8"/>
    <m/>
    <n v="12.95"/>
    <n v="868"/>
    <m/>
    <m/>
    <m/>
    <m/>
    <m/>
    <m/>
    <n v="7"/>
    <n v="37516"/>
    <n v="0"/>
    <m/>
    <n v="30"/>
    <m/>
    <n v="34600"/>
    <n v="1"/>
    <m/>
    <m/>
    <m/>
    <m/>
    <m/>
    <m/>
    <n v="1"/>
    <n v="1"/>
    <n v="30"/>
    <m/>
    <n v="1"/>
    <m/>
    <n v="5"/>
    <s v="https://octopart.com/click/track?ai=8237&amp;sig=038f995&amp;sid=459&amp;ppid=75612080&amp;vpid=273580693&amp;ct=offers"/>
    <m/>
    <m/>
    <m/>
    <m/>
    <m/>
    <m/>
    <s v="https://octopart.com/click/track?ai=8237&amp;sig=0af0906&amp;sid=2402&amp;ppid=75612080&amp;vpid=423934686&amp;ct=offers"/>
    <s v="https://octopart.com/click/track?ai=8237&amp;sig=0ef4f17&amp;sid=18460&amp;ppid=75612080&amp;vpid=273775234&amp;ct=offers"/>
    <s v="https://octopart.com/click/track?c=1&amp;ai=8237&amp;sig=0a8d801&amp;sid=10022&amp;ppid=75612080&amp;vpid=575927350&amp;ct=offers"/>
    <m/>
    <s v="https://octopart.com/click/track?ai=8237&amp;sig=0dfc2c8&amp;sid=1532&amp;ppid=75612080&amp;vpid=547829217&amp;ct=offers"/>
    <m/>
    <s v="https://octopart.com/click/track?ai=8237&amp;sig=0c78810&amp;sid=5489&amp;ppid=75612080&amp;vpid=609708146&amp;ct=offers"/>
    <s v="Newark"/>
    <s v="02AC3564"/>
    <m/>
    <n v="11.12"/>
    <n v="111199.999999999"/>
    <n v="111199.999999999"/>
    <n v="7"/>
    <n v="1"/>
    <s v="https://octopart.com/click/track?ai=8237&amp;sig=0af0906&amp;sid=2402&amp;ppid=75612080&amp;vpid=423934686&amp;ct=offers"/>
    <s v="78mOhm"/>
    <s v="20A,"/>
    <s v="15V"/>
    <s v="TO-247-4"/>
    <n v="78"/>
    <n v="1000"/>
    <s v="K"/>
  </r>
  <r>
    <n v="10000"/>
    <s v="C3M0065100J"/>
    <x v="9"/>
    <s v="C3M0065100J-TR"/>
    <s v="https://octopart.com/c3m0065100j-tr-wolfspeed-91482248"/>
    <s v="1000V 78mOhm @ 20A, 15V TO-263-8, DÂ²Pak (7 Leads + Tab), TO-263CA"/>
    <s v="Id=35A (Tc) Vgsmax=15V Vth=3.5V @ 5mA"/>
    <s v="Qg=35nC @ 15V Ciss=660pF @ 600V"/>
    <n v="10000"/>
    <s v="C3M0065100J-TR-ND"/>
    <m/>
    <m/>
    <m/>
    <m/>
    <m/>
    <m/>
    <m/>
    <s v="C3M0065100J-TR"/>
    <m/>
    <m/>
    <m/>
    <m/>
    <m/>
    <s v="Tape &amp; Reel"/>
    <m/>
    <m/>
    <m/>
    <m/>
    <m/>
    <m/>
    <m/>
    <m/>
    <m/>
    <m/>
    <m/>
    <m/>
    <m/>
    <n v="11.45"/>
    <m/>
    <m/>
    <m/>
    <m/>
    <m/>
    <m/>
    <m/>
    <n v="11.07"/>
    <m/>
    <m/>
    <m/>
    <m/>
    <m/>
    <n v="0"/>
    <m/>
    <m/>
    <m/>
    <m/>
    <m/>
    <m/>
    <m/>
    <n v="0"/>
    <m/>
    <m/>
    <m/>
    <m/>
    <m/>
    <n v="1600"/>
    <m/>
    <m/>
    <m/>
    <m/>
    <m/>
    <m/>
    <m/>
    <n v="1600"/>
    <m/>
    <m/>
    <m/>
    <m/>
    <m/>
    <s v="https://octopart.com/click/track?c=1&amp;ai=8237&amp;sig=088dc52&amp;sid=459&amp;ppid=91482248&amp;vpid=477783668&amp;ct=offers"/>
    <m/>
    <m/>
    <m/>
    <m/>
    <m/>
    <m/>
    <m/>
    <s v="https://octopart.com/click/track?ai=8237&amp;sig=0387cb5&amp;sid=18460&amp;ppid=91482248&amp;vpid=531410007&amp;ct=offers"/>
    <m/>
    <m/>
    <m/>
    <m/>
    <m/>
    <s v="Richardson RFPD"/>
    <s v="C3M0065100J-TR"/>
    <m/>
    <n v="11.07"/>
    <n v="110700"/>
    <n v="110700"/>
    <n v="0"/>
    <n v="1600"/>
    <s v="https://octopart.com/click/track?ai=8237&amp;sig=0387cb5&amp;sid=18460&amp;ppid=91482248&amp;vpid=531410007&amp;ct=offers"/>
    <s v="78mOhm"/>
    <s v="20A,"/>
    <s v="15V"/>
    <s v="TO-263-8,"/>
    <n v="78"/>
    <n v="1000"/>
    <s v="J"/>
  </r>
  <r>
    <n v="10000"/>
    <s v="C3M0065090J"/>
    <x v="9"/>
    <s v="C3M0065090J"/>
    <s v="https://octopart.com/c3m0065090j-wolfspeed-66992603"/>
    <s v="900V 78mOhm @ 20A, 15V TO-263-8, DÂ²Pak (7 Leads + Tab), TO-263CA"/>
    <s v="Id=35A (Tc) Vgsmax=15V Vth=2.1V @ 5mA"/>
    <s v="Qg=30nC @ 15V Ciss=660pF @ 600V"/>
    <n v="10000"/>
    <s v="C3M0065090J-ND"/>
    <m/>
    <m/>
    <m/>
    <m/>
    <m/>
    <m/>
    <s v="98Y6017"/>
    <s v="C3M0065090J"/>
    <n v="9158830"/>
    <m/>
    <s v="C3M0065090J"/>
    <m/>
    <s v="C3M0065090J"/>
    <s v="Tube"/>
    <m/>
    <m/>
    <m/>
    <m/>
    <m/>
    <m/>
    <m/>
    <m/>
    <m/>
    <m/>
    <m/>
    <m/>
    <m/>
    <n v="9.6875"/>
    <m/>
    <m/>
    <m/>
    <m/>
    <m/>
    <m/>
    <n v="9.86"/>
    <n v="9.5500000000000007"/>
    <n v="9.4060000000000006"/>
    <m/>
    <n v="12.6"/>
    <m/>
    <n v="11"/>
    <n v="11095"/>
    <m/>
    <m/>
    <m/>
    <m/>
    <m/>
    <m/>
    <n v="109"/>
    <n v="24049"/>
    <n v="156"/>
    <m/>
    <n v="44"/>
    <m/>
    <n v="6987"/>
    <n v="1"/>
    <m/>
    <m/>
    <m/>
    <m/>
    <m/>
    <m/>
    <n v="1"/>
    <n v="1"/>
    <n v="1"/>
    <m/>
    <n v="1"/>
    <m/>
    <n v="6"/>
    <s v="https://octopart.com/click/track?ai=8237&amp;sig=0e74ee3&amp;sid=459&amp;ppid=66992603&amp;vpid=271338714&amp;ct=offers"/>
    <m/>
    <m/>
    <m/>
    <m/>
    <m/>
    <m/>
    <s v="https://octopart.com/click/track?ai=8237&amp;sig=083c3ac&amp;sid=2402&amp;ppid=66992603&amp;vpid=273920060&amp;ct=offers"/>
    <s v="https://octopart.com/click/track?ai=8237&amp;sig=0670880&amp;sid=18460&amp;ppid=66992603&amp;vpid=240504952&amp;ct=offers"/>
    <s v="https://octopart.com/click/track?ai=8237&amp;sig=0d55d62&amp;sid=10022&amp;ppid=66992603&amp;vpid=575927346&amp;ct=offers"/>
    <m/>
    <s v="https://octopart.com/click/track?ai=8237&amp;sig=008f86c&amp;sid=1532&amp;ppid=66992603&amp;vpid=547829214&amp;ct=offers"/>
    <m/>
    <s v="https://octopart.com/click/track?ai=8237&amp;sig=0d252a0&amp;sid=5489&amp;ppid=66992603&amp;vpid=609708142&amp;ct=offers"/>
    <s v="RS Components"/>
    <n v="9158830"/>
    <m/>
    <n v="9.4060000000000006"/>
    <n v="94060"/>
    <n v="94060"/>
    <n v="156"/>
    <n v="1"/>
    <s v="https://octopart.com/click/track?ai=8237&amp;sig=0d55d62&amp;sid=10022&amp;ppid=66992603&amp;vpid=575927346&amp;ct=offers"/>
    <s v="78mOhm"/>
    <s v="20A,"/>
    <s v="15V"/>
    <s v="TO-263-8,"/>
    <n v="78"/>
    <n v="900"/>
    <s v="J"/>
  </r>
  <r>
    <n v="10000"/>
    <s v="E3M0065090D"/>
    <x v="9"/>
    <s v="E3M0065090D"/>
    <s v="https://octopart.com/e3m0065090d-wolfspeed-94411234"/>
    <s v="900V 84.5mOhm @ 20A, 15V TO-247-3"/>
    <s v="Id=35A (Tc) Vgsmax=15V Vth=3.5V @ 5mA"/>
    <s v="Qg=30.4nC @ 15V Ciss=660pF @ 600V"/>
    <n v="10000"/>
    <s v="E3M0065090D-ND"/>
    <m/>
    <m/>
    <m/>
    <m/>
    <m/>
    <m/>
    <s v="71AC0354"/>
    <s v="E3M0065090D"/>
    <m/>
    <m/>
    <m/>
    <m/>
    <m/>
    <s v="Tube"/>
    <m/>
    <m/>
    <m/>
    <m/>
    <m/>
    <m/>
    <m/>
    <m/>
    <m/>
    <m/>
    <m/>
    <m/>
    <m/>
    <n v="10.7875"/>
    <m/>
    <m/>
    <m/>
    <m/>
    <m/>
    <m/>
    <n v="11.47"/>
    <n v="10.64"/>
    <m/>
    <m/>
    <m/>
    <m/>
    <m/>
    <n v="426"/>
    <m/>
    <m/>
    <m/>
    <m/>
    <m/>
    <m/>
    <n v="465"/>
    <n v="600"/>
    <m/>
    <m/>
    <m/>
    <m/>
    <m/>
    <n v="1"/>
    <m/>
    <m/>
    <m/>
    <m/>
    <m/>
    <m/>
    <n v="1"/>
    <n v="1"/>
    <m/>
    <m/>
    <m/>
    <m/>
    <m/>
    <s v="https://octopart.com/click/track?ai=8237&amp;sig=0cf7a78&amp;sid=459&amp;ppid=94411234&amp;vpid=493360452&amp;ct=offers"/>
    <m/>
    <m/>
    <m/>
    <m/>
    <m/>
    <m/>
    <s v="https://octopart.com/click/track?ai=8237&amp;sig=0bc750d&amp;sid=2402&amp;ppid=94411234&amp;vpid=510669563&amp;ct=offers"/>
    <s v="https://octopart.com/click/track?ai=8237&amp;sig=03bd2dd&amp;sid=18460&amp;ppid=94411234&amp;vpid=500145972&amp;ct=offers"/>
    <m/>
    <m/>
    <m/>
    <m/>
    <m/>
    <s v="Richardson RFPD"/>
    <s v="E3M0065090D"/>
    <m/>
    <n v="10.64"/>
    <n v="106400"/>
    <n v="106400"/>
    <n v="600"/>
    <n v="1"/>
    <s v="https://octopart.com/click/track?ai=8237&amp;sig=03bd2dd&amp;sid=18460&amp;ppid=94411234&amp;vpid=500145972&amp;ct=offers"/>
    <s v="84.5mOhm"/>
    <s v="20A,"/>
    <s v="15V"/>
    <s v="TO-247-3"/>
    <n v="84.5"/>
    <n v="900"/>
    <s v="D"/>
  </r>
  <r>
    <n v="10000"/>
    <s v="C3M0075120J"/>
    <x v="9"/>
    <s v="C3M0075120J"/>
    <s v="https://octopart.com/c3m0075120j-wolfspeed-84766690"/>
    <s v="1200V 90mOhm @ 20A, 15V TO-263-8, DÂ²Pak (7 Leads + Tab), TO-263CA"/>
    <s v="Id=30A (Tc) Vgsmax=15V Vth=4V @ 5mA"/>
    <s v="Qg=51nC @ 15V Ciss=1350pF @ 1000V"/>
    <n v="10000"/>
    <s v="C3M0075120J-ND"/>
    <m/>
    <m/>
    <m/>
    <m/>
    <m/>
    <m/>
    <s v="27AC3668"/>
    <s v="C3M0075120J"/>
    <n v="1923373"/>
    <m/>
    <s v="C3M0075120J"/>
    <m/>
    <m/>
    <s v="Tube"/>
    <m/>
    <m/>
    <m/>
    <m/>
    <m/>
    <m/>
    <m/>
    <m/>
    <m/>
    <m/>
    <m/>
    <m/>
    <m/>
    <n v="11.875"/>
    <m/>
    <m/>
    <m/>
    <m/>
    <m/>
    <m/>
    <n v="12.18"/>
    <n v="10.14"/>
    <n v="14.01"/>
    <m/>
    <n v="17.3"/>
    <m/>
    <m/>
    <n v="1025"/>
    <m/>
    <m/>
    <m/>
    <m/>
    <m/>
    <m/>
    <n v="51"/>
    <n v="0"/>
    <n v="78"/>
    <m/>
    <n v="0"/>
    <m/>
    <m/>
    <n v="1"/>
    <m/>
    <m/>
    <m/>
    <m/>
    <m/>
    <m/>
    <n v="1"/>
    <n v="1"/>
    <n v="50"/>
    <m/>
    <n v="1"/>
    <m/>
    <m/>
    <s v="https://octopart.com/click/track?ai=8237&amp;sig=09dfce8&amp;sid=459&amp;ppid=84766690&amp;vpid=439667170&amp;ct=offers"/>
    <m/>
    <m/>
    <m/>
    <m/>
    <m/>
    <m/>
    <s v="https://octopart.com/click/track?ai=8237&amp;sig=0a10694&amp;sid=2402&amp;ppid=84766690&amp;vpid=441150312&amp;ct=offers"/>
    <s v="https://octopart.com/click/track?ai=8237&amp;sig=0d267e6&amp;sid=18460&amp;ppid=84766690&amp;vpid=440481992&amp;ct=offers"/>
    <s v="https://octopart.com/click/track?ai=8237&amp;sig=0b47043&amp;sid=10022&amp;ppid=84766690&amp;vpid=595718443&amp;ct=offers"/>
    <m/>
    <s v="https://octopart.com/click/track?ai=8237&amp;sig=02a6957&amp;sid=1532&amp;ppid=84766690&amp;vpid=547829219&amp;ct=offers"/>
    <m/>
    <m/>
    <s v="Richardson RFPD"/>
    <s v="C3M0075120J"/>
    <m/>
    <n v="10.14"/>
    <n v="101400"/>
    <n v="101400"/>
    <n v="0"/>
    <n v="1"/>
    <s v="https://octopart.com/click/track?ai=8237&amp;sig=0d267e6&amp;sid=18460&amp;ppid=84766690&amp;vpid=440481992&amp;ct=offers"/>
    <s v="90mOhm"/>
    <s v="20A,"/>
    <s v="15V"/>
    <s v="TO-263-8,"/>
    <n v="90"/>
    <n v="1200"/>
    <s v="J"/>
  </r>
  <r>
    <n v="10000"/>
    <s v="C3M0075120K"/>
    <x v="9"/>
    <s v="C3M0075120K"/>
    <s v="https://octopart.com/c3m0075120k-wolfspeed-79738683"/>
    <s v="1200V 90mOhm @ 20A, 15V TO-247-4"/>
    <s v="Id=30A (Tc) Vgsmax=15V Vth=4V @ 5mA"/>
    <s v="Qg=51nC @ 15V Ciss=1350pF @ 1000V"/>
    <n v="10000"/>
    <s v="C3M0075120K-ND"/>
    <m/>
    <m/>
    <m/>
    <m/>
    <m/>
    <m/>
    <s v="11AC4548"/>
    <s v="C3M0075120K"/>
    <n v="1923375"/>
    <m/>
    <s v="C3M0075120K"/>
    <m/>
    <s v="C3M0075120K"/>
    <s v="Tube"/>
    <m/>
    <m/>
    <m/>
    <m/>
    <m/>
    <m/>
    <m/>
    <m/>
    <m/>
    <m/>
    <m/>
    <m/>
    <m/>
    <n v="11.875"/>
    <m/>
    <m/>
    <m/>
    <m/>
    <m/>
    <m/>
    <n v="10.32"/>
    <n v="10.14"/>
    <n v="14.01"/>
    <m/>
    <n v="17.3"/>
    <m/>
    <n v="11.7"/>
    <n v="327"/>
    <m/>
    <m/>
    <m/>
    <m/>
    <m/>
    <m/>
    <n v="47"/>
    <n v="4414"/>
    <n v="55"/>
    <m/>
    <n v="0"/>
    <m/>
    <n v="4414"/>
    <n v="1"/>
    <m/>
    <m/>
    <m/>
    <m/>
    <m/>
    <m/>
    <n v="1"/>
    <n v="1"/>
    <n v="30"/>
    <m/>
    <n v="1"/>
    <m/>
    <n v="5"/>
    <s v="https://octopart.com/click/track?ai=8237&amp;sig=0f7ba41&amp;sid=459&amp;ppid=79738683&amp;vpid=415185472&amp;ct=offers"/>
    <m/>
    <m/>
    <m/>
    <m/>
    <m/>
    <m/>
    <s v="https://octopart.com/click/track?ai=8237&amp;sig=0eae2ca&amp;sid=2402&amp;ppid=79738683&amp;vpid=423934687&amp;ct=offers"/>
    <s v="https://octopart.com/click/track?ai=8237&amp;sig=05361b1&amp;sid=18460&amp;ppid=79738683&amp;vpid=416753897&amp;ct=offers"/>
    <s v="https://octopart.com/click/track?ai=8237&amp;sig=038f692&amp;sid=10022&amp;ppid=79738683&amp;vpid=595718445&amp;ct=offers"/>
    <m/>
    <s v="https://octopart.com/click/track?ai=8237&amp;sig=0bc28de&amp;sid=1532&amp;ppid=79738683&amp;vpid=551792814&amp;ct=offers"/>
    <m/>
    <s v="https://octopart.com/click/track?ai=8237&amp;sig=0696331&amp;sid=5489&amp;ppid=79738683&amp;vpid=609708147&amp;ct=offers"/>
    <s v="Richardson RFPD"/>
    <s v="C3M0075120K"/>
    <m/>
    <n v="10.14"/>
    <n v="101400"/>
    <n v="101400"/>
    <n v="4414"/>
    <n v="1"/>
    <s v="https://octopart.com/click/track?ai=8237&amp;sig=05361b1&amp;sid=18460&amp;ppid=79738683&amp;vpid=416753897&amp;ct=offers"/>
    <s v="90mOhm"/>
    <s v="20A,"/>
    <s v="15V"/>
    <s v="TO-247-4"/>
    <n v="90"/>
    <n v="1200"/>
    <s v="K"/>
  </r>
  <r>
    <n v="10000"/>
    <s v="C3M0075120D"/>
    <x v="9"/>
    <s v="C3M0075120D"/>
    <s v="https://octopart.com/c3m0075120d-wolfspeed-99460586"/>
    <s v="1200V 90mOhm @ 20A, 15V TO-247-3"/>
    <s v="Id=30A (Tc) Vgsmax=15V Vth=4V @ 5mA"/>
    <s v="Qg=54nC @ 15V Ciss=1350pF @ 1000V"/>
    <n v="10000"/>
    <s v="C3M0075120D-ND"/>
    <m/>
    <m/>
    <m/>
    <m/>
    <m/>
    <m/>
    <s v="99AC9000"/>
    <s v="C3M0075120D"/>
    <n v="1923376"/>
    <m/>
    <m/>
    <m/>
    <m/>
    <s v="Tube"/>
    <m/>
    <m/>
    <m/>
    <m/>
    <m/>
    <m/>
    <m/>
    <m/>
    <m/>
    <m/>
    <m/>
    <m/>
    <m/>
    <n v="17.574999999999999"/>
    <m/>
    <m/>
    <m/>
    <m/>
    <m/>
    <m/>
    <n v="19.43"/>
    <n v="10.14"/>
    <n v="13.63"/>
    <m/>
    <m/>
    <m/>
    <m/>
    <n v="621"/>
    <m/>
    <m/>
    <m/>
    <m/>
    <m/>
    <m/>
    <n v="120"/>
    <n v="600"/>
    <n v="50"/>
    <m/>
    <m/>
    <m/>
    <m/>
    <n v="1"/>
    <m/>
    <m/>
    <m/>
    <m/>
    <m/>
    <m/>
    <n v="1"/>
    <n v="1"/>
    <n v="30"/>
    <m/>
    <m/>
    <m/>
    <m/>
    <s v="https://octopart.com/click/track?ai=8237&amp;sig=0a0b406&amp;sid=459&amp;ppid=99460586&amp;vpid=531831453&amp;ct=offers"/>
    <m/>
    <m/>
    <m/>
    <m/>
    <m/>
    <m/>
    <s v="https://octopart.com/click/track?ai=8237&amp;sig=033cc41&amp;sid=2402&amp;ppid=99460586&amp;vpid=538378160&amp;ct=offers"/>
    <s v="https://octopart.com/click/track?ai=8237&amp;sig=029370c&amp;sid=18460&amp;ppid=99460586&amp;vpid=531975014&amp;ct=offers"/>
    <s v="https://octopart.com/click/track?ai=8237&amp;sig=0183e82&amp;sid=10022&amp;ppid=99460586&amp;vpid=595718441&amp;ct=offers"/>
    <m/>
    <m/>
    <m/>
    <m/>
    <s v="Richardson RFPD"/>
    <s v="C3M0075120D"/>
    <m/>
    <n v="10.14"/>
    <n v="101400"/>
    <n v="101400"/>
    <n v="600"/>
    <n v="1"/>
    <s v="https://octopart.com/click/track?ai=8237&amp;sig=029370c&amp;sid=18460&amp;ppid=99460586&amp;vpid=531975014&amp;ct=offers"/>
    <s v="90mOhm"/>
    <s v="20A,"/>
    <s v="15V"/>
    <s v="TO-247-3"/>
    <n v="90"/>
    <n v="1200"/>
    <s v="D"/>
  </r>
  <r>
    <n v="10000"/>
    <s v="C3M0075120J"/>
    <x v="9"/>
    <s v="C3M0075120J-TR"/>
    <s v="https://octopart.com/c3m0075120j-tr-wolfspeed-91482249"/>
    <s v="1200V 90mOhm @ 20A, 15V TO-263-8, DÂ²Pak (7 Leads + Tab), TO-263CA"/>
    <s v="Id=30A (Tc) Vgsmax=15V Vth=4V @ 5mA"/>
    <s v="Qg=51nC @ 15V Ciss=1350pF @ 1000V"/>
    <n v="10000"/>
    <s v="C3M0075120J-TR-ND"/>
    <m/>
    <m/>
    <m/>
    <m/>
    <m/>
    <m/>
    <m/>
    <s v="C3M0075120J-TR"/>
    <m/>
    <m/>
    <m/>
    <m/>
    <m/>
    <s v="Tape &amp; Reel"/>
    <m/>
    <m/>
    <m/>
    <m/>
    <m/>
    <m/>
    <m/>
    <m/>
    <m/>
    <m/>
    <m/>
    <m/>
    <m/>
    <n v="11.875"/>
    <m/>
    <m/>
    <m/>
    <m/>
    <m/>
    <m/>
    <m/>
    <n v="10"/>
    <m/>
    <m/>
    <m/>
    <m/>
    <m/>
    <n v="0"/>
    <m/>
    <m/>
    <m/>
    <m/>
    <m/>
    <m/>
    <m/>
    <n v="0"/>
    <m/>
    <m/>
    <m/>
    <m/>
    <m/>
    <n v="1600"/>
    <m/>
    <m/>
    <m/>
    <m/>
    <m/>
    <m/>
    <m/>
    <n v="1600"/>
    <m/>
    <m/>
    <m/>
    <m/>
    <m/>
    <s v="https://octopart.com/click/track?c=1&amp;ai=8237&amp;sig=0927a75&amp;sid=459&amp;ppid=91482249&amp;vpid=477783669&amp;ct=offers"/>
    <m/>
    <m/>
    <m/>
    <m/>
    <m/>
    <m/>
    <m/>
    <s v="https://octopart.com/click/track?ai=8237&amp;sig=0804214&amp;sid=18460&amp;ppid=91482249&amp;vpid=531410008&amp;ct=offers"/>
    <m/>
    <m/>
    <m/>
    <m/>
    <m/>
    <s v="Richardson RFPD"/>
    <s v="C3M0075120J-TR"/>
    <m/>
    <n v="10"/>
    <n v="100000"/>
    <n v="100000"/>
    <n v="0"/>
    <n v="1600"/>
    <s v="https://octopart.com/click/track?ai=8237&amp;sig=0804214&amp;sid=18460&amp;ppid=91482249&amp;vpid=531410008&amp;ct=offers"/>
    <s v="90mOhm"/>
    <s v="20A,"/>
    <s v="15V"/>
    <s v="TO-263-8,"/>
    <n v="90"/>
    <n v="1200"/>
    <s v="J"/>
  </r>
  <r>
    <n v="10000"/>
    <s v="C2M0080120D"/>
    <x v="9"/>
    <s v="C2M0080120D"/>
    <s v="https://octopart.com/c2m0080120d-wolfspeed-66992560"/>
    <s v="1200V 98mOhm @ 20A, 20V TO-247-3"/>
    <s v="Id=36A (Tc) Vgsmax=20V Vth=4V @ 5mA"/>
    <s v="Qg=62nC @ 5V Ciss=950pF @ 1000V"/>
    <n v="10000"/>
    <s v="C2M0080120D-ND"/>
    <m/>
    <m/>
    <m/>
    <m/>
    <m/>
    <m/>
    <s v="12X8365"/>
    <s v="C2M0080120D"/>
    <n v="8098991"/>
    <m/>
    <s v="C2M0080120D"/>
    <m/>
    <m/>
    <s v="Bulk"/>
    <m/>
    <m/>
    <m/>
    <m/>
    <m/>
    <m/>
    <m/>
    <m/>
    <m/>
    <m/>
    <m/>
    <m/>
    <m/>
    <n v="15.625"/>
    <m/>
    <m/>
    <m/>
    <m/>
    <m/>
    <m/>
    <n v="17.63"/>
    <n v="15.82"/>
    <n v="17.66"/>
    <m/>
    <n v="20.6"/>
    <m/>
    <m/>
    <n v="11256"/>
    <m/>
    <m/>
    <m/>
    <m/>
    <m/>
    <m/>
    <n v="2393"/>
    <n v="2676"/>
    <n v="295"/>
    <m/>
    <n v="28"/>
    <m/>
    <m/>
    <n v="1"/>
    <m/>
    <m/>
    <m/>
    <m/>
    <m/>
    <m/>
    <n v="1"/>
    <n v="1"/>
    <n v="1"/>
    <m/>
    <n v="1"/>
    <m/>
    <m/>
    <s v="https://octopart.com/click/track?ai=8237&amp;sig=00b03c0&amp;sid=459&amp;ppid=66992560&amp;vpid=271338657&amp;ct=offers"/>
    <m/>
    <m/>
    <m/>
    <m/>
    <m/>
    <m/>
    <s v="https://octopart.com/click/track?ai=8237&amp;sig=0af845c&amp;sid=2402&amp;ppid=66992560&amp;vpid=268615238&amp;ct=offers"/>
    <s v="https://octopart.com/click/track?ai=8237&amp;sig=08d00ba&amp;sid=18460&amp;ppid=66992560&amp;vpid=240504909&amp;ct=offers"/>
    <s v="https://octopart.com/click/track?ai=8237&amp;sig=03b04ad&amp;sid=10022&amp;ppid=66992560&amp;vpid=575927231&amp;ct=offers"/>
    <m/>
    <s v="https://octopart.com/click/track?ai=8237&amp;sig=01bd00d&amp;sid=1532&amp;ppid=66992560&amp;vpid=547829168&amp;ct=offers"/>
    <m/>
    <m/>
    <s v="Digi-Key"/>
    <s v="C2M0080120D-ND"/>
    <s v="Bulk"/>
    <n v="15.625"/>
    <n v="156250"/>
    <n v="156250"/>
    <n v="11256"/>
    <n v="1"/>
    <s v="https://octopart.com/click/track?ai=8237&amp;sig=00b03c0&amp;sid=459&amp;ppid=66992560&amp;vpid=271338657&amp;ct=offers"/>
    <s v="98mOhm"/>
    <s v="20A,"/>
    <s v="20V"/>
    <s v="TO-247-3"/>
    <n v="98"/>
    <n v="1200"/>
    <s v="D"/>
  </r>
  <r>
    <n v="10000"/>
    <s v="C2M0080170P"/>
    <x v="9"/>
    <s v="C2M0080170P"/>
    <s v="https://octopart.com/c2m0080170p-wolfspeed-91999447"/>
    <s v="1700V 125mOhm @ 28A, 20V TO-247-4"/>
    <s v="Id=40A (Tc) Vgsmax=20V Vth=4V @ 10mA"/>
    <s v="Qg=120nC @ 20V Ciss=2250pF @ 1000V"/>
    <n v="10000"/>
    <s v="C2M0080170P-ND"/>
    <m/>
    <m/>
    <m/>
    <m/>
    <m/>
    <m/>
    <s v="61AC7503"/>
    <s v="C2M0080170P"/>
    <n v="1923368"/>
    <m/>
    <m/>
    <m/>
    <s v="C2M0080170P"/>
    <s v="Tube"/>
    <m/>
    <m/>
    <m/>
    <m/>
    <m/>
    <m/>
    <m/>
    <m/>
    <m/>
    <m/>
    <m/>
    <m/>
    <m/>
    <n v="33.330199999999998"/>
    <m/>
    <m/>
    <m/>
    <m/>
    <m/>
    <m/>
    <n v="34.58"/>
    <n v="32.61"/>
    <n v="35.04"/>
    <m/>
    <m/>
    <m/>
    <n v="37.5"/>
    <n v="547"/>
    <m/>
    <m/>
    <m/>
    <m/>
    <m/>
    <m/>
    <n v="11"/>
    <n v="164"/>
    <n v="51"/>
    <m/>
    <m/>
    <m/>
    <n v="164"/>
    <n v="1"/>
    <m/>
    <m/>
    <m/>
    <m/>
    <m/>
    <m/>
    <n v="1"/>
    <n v="1"/>
    <n v="30"/>
    <m/>
    <m/>
    <m/>
    <n v="2"/>
    <s v="https://octopart.com/click/track?ai=8237&amp;sig=091f7ff&amp;sid=459&amp;ppid=91999447&amp;vpid=480802525&amp;ct=offers"/>
    <m/>
    <m/>
    <m/>
    <m/>
    <m/>
    <m/>
    <s v="https://octopart.com/click/track?ai=8237&amp;sig=0a070de&amp;sid=2402&amp;ppid=91999447&amp;vpid=493364150&amp;ct=offers"/>
    <s v="https://octopart.com/click/track?ai=8237&amp;sig=042970d&amp;sid=18460&amp;ppid=91999447&amp;vpid=480902903&amp;ct=offers"/>
    <s v="https://octopart.com/click/track?ai=8237&amp;sig=06a1c82&amp;sid=10022&amp;ppid=91999447&amp;vpid=595718433&amp;ct=offers"/>
    <m/>
    <m/>
    <m/>
    <s v="https://octopart.com/click/track?ai=8237&amp;sig=00211f4&amp;sid=5489&amp;ppid=91999447&amp;vpid=609708129&amp;ct=offers"/>
    <s v="Richardson RFPD"/>
    <s v="C2M0080170P"/>
    <m/>
    <n v="32.61"/>
    <n v="326100"/>
    <n v="326100"/>
    <n v="164"/>
    <n v="1"/>
    <s v="https://octopart.com/click/track?ai=8237&amp;sig=042970d&amp;sid=18460&amp;ppid=91999447&amp;vpid=480902903&amp;ct=offers"/>
    <s v="125mOhm"/>
    <s v="28A,"/>
    <s v="20V"/>
    <s v="TO-247-4"/>
    <n v="125"/>
    <n v="1700"/>
    <s v="K"/>
  </r>
  <r>
    <n v="10000"/>
    <s v="E3M0120090D"/>
    <x v="9"/>
    <s v="E3M0120090D"/>
    <s v="https://octopart.com/e3m0120090d-wolfspeed-94411235"/>
    <s v="900V 155mOhm @ 15A, 15V TO-247-3"/>
    <s v="Id=23A (Tc) Vgsmax=15V Vth=3.5V @ 3mA"/>
    <s v="Qg=17.3nC @ 15V Ciss=350pF @ 600V"/>
    <n v="10000"/>
    <s v="E3M0120090D-ND"/>
    <m/>
    <m/>
    <m/>
    <m/>
    <m/>
    <m/>
    <s v="71AC0355"/>
    <s v="E3M0120090D"/>
    <m/>
    <m/>
    <m/>
    <m/>
    <m/>
    <s v="Tube"/>
    <m/>
    <m/>
    <m/>
    <m/>
    <m/>
    <m/>
    <m/>
    <m/>
    <m/>
    <m/>
    <m/>
    <m/>
    <m/>
    <n v="6.7874999999999996"/>
    <m/>
    <m/>
    <m/>
    <m/>
    <m/>
    <m/>
    <n v="8.08"/>
    <n v="6.84"/>
    <m/>
    <m/>
    <m/>
    <m/>
    <m/>
    <n v="462"/>
    <m/>
    <m/>
    <m/>
    <m/>
    <m/>
    <m/>
    <n v="539"/>
    <n v="600"/>
    <m/>
    <m/>
    <m/>
    <m/>
    <m/>
    <n v="1"/>
    <m/>
    <m/>
    <m/>
    <m/>
    <m/>
    <m/>
    <n v="1"/>
    <n v="1"/>
    <m/>
    <m/>
    <m/>
    <m/>
    <m/>
    <s v="https://octopart.com/click/track?ai=8237&amp;sig=056983b&amp;sid=459&amp;ppid=94411235&amp;vpid=493360453&amp;ct=offers"/>
    <m/>
    <m/>
    <m/>
    <m/>
    <m/>
    <m/>
    <s v="https://octopart.com/click/track?ai=8237&amp;sig=016b2f0&amp;sid=2402&amp;ppid=94411235&amp;vpid=509972370&amp;ct=offers"/>
    <s v="https://octopart.com/click/track?ai=8237&amp;sig=0039cb9&amp;sid=18460&amp;ppid=94411235&amp;vpid=500145973&amp;ct=offers"/>
    <m/>
    <m/>
    <m/>
    <m/>
    <m/>
    <s v="Digi-Key"/>
    <s v="E3M0120090D-ND"/>
    <s v="Tube"/>
    <n v="6.7874999999999996"/>
    <n v="67875"/>
    <n v="67875"/>
    <n v="462"/>
    <n v="1"/>
    <s v="https://octopart.com/click/track?ai=8237&amp;sig=056983b&amp;sid=459&amp;ppid=94411235&amp;vpid=493360453&amp;ct=offers"/>
    <s v="155mOhm"/>
    <s v="15A,"/>
    <s v="15V"/>
    <s v="TO-247-3"/>
    <n v="155"/>
    <n v="900"/>
    <s v="D"/>
  </r>
  <r>
    <n v="10000"/>
    <s v="C3M0120090J"/>
    <x v="9"/>
    <s v="C3M0120090J"/>
    <s v="https://octopart.com/c3m0120090j-wolfspeed-70899051"/>
    <s v="900V 155mOhm @ 15A, 15V TO-263-8, DÂ²Pak (7 Leads + Tab), TO-263CA"/>
    <s v="Id=22A (Tc) Vgsmax=15V Vth=3.5V @ 3mA"/>
    <s v="Qg=17.3nC @ 15V Ciss=350pF @ 600V"/>
    <n v="10000"/>
    <s v="C3M0120090J-ND"/>
    <m/>
    <m/>
    <m/>
    <m/>
    <m/>
    <m/>
    <s v="98Y6019"/>
    <s v="C3M0120090J"/>
    <n v="1923378"/>
    <m/>
    <s v="C3M0120090J"/>
    <m/>
    <m/>
    <s v="Tube"/>
    <m/>
    <m/>
    <m/>
    <m/>
    <m/>
    <m/>
    <m/>
    <m/>
    <m/>
    <m/>
    <m/>
    <m/>
    <m/>
    <n v="6.2"/>
    <m/>
    <m/>
    <m/>
    <m/>
    <m/>
    <m/>
    <n v="6.05"/>
    <n v="6.12"/>
    <n v="6.5720000000000001"/>
    <m/>
    <n v="7.49"/>
    <m/>
    <m/>
    <n v="2105"/>
    <m/>
    <m/>
    <m/>
    <m/>
    <m/>
    <m/>
    <n v="0"/>
    <n v="0"/>
    <n v="96"/>
    <m/>
    <n v="50"/>
    <m/>
    <m/>
    <n v="1"/>
    <m/>
    <m/>
    <m/>
    <m/>
    <m/>
    <m/>
    <n v="1"/>
    <n v="1"/>
    <n v="50"/>
    <m/>
    <n v="1"/>
    <m/>
    <m/>
    <s v="https://octopart.com/click/track?ai=8237&amp;sig=0e153d6&amp;sid=459&amp;ppid=70899051&amp;vpid=271338718&amp;ct=offers"/>
    <m/>
    <m/>
    <m/>
    <m/>
    <m/>
    <m/>
    <s v="https://octopart.com/click/track?c=1&amp;ai=8237&amp;sig=0e7dc6f&amp;sid=2402&amp;ppid=70899051&amp;vpid=273920062&amp;ct=offers"/>
    <s v="https://octopart.com/click/track?ai=8237&amp;sig=09d24f1&amp;sid=18460&amp;ppid=70899051&amp;vpid=248961503&amp;ct=offers"/>
    <s v="https://octopart.com/click/track?ai=8237&amp;sig=020aad9&amp;sid=10022&amp;ppid=70899051&amp;vpid=595718447&amp;ct=offers"/>
    <m/>
    <s v="https://octopart.com/click/track?ai=8237&amp;sig=066daaa&amp;sid=1532&amp;ppid=70899051&amp;vpid=547829221&amp;ct=offers"/>
    <m/>
    <m/>
    <s v="Newark"/>
    <s v="98Y6019"/>
    <m/>
    <n v="6.05"/>
    <n v="60500"/>
    <n v="60500"/>
    <n v="0"/>
    <n v="1"/>
    <s v="https://octopart.com/click/track?c=1&amp;ai=8237&amp;sig=0e7dc6f&amp;sid=2402&amp;ppid=70899051&amp;vpid=273920062&amp;ct=offers"/>
    <s v="155mOhm"/>
    <s v="15A,"/>
    <s v="15V"/>
    <s v="TO-263-8,"/>
    <n v="155"/>
    <n v="900"/>
    <s v="J"/>
  </r>
  <r>
    <n v="10000"/>
    <s v="C3M0120100K"/>
    <x v="9"/>
    <s v="C3M0120100K"/>
    <s v="https://octopart.com/c3m0120100k-wolfspeed-77013018"/>
    <s v="1000V 155mOhm @ 15A, 15V TO-247-4"/>
    <s v="Id=22A (Tc) Vgsmax=15V Vth=3.5V @ 3mA"/>
    <s v="Qg=21.5nC @ 15V Ciss=350pF @ 600V"/>
    <n v="10000"/>
    <s v="C3M0120100K-ND"/>
    <m/>
    <m/>
    <m/>
    <m/>
    <m/>
    <m/>
    <s v="05AC8339"/>
    <s v="C3M0120100K"/>
    <m/>
    <m/>
    <s v="C3M0120100K"/>
    <m/>
    <m/>
    <s v="Tube"/>
    <m/>
    <m/>
    <m/>
    <m/>
    <m/>
    <m/>
    <m/>
    <m/>
    <m/>
    <m/>
    <m/>
    <m/>
    <m/>
    <n v="8.1999999999999993"/>
    <m/>
    <m/>
    <m/>
    <m/>
    <m/>
    <m/>
    <n v="8"/>
    <n v="7.13"/>
    <m/>
    <m/>
    <n v="8.75"/>
    <m/>
    <m/>
    <n v="512"/>
    <m/>
    <m/>
    <m/>
    <m/>
    <m/>
    <m/>
    <n v="28"/>
    <n v="3"/>
    <m/>
    <m/>
    <n v="0"/>
    <m/>
    <m/>
    <n v="1"/>
    <m/>
    <m/>
    <m/>
    <m/>
    <m/>
    <m/>
    <n v="1"/>
    <n v="1"/>
    <m/>
    <m/>
    <n v="1"/>
    <m/>
    <m/>
    <s v="https://octopart.com/click/track?ai=8237&amp;sig=09a36c1&amp;sid=459&amp;ppid=77013018&amp;vpid=359650198&amp;ct=offers"/>
    <m/>
    <m/>
    <m/>
    <m/>
    <m/>
    <m/>
    <s v="https://octopart.com/click/track?ai=8237&amp;sig=052fbd9&amp;sid=2402&amp;ppid=77013018&amp;vpid=410275876&amp;ct=offers"/>
    <s v="https://octopart.com/click/track?ai=8237&amp;sig=04e4965&amp;sid=18460&amp;ppid=77013018&amp;vpid=346221141&amp;ct=offers"/>
    <m/>
    <m/>
    <s v="https://octopart.com/click/track?ai=8237&amp;sig=0b13888&amp;sid=1532&amp;ppid=77013018&amp;vpid=547829224&amp;ct=offers"/>
    <m/>
    <m/>
    <s v="Richardson RFPD"/>
    <s v="C3M0120100K"/>
    <m/>
    <n v="7.13"/>
    <n v="71300"/>
    <n v="71300"/>
    <n v="3"/>
    <n v="1"/>
    <s v="https://octopart.com/click/track?ai=8237&amp;sig=04e4965&amp;sid=18460&amp;ppid=77013018&amp;vpid=346221141&amp;ct=offers"/>
    <s v="155mOhm"/>
    <s v="15A,"/>
    <s v="15V"/>
    <s v="TO-247-4"/>
    <n v="155"/>
    <n v="1000"/>
    <s v="K"/>
  </r>
  <r>
    <n v="10000"/>
    <s v="C3M0120100J"/>
    <x v="9"/>
    <s v="C3M0120100J"/>
    <s v="https://octopart.com/c3m0120100j-wolfspeed-81688118"/>
    <s v="1000V 155mOhm @ 15A, 15V TO-263-8, DÂ²Pak (7 Leads + Tab), TO-263CA"/>
    <s v="Id=22A (Tc) Vgsmax=15V Vth=3.5V @ 3mA"/>
    <s v="Qg=21.5nC @ 15V Ciss=350pF @ 600V"/>
    <n v="10000"/>
    <s v="C3M0120100J-ND"/>
    <m/>
    <m/>
    <m/>
    <m/>
    <m/>
    <m/>
    <m/>
    <s v="C3M0120100J"/>
    <n v="1503947"/>
    <m/>
    <s v="C3M0120100J"/>
    <m/>
    <s v="C3M0120100J"/>
    <s v="Tube"/>
    <m/>
    <m/>
    <m/>
    <m/>
    <m/>
    <m/>
    <m/>
    <m/>
    <m/>
    <m/>
    <m/>
    <m/>
    <m/>
    <n v="8.1999999999999993"/>
    <m/>
    <m/>
    <m/>
    <m/>
    <m/>
    <m/>
    <m/>
    <n v="7.13"/>
    <n v="7.9429999999999996"/>
    <m/>
    <n v="9.4499999999999993"/>
    <m/>
    <n v="8.1999999999999993"/>
    <n v="405"/>
    <m/>
    <m/>
    <m/>
    <m/>
    <m/>
    <m/>
    <m/>
    <n v="960"/>
    <n v="959"/>
    <m/>
    <n v="0"/>
    <m/>
    <n v="960"/>
    <n v="1"/>
    <m/>
    <m/>
    <m/>
    <m/>
    <m/>
    <m/>
    <m/>
    <n v="1"/>
    <n v="50"/>
    <m/>
    <n v="1"/>
    <m/>
    <n v="7"/>
    <s v="https://octopart.com/click/track?ai=8237&amp;sig=0c74194&amp;sid=459&amp;ppid=81688118&amp;vpid=420704212&amp;ct=offers"/>
    <m/>
    <m/>
    <m/>
    <m/>
    <m/>
    <m/>
    <m/>
    <s v="https://octopart.com/click/track?ai=8237&amp;sig=06b356d&amp;sid=18460&amp;ppid=81688118&amp;vpid=420392493&amp;ct=offers"/>
    <s v="https://octopart.com/click/track?ai=8237&amp;sig=0a4c761&amp;sid=10022&amp;ppid=81688118&amp;vpid=575927356&amp;ct=offers"/>
    <m/>
    <s v="https://octopart.com/click/track?ai=8237&amp;sig=067be6e&amp;sid=1532&amp;ppid=81688118&amp;vpid=547829223&amp;ct=offers"/>
    <m/>
    <s v="https://octopart.com/click/track?ai=8237&amp;sig=0f14b90&amp;sid=5489&amp;ppid=81688118&amp;vpid=609708149&amp;ct=offers"/>
    <s v="Richardson RFPD"/>
    <s v="C3M0120100J"/>
    <m/>
    <n v="7.13"/>
    <n v="71300"/>
    <n v="71300"/>
    <n v="960"/>
    <n v="1"/>
    <s v="https://octopart.com/click/track?ai=8237&amp;sig=06b356d&amp;sid=18460&amp;ppid=81688118&amp;vpid=420392493&amp;ct=offers"/>
    <s v="155mOhm"/>
    <s v="15A,"/>
    <s v="15V"/>
    <s v="TO-263-8,"/>
    <n v="155"/>
    <n v="1000"/>
    <s v="J"/>
  </r>
  <r>
    <n v="10000"/>
    <s v="C3M0120090J"/>
    <x v="9"/>
    <s v="C3M0120090J-TR"/>
    <s v="https://octopart.com/c3m0120090j-tr-wolfspeed-75058394"/>
    <s v="900V 155mOhm @ 15A, 15V TO-263-8, DÂ²Pak (7 Leads + Tab), TO-263CA"/>
    <s v="Id=22A (Tc) Vgsmax=15V Vth=3.5V @ 3mA"/>
    <s v="Qg=17.3nC @ 15V Ciss=350pF @ 600V"/>
    <n v="10000"/>
    <s v="C3M0120090J-TRTR-ND"/>
    <m/>
    <m/>
    <m/>
    <m/>
    <m/>
    <m/>
    <s v="90Y6779"/>
    <s v="C3M0120090J-TR"/>
    <m/>
    <m/>
    <m/>
    <m/>
    <m/>
    <s v="Tape &amp; Reel"/>
    <m/>
    <m/>
    <m/>
    <m/>
    <m/>
    <m/>
    <m/>
    <m/>
    <m/>
    <m/>
    <m/>
    <m/>
    <m/>
    <n v="6.2"/>
    <m/>
    <m/>
    <m/>
    <m/>
    <m/>
    <m/>
    <n v="6.45"/>
    <n v="6.03"/>
    <m/>
    <m/>
    <m/>
    <m/>
    <m/>
    <n v="800"/>
    <m/>
    <m/>
    <m/>
    <m/>
    <m/>
    <m/>
    <n v="0"/>
    <n v="0"/>
    <m/>
    <m/>
    <m/>
    <m/>
    <m/>
    <n v="800"/>
    <m/>
    <m/>
    <m/>
    <m/>
    <m/>
    <m/>
    <n v="1600"/>
    <n v="1600"/>
    <m/>
    <m/>
    <m/>
    <m/>
    <m/>
    <s v="https://octopart.com/click/track?c=1&amp;ai=8237&amp;sig=0b0836f&amp;sid=459&amp;ppid=75058394&amp;vpid=271338722&amp;ct=offers"/>
    <m/>
    <m/>
    <m/>
    <m/>
    <m/>
    <m/>
    <s v="https://octopart.com/click/track?c=1&amp;ai=8237&amp;sig=014b519&amp;sid=2402&amp;ppid=75058394&amp;vpid=266886340&amp;ct=offers"/>
    <s v="https://octopart.com/click/track?ai=8237&amp;sig=06c068d&amp;sid=18460&amp;ppid=75058394&amp;vpid=531410009&amp;ct=offers"/>
    <m/>
    <m/>
    <m/>
    <m/>
    <m/>
    <s v="Richardson RFPD"/>
    <s v="C3M0120090J-TR"/>
    <m/>
    <n v="6.03"/>
    <n v="60300"/>
    <n v="60300"/>
    <n v="0"/>
    <n v="1600"/>
    <s v="https://octopart.com/click/track?ai=8237&amp;sig=06c068d&amp;sid=18460&amp;ppid=75058394&amp;vpid=531410009&amp;ct=offers"/>
    <s v="155mOhm"/>
    <s v="15A,"/>
    <s v="15V"/>
    <s v="TO-263-8,"/>
    <n v="155"/>
    <n v="900"/>
    <s v="J"/>
  </r>
  <r>
    <n v="10000"/>
    <s v="C3M0120090J"/>
    <x v="9"/>
    <s v="C3M0120090J-TR"/>
    <s v="https://octopart.com/c3m0120090j-tr-wolfspeed-75058394"/>
    <s v="900V 155mOhm @ 15A, 15V TO-263-8, DÂ²Pak (7 Leads + Tab), TO-263CA"/>
    <s v="Id=22A (Tc) Vgsmax=15V Vth=3.5V @ 3mA"/>
    <s v="Qg=17.3nC @ 15V Ciss=350pF @ 600V"/>
    <n v="10000"/>
    <s v="C3M0120090J-TRTR-ND"/>
    <m/>
    <m/>
    <m/>
    <m/>
    <m/>
    <m/>
    <s v="90Y6779"/>
    <s v="C3M0120090J-TR"/>
    <m/>
    <m/>
    <m/>
    <m/>
    <m/>
    <s v="Tape &amp; Reel"/>
    <m/>
    <m/>
    <m/>
    <m/>
    <m/>
    <m/>
    <m/>
    <m/>
    <m/>
    <m/>
    <m/>
    <m/>
    <m/>
    <n v="6.2"/>
    <m/>
    <m/>
    <m/>
    <m/>
    <m/>
    <m/>
    <n v="6.45"/>
    <n v="6.03"/>
    <m/>
    <m/>
    <m/>
    <m/>
    <m/>
    <n v="800"/>
    <m/>
    <m/>
    <m/>
    <m/>
    <m/>
    <m/>
    <n v="0"/>
    <n v="0"/>
    <m/>
    <m/>
    <m/>
    <m/>
    <m/>
    <n v="800"/>
    <m/>
    <m/>
    <m/>
    <m/>
    <m/>
    <m/>
    <n v="1600"/>
    <n v="1600"/>
    <m/>
    <m/>
    <m/>
    <m/>
    <m/>
    <s v="https://octopart.com/click/track?c=1&amp;ai=8237&amp;sig=0b0836f&amp;sid=459&amp;ppid=75058394&amp;vpid=271338722&amp;ct=offers"/>
    <m/>
    <m/>
    <m/>
    <m/>
    <m/>
    <m/>
    <s v="https://octopart.com/click/track?c=1&amp;ai=8237&amp;sig=014b519&amp;sid=2402&amp;ppid=75058394&amp;vpid=266886340&amp;ct=offers"/>
    <s v="https://octopart.com/click/track?ai=8237&amp;sig=06c068d&amp;sid=18460&amp;ppid=75058394&amp;vpid=531410009&amp;ct=offers"/>
    <m/>
    <m/>
    <m/>
    <m/>
    <m/>
    <s v="Richardson RFPD"/>
    <s v="C3M0120090J-TR"/>
    <m/>
    <n v="6.03"/>
    <n v="60300"/>
    <n v="60300"/>
    <n v="0"/>
    <n v="1600"/>
    <s v="https://octopart.com/click/track?ai=8237&amp;sig=06c068d&amp;sid=18460&amp;ppid=75058394&amp;vpid=531410009&amp;ct=offers"/>
    <s v="155mOhm"/>
    <s v="15A,"/>
    <s v="15V"/>
    <s v="TO-263-8,"/>
    <n v="155"/>
    <n v="900"/>
    <s v="J"/>
  </r>
  <r>
    <n v="10000"/>
    <s v="C3M0120090J"/>
    <x v="9"/>
    <s v="C3M0120090J-TR"/>
    <s v="https://octopart.com/c3m0120090j-tr-wolfspeed-75058394"/>
    <s v="900V 155mOhm @ 15A, 15V TO-263-8, DÂ²Pak (7 Leads + Tab), TO-263CA"/>
    <s v="Id=22A (Tc) Vgsmax=15V Vth=3.5V @ 3mA"/>
    <s v="Qg=17.3nC @ 15V Ciss=350pF @ 600V"/>
    <n v="10000"/>
    <s v="C3M0120090J-TRTR-ND"/>
    <m/>
    <m/>
    <m/>
    <m/>
    <m/>
    <m/>
    <s v="90Y6779"/>
    <s v="C3M0120090J-TR"/>
    <m/>
    <m/>
    <m/>
    <m/>
    <m/>
    <s v="Tape &amp; Reel"/>
    <m/>
    <m/>
    <m/>
    <m/>
    <m/>
    <m/>
    <m/>
    <m/>
    <m/>
    <m/>
    <m/>
    <m/>
    <m/>
    <n v="6.2"/>
    <m/>
    <m/>
    <m/>
    <m/>
    <m/>
    <m/>
    <n v="6.45"/>
    <n v="6.03"/>
    <m/>
    <m/>
    <m/>
    <m/>
    <m/>
    <n v="800"/>
    <m/>
    <m/>
    <m/>
    <m/>
    <m/>
    <m/>
    <n v="0"/>
    <n v="0"/>
    <m/>
    <m/>
    <m/>
    <m/>
    <m/>
    <n v="800"/>
    <m/>
    <m/>
    <m/>
    <m/>
    <m/>
    <m/>
    <n v="1600"/>
    <n v="1600"/>
    <m/>
    <m/>
    <m/>
    <m/>
    <m/>
    <s v="https://octopart.com/click/track?c=1&amp;ai=8237&amp;sig=0b0836f&amp;sid=459&amp;ppid=75058394&amp;vpid=271338722&amp;ct=offers"/>
    <m/>
    <m/>
    <m/>
    <m/>
    <m/>
    <m/>
    <s v="https://octopart.com/click/track?c=1&amp;ai=8237&amp;sig=014b519&amp;sid=2402&amp;ppid=75058394&amp;vpid=266886340&amp;ct=offers"/>
    <s v="https://octopart.com/click/track?ai=8237&amp;sig=06c068d&amp;sid=18460&amp;ppid=75058394&amp;vpid=531410009&amp;ct=offers"/>
    <m/>
    <m/>
    <m/>
    <m/>
    <m/>
    <s v="Richardson RFPD"/>
    <s v="C3M0120090J-TR"/>
    <m/>
    <n v="6.03"/>
    <n v="60300"/>
    <n v="60300"/>
    <n v="0"/>
    <n v="1600"/>
    <s v="https://octopart.com/click/track?ai=8237&amp;sig=06c068d&amp;sid=18460&amp;ppid=75058394&amp;vpid=531410009&amp;ct=offers"/>
    <s v="155mOhm"/>
    <s v="15A,"/>
    <s v="15V"/>
    <s v="TO-263-8,"/>
    <n v="155"/>
    <n v="900"/>
    <s v="J"/>
  </r>
  <r>
    <n v="10000"/>
    <s v="C3M0120090D"/>
    <x v="9"/>
    <s v="C3M0120090D"/>
    <s v="https://octopart.com/c3m0120090d-wolfspeed-67260401"/>
    <s v="900V 155mOhm @ 15A, 15V TO-247-3"/>
    <s v="Id=23A (Tc) Vgsmax=15V Vth=3.5V @ 3mA"/>
    <s v="Qg=17.3nC @ 15V Ciss=350pF @ 600V"/>
    <n v="10000"/>
    <s v="C3M0120090D-ND"/>
    <m/>
    <m/>
    <m/>
    <m/>
    <m/>
    <m/>
    <s v="98Y6018"/>
    <s v="C3M0120090D"/>
    <n v="9158849"/>
    <m/>
    <s v="C3M0120090D"/>
    <m/>
    <s v="C3M0120090D"/>
    <s v="Tube"/>
    <m/>
    <m/>
    <m/>
    <m/>
    <m/>
    <m/>
    <m/>
    <m/>
    <m/>
    <m/>
    <m/>
    <m/>
    <m/>
    <n v="6.0250000000000004"/>
    <m/>
    <m/>
    <m/>
    <m/>
    <m/>
    <m/>
    <n v="7.48"/>
    <n v="5.94"/>
    <n v="5.851"/>
    <m/>
    <n v="7.54"/>
    <m/>
    <n v="6.85"/>
    <n v="1863"/>
    <m/>
    <m/>
    <m/>
    <m/>
    <m/>
    <m/>
    <n v="127"/>
    <n v="1370"/>
    <n v="125"/>
    <m/>
    <n v="14"/>
    <m/>
    <n v="1370"/>
    <n v="1"/>
    <m/>
    <m/>
    <m/>
    <m/>
    <m/>
    <m/>
    <n v="1"/>
    <n v="1"/>
    <n v="1"/>
    <m/>
    <n v="1"/>
    <m/>
    <n v="8"/>
    <s v="https://octopart.com/click/track?ai=8237&amp;sig=023f1cb&amp;sid=459&amp;ppid=67260401&amp;vpid=271338717&amp;ct=offers"/>
    <m/>
    <m/>
    <m/>
    <m/>
    <m/>
    <m/>
    <s v="https://octopart.com/click/track?ai=8237&amp;sig=027c3bf&amp;sid=2402&amp;ppid=67260401&amp;vpid=273920061&amp;ct=offers"/>
    <s v="https://octopart.com/click/track?ai=8237&amp;sig=0de7517&amp;sid=18460&amp;ppid=67260401&amp;vpid=241718918&amp;ct=offers"/>
    <s v="https://octopart.com/click/track?ai=8237&amp;sig=0b55de1&amp;sid=10022&amp;ppid=67260401&amp;vpid=575927354&amp;ct=offers"/>
    <m/>
    <s v="https://octopart.com/click/track?ai=8237&amp;sig=0860237&amp;sid=1532&amp;ppid=67260401&amp;vpid=547829220&amp;ct=offers"/>
    <m/>
    <s v="https://octopart.com/click/track?ai=8237&amp;sig=0313730&amp;sid=5489&amp;ppid=67260401&amp;vpid=609708148&amp;ct=offers"/>
    <s v="RS Components"/>
    <n v="9158849"/>
    <m/>
    <n v="5.851"/>
    <n v="58510"/>
    <n v="58510"/>
    <n v="125"/>
    <n v="1"/>
    <s v="https://octopart.com/click/track?ai=8237&amp;sig=0b55de1&amp;sid=10022&amp;ppid=67260401&amp;vpid=575927354&amp;ct=offers"/>
    <s v="155mOhm"/>
    <s v="15A,"/>
    <s v="15V"/>
    <s v="TO-247-3"/>
    <n v="155"/>
    <n v="900"/>
    <s v="D"/>
  </r>
  <r>
    <n v="10000"/>
    <s v="C2M0160120D"/>
    <x v="9"/>
    <s v="C2M0160120D"/>
    <s v="https://octopart.com/c2m0160120d-wolfspeed-66992561"/>
    <s v="1200V 196mOhm @ 10A, 20V TO-247-3"/>
    <s v="Id=19A (Tc) Vgsmax=20V Vth=2.5V @ 500ÂµA"/>
    <s v="Qg=32.6nC @ 20V Ciss=527pF @ 800V"/>
    <n v="10000"/>
    <s v="C2M0160120D-ND"/>
    <m/>
    <m/>
    <m/>
    <m/>
    <m/>
    <m/>
    <s v="08X3830"/>
    <s v="C2M0160120D"/>
    <n v="9047348"/>
    <m/>
    <s v="C2M0160120D"/>
    <m/>
    <s v="C2M0160120D"/>
    <s v="Tube"/>
    <m/>
    <m/>
    <m/>
    <m/>
    <m/>
    <m/>
    <m/>
    <m/>
    <m/>
    <m/>
    <m/>
    <m/>
    <m/>
    <n v="7.8125"/>
    <m/>
    <m/>
    <m/>
    <m/>
    <m/>
    <m/>
    <n v="6.95"/>
    <n v="7.7"/>
    <n v="7.59"/>
    <m/>
    <n v="8.75"/>
    <m/>
    <n v="8.85"/>
    <n v="3653"/>
    <m/>
    <m/>
    <m/>
    <m/>
    <m/>
    <m/>
    <n v="315"/>
    <n v="23725"/>
    <n v="97"/>
    <m/>
    <n v="5"/>
    <m/>
    <n v="21560"/>
    <n v="1"/>
    <m/>
    <m/>
    <m/>
    <m/>
    <m/>
    <m/>
    <n v="1"/>
    <n v="1"/>
    <n v="1"/>
    <m/>
    <n v="1"/>
    <m/>
    <n v="7"/>
    <s v="https://octopart.com/click/track?ai=8237&amp;sig=0c638d3&amp;sid=459&amp;ppid=66992561&amp;vpid=271338658&amp;ct=offers"/>
    <m/>
    <m/>
    <m/>
    <m/>
    <m/>
    <m/>
    <s v="https://octopart.com/click/track?ai=8237&amp;sig=04e3bb2&amp;sid=2402&amp;ppid=66992561&amp;vpid=240506523&amp;ct=offers"/>
    <s v="https://octopart.com/click/track?ai=8237&amp;sig=0310fd9&amp;sid=18460&amp;ppid=66992561&amp;vpid=240504910&amp;ct=offers"/>
    <s v="https://octopart.com/click/track?ai=8237&amp;sig=06b13e6&amp;sid=10022&amp;ppid=66992561&amp;vpid=575927236&amp;ct=offers"/>
    <m/>
    <s v="https://octopart.com/click/track?ai=8237&amp;sig=0349aae&amp;sid=1532&amp;ppid=66992561&amp;vpid=547829169&amp;ct=offers"/>
    <m/>
    <s v="https://octopart.com/click/track?ai=8237&amp;sig=05f5f9e&amp;sid=5489&amp;ppid=66992561&amp;vpid=609708131&amp;ct=offers"/>
    <s v="Newark"/>
    <s v="08X3830"/>
    <m/>
    <n v="6.95"/>
    <n v="69500"/>
    <n v="69500"/>
    <n v="315"/>
    <n v="1"/>
    <s v="https://octopart.com/click/track?ai=8237&amp;sig=04e3bb2&amp;sid=2402&amp;ppid=66992561&amp;vpid=240506523&amp;ct=offers"/>
    <s v="196mOhm"/>
    <s v="10A,"/>
    <s v="20V"/>
    <s v="TO-247-3"/>
    <n v="196"/>
    <n v="1200"/>
    <s v="D"/>
  </r>
  <r>
    <n v="10000"/>
    <s v="C3M0280090D"/>
    <x v="9"/>
    <s v="C3M0280090D"/>
    <s v="https://octopart.com/c3m0280090d-wolfspeed-67260402"/>
    <s v="900V 360mOhm @ 7.5A, 15V TO-247-3"/>
    <s v="Id=11.5A (Tc) Vgsmax=15V Vth=3.5V @ 1.2mA"/>
    <s v="Qg=9.5nC @ 15V Ciss=150pF @ 600V"/>
    <n v="10000"/>
    <s v="C3M0280090D-ND"/>
    <m/>
    <m/>
    <m/>
    <m/>
    <m/>
    <m/>
    <s v="98Y6020"/>
    <s v="C3M0280090D"/>
    <n v="9158842"/>
    <m/>
    <s v="C3M0280090D"/>
    <m/>
    <m/>
    <s v="Tube"/>
    <m/>
    <m/>
    <m/>
    <m/>
    <m/>
    <m/>
    <m/>
    <m/>
    <m/>
    <m/>
    <m/>
    <m/>
    <m/>
    <n v="3.25"/>
    <m/>
    <m/>
    <m/>
    <m/>
    <m/>
    <m/>
    <n v="2.66"/>
    <n v="3.2"/>
    <n v="3.1480000000000001"/>
    <m/>
    <n v="4.0599999999999996"/>
    <m/>
    <m/>
    <n v="1607"/>
    <m/>
    <m/>
    <m/>
    <m/>
    <m/>
    <m/>
    <n v="16"/>
    <n v="390"/>
    <n v="98"/>
    <m/>
    <n v="17"/>
    <m/>
    <m/>
    <n v="1"/>
    <m/>
    <m/>
    <m/>
    <m/>
    <m/>
    <m/>
    <n v="1"/>
    <n v="1"/>
    <n v="2"/>
    <m/>
    <n v="1"/>
    <m/>
    <m/>
    <s v="https://octopart.com/click/track?ai=8237&amp;sig=01f238d&amp;sid=459&amp;ppid=67260402&amp;vpid=271338724&amp;ct=offers"/>
    <m/>
    <m/>
    <m/>
    <m/>
    <m/>
    <m/>
    <s v="https://octopart.com/click/track?ai=8237&amp;sig=0678a06&amp;sid=2402&amp;ppid=67260402&amp;vpid=273920063&amp;ct=offers"/>
    <s v="https://octopart.com/click/track?ai=8237&amp;sig=043787a&amp;sid=18460&amp;ppid=67260402&amp;vpid=241718919&amp;ct=offers"/>
    <s v="https://octopart.com/click/track?ai=8237&amp;sig=064227c&amp;sid=10022&amp;ppid=67260402&amp;vpid=575927362&amp;ct=offers"/>
    <m/>
    <s v="https://octopart.com/click/track?ai=8237&amp;sig=009a29c&amp;sid=1532&amp;ppid=67260402&amp;vpid=547829226&amp;ct=offers"/>
    <m/>
    <m/>
    <s v="Newark"/>
    <s v="98Y6020"/>
    <m/>
    <n v="2.66"/>
    <n v="26600"/>
    <n v="26600"/>
    <n v="16"/>
    <n v="1"/>
    <s v="https://octopart.com/click/track?ai=8237&amp;sig=0678a06&amp;sid=2402&amp;ppid=67260402&amp;vpid=273920063&amp;ct=offers"/>
    <s v="360mOhm"/>
    <s v="7.5A,"/>
    <s v="15V"/>
    <s v="TO-247-3"/>
    <n v="360"/>
    <n v="900"/>
    <s v="D"/>
  </r>
  <r>
    <n v="10000"/>
    <s v="C3M0280090J"/>
    <x v="9"/>
    <s v="C3M0280090J"/>
    <s v="https://octopart.com/c3m0280090j-wolfspeed-70899052"/>
    <s v="900V 360mOhm @ 7.5A, 15V TO-263-8, DÂ²Pak (7 Leads + Tab), TO-263CA"/>
    <s v="Id=11A (Tc) Vgsmax=15V Vth=3.5V @ 1.2mA"/>
    <s v="Qg=9.5nC @ 15V Ciss=150pF @ 600V"/>
    <n v="10000"/>
    <s v="C3M0280090J-ND"/>
    <m/>
    <m/>
    <m/>
    <m/>
    <m/>
    <m/>
    <s v="98Y6021"/>
    <s v="C3M0280090J"/>
    <n v="1923382"/>
    <m/>
    <s v="C3M0280090J"/>
    <m/>
    <m/>
    <s v="Tube"/>
    <m/>
    <m/>
    <m/>
    <m/>
    <m/>
    <m/>
    <m/>
    <m/>
    <m/>
    <m/>
    <m/>
    <m/>
    <m/>
    <n v="3.4249999999999998"/>
    <m/>
    <m/>
    <m/>
    <m/>
    <m/>
    <m/>
    <n v="3.15"/>
    <n v="3.38"/>
    <n v="3.6339999999999999"/>
    <m/>
    <n v="4.2"/>
    <m/>
    <m/>
    <n v="491"/>
    <m/>
    <m/>
    <m/>
    <m/>
    <m/>
    <m/>
    <n v="36"/>
    <n v="0"/>
    <n v="170"/>
    <m/>
    <n v="36"/>
    <m/>
    <m/>
    <n v="1"/>
    <m/>
    <m/>
    <m/>
    <m/>
    <m/>
    <m/>
    <n v="1"/>
    <n v="1"/>
    <n v="50"/>
    <m/>
    <n v="1"/>
    <m/>
    <m/>
    <s v="https://octopart.com/click/track?ai=8237&amp;sig=06999ac&amp;sid=459&amp;ppid=70899052&amp;vpid=271338725&amp;ct=offers"/>
    <m/>
    <m/>
    <m/>
    <m/>
    <m/>
    <m/>
    <s v="https://octopart.com/click/track?ai=8237&amp;sig=0725eda&amp;sid=2402&amp;ppid=70899052&amp;vpid=273920064&amp;ct=offers"/>
    <s v="https://octopart.com/click/track?ai=8237&amp;sig=00070bd&amp;sid=18460&amp;ppid=70899052&amp;vpid=248961504&amp;ct=offers"/>
    <s v="https://octopart.com/click/track?ai=8237&amp;sig=0b69b70&amp;sid=10022&amp;ppid=70899052&amp;vpid=595718449&amp;ct=offers"/>
    <m/>
    <s v="https://octopart.com/click/track?ai=8237&amp;sig=0cd8d16&amp;sid=1532&amp;ppid=70899052&amp;vpid=547829230&amp;ct=offers"/>
    <m/>
    <m/>
    <s v="Newark"/>
    <s v="98Y6021"/>
    <m/>
    <n v="3.15"/>
    <n v="31500"/>
    <n v="31500"/>
    <n v="36"/>
    <n v="1"/>
    <s v="https://octopart.com/click/track?ai=8237&amp;sig=0725eda&amp;sid=2402&amp;ppid=70899052&amp;vpid=273920064&amp;ct=offers"/>
    <s v="360mOhm"/>
    <s v="7.5A,"/>
    <s v="15V"/>
    <s v="TO-263-8,"/>
    <n v="360"/>
    <n v="900"/>
    <s v="J"/>
  </r>
  <r>
    <n v="10000"/>
    <s v="C3M0280090J"/>
    <x v="9"/>
    <s v="C3M0280090J-TR"/>
    <s v="https://octopart.com/c3m0280090j-tr-wolfspeed-75058395"/>
    <s v="900V 360mOhm @ 7.5A, 15V TO-263-8, DÂ²Pak (7 Leads + Tab), TO-263CA"/>
    <s v="Id=11A (Tc) Vgsmax=15V Vth=3.5V @ 1.2mA"/>
    <s v="Qg=9.5nC @ 15V Ciss=150pF @ 600V"/>
    <n v="10000"/>
    <s v="C3M0280090J-TRTR-ND"/>
    <m/>
    <m/>
    <m/>
    <m/>
    <m/>
    <m/>
    <s v="90Y6782"/>
    <s v="C3M0280090J-TR"/>
    <m/>
    <m/>
    <m/>
    <m/>
    <m/>
    <s v="Tape &amp; Reel"/>
    <m/>
    <m/>
    <m/>
    <m/>
    <m/>
    <m/>
    <m/>
    <m/>
    <m/>
    <m/>
    <m/>
    <m/>
    <m/>
    <n v="3.4249999999999998"/>
    <m/>
    <m/>
    <m/>
    <m/>
    <m/>
    <m/>
    <n v="3.57"/>
    <n v="3.33"/>
    <m/>
    <m/>
    <m/>
    <m/>
    <m/>
    <n v="800"/>
    <m/>
    <m/>
    <m/>
    <m/>
    <m/>
    <m/>
    <n v="0"/>
    <n v="0"/>
    <m/>
    <m/>
    <m/>
    <m/>
    <m/>
    <n v="800"/>
    <m/>
    <m/>
    <m/>
    <m/>
    <m/>
    <m/>
    <n v="1600"/>
    <n v="1600"/>
    <m/>
    <m/>
    <m/>
    <m/>
    <m/>
    <s v="https://octopart.com/click/track?c=1&amp;ai=8237&amp;sig=0883590&amp;sid=459&amp;ppid=75058395&amp;vpid=271338729&amp;ct=offers"/>
    <m/>
    <m/>
    <m/>
    <m/>
    <m/>
    <m/>
    <s v="https://octopart.com/click/track?c=1&amp;ai=8237&amp;sig=0bb0828&amp;sid=2402&amp;ppid=75058395&amp;vpid=266886346&amp;ct=offers"/>
    <s v="https://octopart.com/click/track?ai=8237&amp;sig=0e2bcaf&amp;sid=18460&amp;ppid=75058395&amp;vpid=273775235&amp;ct=offers"/>
    <m/>
    <m/>
    <m/>
    <m/>
    <m/>
    <s v="Richardson RFPD"/>
    <s v="C3M0280090J-TR"/>
    <m/>
    <n v="3.33"/>
    <n v="33300"/>
    <n v="33300"/>
    <n v="0"/>
    <n v="1600"/>
    <s v="https://octopart.com/click/track?ai=8237&amp;sig=0e2bcaf&amp;sid=18460&amp;ppid=75058395&amp;vpid=273775235&amp;ct=offers"/>
    <s v="360mOhm"/>
    <s v="7.5A,"/>
    <s v="15V"/>
    <s v="TO-263-8,"/>
    <n v="360"/>
    <n v="900"/>
    <s v="J"/>
  </r>
  <r>
    <n v="10000"/>
    <s v="C3M0280090J"/>
    <x v="9"/>
    <s v="C3M0280090J-TR"/>
    <s v="https://octopart.com/c3m0280090j-tr-wolfspeed-75058395"/>
    <s v="900V 360mOhm @ 7.5A, 15V TO-263-8, DÂ²Pak (7 Leads + Tab), TO-263CA"/>
    <s v="Id=11A (Tc) Vgsmax=15V Vth=3.5V @ 1.2mA"/>
    <s v="Qg=9.5nC @ 15V Ciss=150pF @ 600V"/>
    <n v="10000"/>
    <s v="C3M0280090J-TRTR-ND"/>
    <m/>
    <m/>
    <m/>
    <m/>
    <m/>
    <m/>
    <s v="90Y6782"/>
    <s v="C3M0280090J-TR"/>
    <m/>
    <m/>
    <m/>
    <m/>
    <m/>
    <s v="Tape &amp; Reel"/>
    <m/>
    <m/>
    <m/>
    <m/>
    <m/>
    <m/>
    <m/>
    <m/>
    <m/>
    <m/>
    <m/>
    <m/>
    <m/>
    <n v="3.4249999999999998"/>
    <m/>
    <m/>
    <m/>
    <m/>
    <m/>
    <m/>
    <n v="3.57"/>
    <n v="3.33"/>
    <m/>
    <m/>
    <m/>
    <m/>
    <m/>
    <n v="800"/>
    <m/>
    <m/>
    <m/>
    <m/>
    <m/>
    <m/>
    <n v="0"/>
    <n v="0"/>
    <m/>
    <m/>
    <m/>
    <m/>
    <m/>
    <n v="800"/>
    <m/>
    <m/>
    <m/>
    <m/>
    <m/>
    <m/>
    <n v="1600"/>
    <n v="1600"/>
    <m/>
    <m/>
    <m/>
    <m/>
    <m/>
    <s v="https://octopart.com/click/track?c=1&amp;ai=8237&amp;sig=0883590&amp;sid=459&amp;ppid=75058395&amp;vpid=271338729&amp;ct=offers"/>
    <m/>
    <m/>
    <m/>
    <m/>
    <m/>
    <m/>
    <s v="https://octopart.com/click/track?c=1&amp;ai=8237&amp;sig=0bb0828&amp;sid=2402&amp;ppid=75058395&amp;vpid=266886346&amp;ct=offers"/>
    <s v="https://octopart.com/click/track?ai=8237&amp;sig=0e2bcaf&amp;sid=18460&amp;ppid=75058395&amp;vpid=273775235&amp;ct=offers"/>
    <m/>
    <m/>
    <m/>
    <m/>
    <m/>
    <s v="Richardson RFPD"/>
    <s v="C3M0280090J-TR"/>
    <m/>
    <n v="3.33"/>
    <n v="33300"/>
    <n v="33300"/>
    <n v="0"/>
    <n v="1600"/>
    <s v="https://octopart.com/click/track?ai=8237&amp;sig=0e2bcaf&amp;sid=18460&amp;ppid=75058395&amp;vpid=273775235&amp;ct=offers"/>
    <s v="360mOhm"/>
    <s v="7.5A,"/>
    <s v="15V"/>
    <s v="TO-263-8,"/>
    <n v="360"/>
    <n v="900"/>
    <s v="J"/>
  </r>
  <r>
    <n v="10000"/>
    <s v="C3M0280090J"/>
    <x v="9"/>
    <s v="C3M0280090J-TR"/>
    <s v="https://octopart.com/c3m0280090j-tr-wolfspeed-75058395"/>
    <s v="900V 360mOhm @ 7.5A, 15V TO-263-8, DÂ²Pak (7 Leads + Tab), TO-263CA"/>
    <s v="Id=11A (Tc) Vgsmax=15V Vth=3.5V @ 1.2mA"/>
    <s v="Qg=9.5nC @ 15V Ciss=150pF @ 600V"/>
    <n v="10000"/>
    <s v="C3M0280090J-TRTR-ND"/>
    <m/>
    <m/>
    <m/>
    <m/>
    <m/>
    <m/>
    <s v="90Y6782"/>
    <s v="C3M0280090J-TR"/>
    <m/>
    <m/>
    <m/>
    <m/>
    <m/>
    <s v="Tape &amp; Reel"/>
    <m/>
    <m/>
    <m/>
    <m/>
    <m/>
    <m/>
    <m/>
    <m/>
    <m/>
    <m/>
    <m/>
    <m/>
    <m/>
    <n v="3.4249999999999998"/>
    <m/>
    <m/>
    <m/>
    <m/>
    <m/>
    <m/>
    <n v="3.57"/>
    <n v="3.33"/>
    <m/>
    <m/>
    <m/>
    <m/>
    <m/>
    <n v="800"/>
    <m/>
    <m/>
    <m/>
    <m/>
    <m/>
    <m/>
    <n v="0"/>
    <n v="0"/>
    <m/>
    <m/>
    <m/>
    <m/>
    <m/>
    <n v="800"/>
    <m/>
    <m/>
    <m/>
    <m/>
    <m/>
    <m/>
    <n v="1600"/>
    <n v="1600"/>
    <m/>
    <m/>
    <m/>
    <m/>
    <m/>
    <s v="https://octopart.com/click/track?c=1&amp;ai=8237&amp;sig=0883590&amp;sid=459&amp;ppid=75058395&amp;vpid=271338729&amp;ct=offers"/>
    <m/>
    <m/>
    <m/>
    <m/>
    <m/>
    <m/>
    <s v="https://octopart.com/click/track?c=1&amp;ai=8237&amp;sig=0bb0828&amp;sid=2402&amp;ppid=75058395&amp;vpid=266886346&amp;ct=offers"/>
    <s v="https://octopart.com/click/track?ai=8237&amp;sig=0e2bcaf&amp;sid=18460&amp;ppid=75058395&amp;vpid=273775235&amp;ct=offers"/>
    <m/>
    <m/>
    <m/>
    <m/>
    <m/>
    <s v="Richardson RFPD"/>
    <s v="C3M0280090J-TR"/>
    <m/>
    <n v="3.33"/>
    <n v="33300"/>
    <n v="33300"/>
    <n v="0"/>
    <n v="1600"/>
    <s v="https://octopart.com/click/track?ai=8237&amp;sig=0e2bcaf&amp;sid=18460&amp;ppid=75058395&amp;vpid=273775235&amp;ct=offers"/>
    <s v="360mOhm"/>
    <s v="7.5A,"/>
    <s v="15V"/>
    <s v="TO-263-8,"/>
    <n v="360"/>
    <n v="900"/>
    <s v="J"/>
  </r>
  <r>
    <n v="10000"/>
    <s v="E3M0280090D"/>
    <x v="9"/>
    <s v="E3M0280090D"/>
    <s v="https://octopart.com/e3m0280090d-wolfspeed-94411236"/>
    <s v="900V 360mOhm @ 7.5A, 15V TO-247-3"/>
    <s v="Id=11.5A (Tc) Vgsmax=15V Vth=3.5V @ 1.2mA"/>
    <s v="Qg=9.5nC @ 15V Ciss=150pF @ 600V"/>
    <n v="10000"/>
    <s v="E3M0280090D-ND"/>
    <m/>
    <m/>
    <m/>
    <m/>
    <m/>
    <m/>
    <s v="71AC0356"/>
    <s v="E3M0280090D"/>
    <m/>
    <m/>
    <m/>
    <m/>
    <m/>
    <s v="Tube"/>
    <m/>
    <m/>
    <m/>
    <m/>
    <m/>
    <m/>
    <m/>
    <m/>
    <m/>
    <m/>
    <m/>
    <m/>
    <m/>
    <n v="3.7374999999999998"/>
    <m/>
    <m/>
    <m/>
    <m/>
    <m/>
    <m/>
    <n v="4.66"/>
    <n v="3.68"/>
    <m/>
    <m/>
    <m/>
    <m/>
    <m/>
    <n v="541"/>
    <m/>
    <m/>
    <m/>
    <m/>
    <m/>
    <m/>
    <n v="496"/>
    <n v="600"/>
    <m/>
    <m/>
    <m/>
    <m/>
    <m/>
    <n v="1"/>
    <m/>
    <m/>
    <m/>
    <m/>
    <m/>
    <m/>
    <n v="1"/>
    <n v="1"/>
    <m/>
    <m/>
    <m/>
    <m/>
    <m/>
    <s v="https://octopart.com/click/track?ai=8237&amp;sig=0f78d3f&amp;sid=459&amp;ppid=94411236&amp;vpid=493360454&amp;ct=offers"/>
    <m/>
    <m/>
    <m/>
    <m/>
    <m/>
    <m/>
    <s v="https://octopart.com/click/track?ai=8237&amp;sig=0df41f3&amp;sid=2402&amp;ppid=94411236&amp;vpid=509972371&amp;ct=offers"/>
    <s v="https://octopart.com/click/track?ai=8237&amp;sig=05838bc&amp;sid=18460&amp;ppid=94411236&amp;vpid=500145974&amp;ct=offers"/>
    <m/>
    <m/>
    <m/>
    <m/>
    <m/>
    <s v="Richardson RFPD"/>
    <s v="E3M0280090D"/>
    <m/>
    <n v="3.68"/>
    <n v="36800"/>
    <n v="36800"/>
    <n v="600"/>
    <n v="1"/>
    <s v="https://octopart.com/click/track?ai=8237&amp;sig=05838bc&amp;sid=18460&amp;ppid=94411236&amp;vpid=500145974&amp;ct=offers"/>
    <s v="360mOhm"/>
    <s v="7.5A,"/>
    <s v="15V"/>
    <s v="TO-247-3"/>
    <n v="360"/>
    <n v="900"/>
    <s v="D"/>
  </r>
  <r>
    <n v="10000"/>
    <s v="C2M0280120D"/>
    <x v="9"/>
    <s v="C2M0280120D"/>
    <s v="https://octopart.com/c2m0280120d-wolfspeed-66992562"/>
    <s v="1200V 370mOhm @ 6A, 20V TO-247-3"/>
    <s v="Id=10A (Tc) Vgsmax=20V Vth=2.8V @ 1.25mA (Typ)"/>
    <s v="Qg=20.4nC @ 20V Ciss=259pF @ 1000V"/>
    <n v="10000"/>
    <s v="C2M0280120D-ND"/>
    <m/>
    <m/>
    <m/>
    <m/>
    <m/>
    <m/>
    <s v="98Y6013"/>
    <s v="C2M0280120D"/>
    <n v="9158820"/>
    <m/>
    <s v="C2M0280120D"/>
    <m/>
    <s v="C2M0280120D"/>
    <s v="Tube"/>
    <m/>
    <m/>
    <m/>
    <m/>
    <m/>
    <m/>
    <m/>
    <m/>
    <m/>
    <m/>
    <m/>
    <m/>
    <m/>
    <n v="5.0875000000000004"/>
    <m/>
    <m/>
    <m/>
    <m/>
    <m/>
    <m/>
    <n v="4.83"/>
    <n v="5.01"/>
    <n v="4.944"/>
    <m/>
    <n v="5.71"/>
    <m/>
    <n v="5.8"/>
    <n v="11039"/>
    <m/>
    <m/>
    <m/>
    <m/>
    <m/>
    <m/>
    <n v="15"/>
    <n v="249"/>
    <n v="390"/>
    <m/>
    <n v="47"/>
    <m/>
    <n v="199"/>
    <n v="1"/>
    <m/>
    <m/>
    <m/>
    <m/>
    <m/>
    <m/>
    <n v="1"/>
    <n v="1"/>
    <n v="2"/>
    <m/>
    <n v="1"/>
    <m/>
    <n v="10"/>
    <s v="https://octopart.com/click/track?ai=8237&amp;sig=06f8b9b&amp;sid=459&amp;ppid=66992562&amp;vpid=271338659&amp;ct=offers"/>
    <m/>
    <m/>
    <m/>
    <m/>
    <m/>
    <m/>
    <s v="https://octopart.com/click/track?ai=8237&amp;sig=04a03d3&amp;sid=2402&amp;ppid=66992562&amp;vpid=273920055&amp;ct=offers"/>
    <s v="https://octopart.com/click/track?ai=8237&amp;sig=04f9c4e&amp;sid=18460&amp;ppid=66992562&amp;vpid=240504911&amp;ct=offers"/>
    <s v="https://octopart.com/click/track?ai=8237&amp;sig=0a0e909&amp;sid=10022&amp;ppid=66992562&amp;vpid=575927238&amp;ct=offers"/>
    <m/>
    <s v="https://octopart.com/click/track?ai=8237&amp;sig=07316ec&amp;sid=1532&amp;ppid=66992562&amp;vpid=547829170&amp;ct=offers"/>
    <m/>
    <s v="https://octopart.com/click/track?ai=8237&amp;sig=05f26d4&amp;sid=5489&amp;ppid=66992562&amp;vpid=609708132&amp;ct=offers"/>
    <s v="Newark"/>
    <s v="98Y6013"/>
    <m/>
    <n v="4.83"/>
    <n v="48300"/>
    <n v="48300"/>
    <n v="15"/>
    <n v="1"/>
    <s v="https://octopart.com/click/track?ai=8237&amp;sig=04a03d3&amp;sid=2402&amp;ppid=66992562&amp;vpid=273920055&amp;ct=offers"/>
    <s v="370mOhm"/>
    <s v="6A,"/>
    <s v="20V"/>
    <s v="TO-247-3"/>
    <n v="370"/>
    <n v="1200"/>
    <s v="D"/>
  </r>
  <r>
    <n v="10000"/>
    <s v="C2M1000170D"/>
    <x v="9"/>
    <s v="C2M1000170D"/>
    <s v="https://octopart.com/c2m1000170d-wolfspeed-66992563"/>
    <s v="1700V 1.1Ohm @ 2A, 20V TO-247-3"/>
    <s v="Id=4.9A (Tc) Vgsmax=20V Vth=2.4V @ 100ÂµA"/>
    <s v="Qg=13nC @ 20V Ciss=191pF @ 1000V"/>
    <n v="10000"/>
    <s v="C2M1000170D-ND"/>
    <m/>
    <m/>
    <m/>
    <m/>
    <m/>
    <m/>
    <s v="12X8366"/>
    <s v="C2M1000170D"/>
    <n v="9047345"/>
    <m/>
    <s v="C2M1000170D"/>
    <m/>
    <m/>
    <s v="Tube"/>
    <m/>
    <m/>
    <m/>
    <m/>
    <m/>
    <m/>
    <m/>
    <m/>
    <m/>
    <m/>
    <m/>
    <m/>
    <m/>
    <n v="4.9249999999999998"/>
    <m/>
    <m/>
    <m/>
    <m/>
    <m/>
    <m/>
    <n v="4.8"/>
    <n v="4.8600000000000003"/>
    <n v="4.8109999999999999"/>
    <m/>
    <n v="5.53"/>
    <m/>
    <m/>
    <n v="10884"/>
    <m/>
    <m/>
    <m/>
    <m/>
    <m/>
    <m/>
    <n v="944"/>
    <n v="1287"/>
    <n v="83"/>
    <m/>
    <n v="3"/>
    <m/>
    <m/>
    <n v="1"/>
    <m/>
    <m/>
    <m/>
    <m/>
    <m/>
    <m/>
    <n v="1"/>
    <n v="1"/>
    <n v="1"/>
    <m/>
    <n v="1"/>
    <m/>
    <m/>
    <s v="https://octopart.com/click/track?ai=8237&amp;sig=04a8777&amp;sid=459&amp;ppid=66992563&amp;vpid=271338660&amp;ct=offers"/>
    <m/>
    <m/>
    <m/>
    <m/>
    <m/>
    <m/>
    <s v="https://octopart.com/click/track?ai=8237&amp;sig=0b29b1b&amp;sid=2402&amp;ppid=66992563&amp;vpid=462499768&amp;ct=offers"/>
    <s v="https://octopart.com/click/track?ai=8237&amp;sig=0ed649e&amp;sid=18460&amp;ppid=66992563&amp;vpid=240504912&amp;ct=offers"/>
    <s v="https://octopart.com/click/track?ai=8237&amp;sig=0c387d2&amp;sid=10022&amp;ppid=66992563&amp;vpid=575927240&amp;ct=offers"/>
    <m/>
    <s v="https://octopart.com/click/track?ai=8237&amp;sig=0c6de60&amp;sid=1532&amp;ppid=66992563&amp;vpid=547829171&amp;ct=offers"/>
    <m/>
    <m/>
    <s v="Newark"/>
    <s v="12X8366"/>
    <m/>
    <n v="4.8"/>
    <n v="48000"/>
    <n v="48000"/>
    <n v="944"/>
    <n v="1"/>
    <s v="https://octopart.com/click/track?ai=8237&amp;sig=0b29b1b&amp;sid=2402&amp;ppid=66992563&amp;vpid=462499768&amp;ct=offers"/>
    <s v="1.1Ohm"/>
    <s v="2A,"/>
    <s v="20V"/>
    <s v="TO-247-3"/>
    <n v="1100"/>
    <n v="1700"/>
    <s v="D"/>
  </r>
  <r>
    <n v="10000"/>
    <s v="C2M1000170J"/>
    <x v="9"/>
    <s v="C2M1000170J"/>
    <s v="https://octopart.com/c2m1000170j-wolfspeed-66992564"/>
    <s v="1700V 1.4Ohm @ 2A, 20V TO-263-7 (Straight Leads)"/>
    <s v="Id=5.3A (Tc) Vgsmax=20V Vth=3.1V @ 500ÂµA (Typ)"/>
    <s v="Qg=13nC @ 20V Ciss=200pF @ 1000V"/>
    <n v="10000"/>
    <s v="C2M1000170J-ND"/>
    <m/>
    <m/>
    <m/>
    <m/>
    <m/>
    <m/>
    <s v="98Y6014"/>
    <s v="C2M1000170J"/>
    <m/>
    <m/>
    <s v="C2M1000170J"/>
    <m/>
    <s v="C2M1000170J"/>
    <s v="Bulk"/>
    <m/>
    <m/>
    <m/>
    <m/>
    <m/>
    <m/>
    <m/>
    <m/>
    <m/>
    <m/>
    <m/>
    <m/>
    <m/>
    <n v="5.2374999999999998"/>
    <m/>
    <m/>
    <m/>
    <m/>
    <m/>
    <m/>
    <n v="5.1100000000000003"/>
    <n v="5.16"/>
    <m/>
    <m/>
    <n v="5.86"/>
    <m/>
    <n v="5.95"/>
    <n v="1003"/>
    <m/>
    <m/>
    <m/>
    <m/>
    <m/>
    <m/>
    <n v="34"/>
    <n v="57"/>
    <m/>
    <m/>
    <n v="47"/>
    <m/>
    <n v="42"/>
    <n v="1"/>
    <m/>
    <m/>
    <m/>
    <m/>
    <m/>
    <m/>
    <n v="1"/>
    <n v="1"/>
    <m/>
    <m/>
    <n v="1"/>
    <m/>
    <n v="9"/>
    <s v="https://octopart.com/click/track?ai=8237&amp;sig=042db95&amp;sid=459&amp;ppid=66992564&amp;vpid=271338661&amp;ct=offers"/>
    <m/>
    <m/>
    <m/>
    <m/>
    <m/>
    <m/>
    <s v="https://octopart.com/click/track?ai=8237&amp;sig=0e46f27&amp;sid=2402&amp;ppid=66992564&amp;vpid=273920056&amp;ct=offers"/>
    <s v="https://octopart.com/click/track?ai=8237&amp;sig=056d2e0&amp;sid=18460&amp;ppid=66992564&amp;vpid=240504913&amp;ct=offers"/>
    <m/>
    <m/>
    <s v="https://octopart.com/click/track?ai=8237&amp;sig=0f7b024&amp;sid=1532&amp;ppid=66992564&amp;vpid=547829172&amp;ct=offers"/>
    <m/>
    <s v="https://octopart.com/click/track?ai=8237&amp;sig=0d097f8&amp;sid=5489&amp;ppid=66992564&amp;vpid=609708133&amp;ct=offers"/>
    <s v="Newark"/>
    <s v="98Y6014"/>
    <m/>
    <n v="5.1100000000000003"/>
    <n v="51100"/>
    <n v="51100"/>
    <n v="34"/>
    <n v="1"/>
    <s v="https://octopart.com/click/track?ai=8237&amp;sig=0e46f27&amp;sid=2402&amp;ppid=66992564&amp;vpid=273920056&amp;ct=offers"/>
    <s v="1.4Ohm"/>
    <s v="2A,"/>
    <s v="20V"/>
    <s v="TO-263-7"/>
    <n v="1400"/>
    <n v="1700"/>
    <s v="J"/>
  </r>
  <r>
    <n v="10000"/>
    <s v="C2M1000170J"/>
    <x v="9"/>
    <s v="C2M1000170J-TR"/>
    <s v="https://octopart.com/c2m1000170j-tr-wolfspeed-70994088"/>
    <s v="1700V 1.4Ohm @ 2A, 20V TO-263-8, DÂ²Pak (7 Leads + Tab), TO-263CA"/>
    <s v="Id=5.3A (Tc) Vgsmax=20V Vth=3.1V @ 500ÂµA (Typ)"/>
    <s v="Qg=13nC @ 20V Ciss=200pF @ 1000V"/>
    <n v="10000"/>
    <s v="C2M1000170J-TR-ND"/>
    <m/>
    <m/>
    <m/>
    <m/>
    <m/>
    <m/>
    <m/>
    <s v="C2M1000170J-TR"/>
    <m/>
    <m/>
    <m/>
    <m/>
    <m/>
    <s v="Tape &amp; Reel"/>
    <m/>
    <m/>
    <m/>
    <m/>
    <m/>
    <m/>
    <m/>
    <m/>
    <m/>
    <m/>
    <m/>
    <m/>
    <m/>
    <n v="5.2374999999999998"/>
    <m/>
    <m/>
    <m/>
    <m/>
    <m/>
    <m/>
    <m/>
    <n v="5.09"/>
    <m/>
    <m/>
    <m/>
    <m/>
    <m/>
    <n v="0"/>
    <m/>
    <m/>
    <m/>
    <m/>
    <m/>
    <m/>
    <m/>
    <n v="0"/>
    <m/>
    <m/>
    <m/>
    <m/>
    <m/>
    <n v="1600"/>
    <m/>
    <m/>
    <m/>
    <m/>
    <m/>
    <m/>
    <m/>
    <n v="1600"/>
    <m/>
    <m/>
    <m/>
    <m/>
    <m/>
    <s v="https://octopart.com/click/track?c=1&amp;ai=8237&amp;sig=0da372a&amp;sid=459&amp;ppid=70994088&amp;vpid=271338662&amp;ct=offers"/>
    <m/>
    <m/>
    <m/>
    <m/>
    <m/>
    <m/>
    <m/>
    <s v="https://octopart.com/click/track?ai=8237&amp;sig=016101b&amp;sid=18460&amp;ppid=70994088&amp;vpid=249375412&amp;ct=offers"/>
    <m/>
    <m/>
    <m/>
    <m/>
    <m/>
    <s v="Richardson RFPD"/>
    <s v="C2M1000170J-TR"/>
    <m/>
    <n v="5.09"/>
    <n v="50900"/>
    <n v="50900"/>
    <n v="0"/>
    <n v="1600"/>
    <s v="https://octopart.com/click/track?ai=8237&amp;sig=016101b&amp;sid=18460&amp;ppid=70994088&amp;vpid=249375412&amp;ct=offers"/>
    <s v="1.4Ohm"/>
    <s v="2A,"/>
    <s v="20V"/>
    <s v="TO-263-8,"/>
    <n v="1400"/>
    <n v="1700"/>
    <s v="J"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10">
  <r>
    <n v="10000"/>
    <x v="0"/>
    <x v="0"/>
    <s v="GA50JT06-258"/>
    <s v="https://octopart.com/ga50jt06-258-genesic+semiconductor-50255812"/>
    <x v="0"/>
    <s v="Id=100A (Tc) Vgsmax=- Vth=-"/>
    <s v="Qg=- Ciss=-"/>
    <n v="10000"/>
    <s v="1242-1253-ND"/>
    <m/>
    <m/>
    <m/>
    <m/>
    <m/>
    <m/>
    <m/>
    <m/>
    <m/>
    <m/>
    <m/>
    <m/>
    <m/>
    <s v="Bulk"/>
    <m/>
    <m/>
    <m/>
    <m/>
    <m/>
    <m/>
    <m/>
    <m/>
    <m/>
    <m/>
    <m/>
    <m/>
    <m/>
    <n v="601.94000000000005"/>
    <m/>
    <m/>
    <m/>
    <m/>
    <m/>
    <m/>
    <m/>
    <m/>
    <m/>
    <m/>
    <m/>
    <m/>
    <m/>
    <n v="0"/>
    <m/>
    <m/>
    <m/>
    <m/>
    <m/>
    <m/>
    <m/>
    <m/>
    <m/>
    <m/>
    <m/>
    <m/>
    <m/>
    <n v="10"/>
    <m/>
    <m/>
    <m/>
    <m/>
    <m/>
    <m/>
    <m/>
    <m/>
    <m/>
    <m/>
    <m/>
    <m/>
    <m/>
    <s v="https://octopart.com/click/track?c=1&amp;ai=8237&amp;sig=0b5afa5&amp;sid=459&amp;ppid=50255812&amp;vpid=161862115&amp;ct=offers"/>
    <m/>
    <m/>
    <m/>
    <m/>
    <m/>
    <m/>
    <m/>
    <m/>
    <m/>
    <m/>
    <m/>
    <m/>
    <m/>
    <x v="0"/>
    <s v="1242-1253-ND"/>
    <s v="Bulk"/>
    <n v="601.94000000000005"/>
    <n v="6019400"/>
    <n v="6019400"/>
    <n v="0"/>
    <n v="10"/>
    <s v="https://octopart.com/click/track?c=1&amp;ai=8237&amp;sig=0b5afa5&amp;sid=459&amp;ppid=50255812&amp;vpid=161862115&amp;ct=offers"/>
    <s v="25mOhm"/>
    <s v="50A"/>
    <s v="TO-258-3,"/>
    <x v="0"/>
    <x v="0"/>
    <x v="0"/>
  </r>
  <r>
    <n v="10000"/>
    <x v="1"/>
    <x v="0"/>
    <s v="GA20JT12-263"/>
    <s v="https://octopart.com/ga20jt12-263-genesic+semiconductor-30949953"/>
    <x v="1"/>
    <s v="Id=45A (Tc) Vgsmax=- Vth=-"/>
    <s v="Qg=- Ciss=3091pF @ 800V"/>
    <n v="10000"/>
    <s v="1242-1189-ND"/>
    <m/>
    <m/>
    <m/>
    <m/>
    <m/>
    <s v="905-GA20JT12-263"/>
    <m/>
    <m/>
    <m/>
    <m/>
    <m/>
    <m/>
    <m/>
    <s v="Tube"/>
    <m/>
    <m/>
    <m/>
    <m/>
    <m/>
    <s v="Tape &amp; Reel"/>
    <m/>
    <m/>
    <m/>
    <m/>
    <m/>
    <m/>
    <m/>
    <n v="25.395440000000001"/>
    <m/>
    <m/>
    <m/>
    <m/>
    <m/>
    <n v="31.21"/>
    <m/>
    <m/>
    <m/>
    <m/>
    <m/>
    <m/>
    <m/>
    <n v="155"/>
    <m/>
    <m/>
    <m/>
    <m/>
    <m/>
    <n v="15"/>
    <m/>
    <m/>
    <m/>
    <m/>
    <m/>
    <m/>
    <m/>
    <n v="1"/>
    <m/>
    <m/>
    <m/>
    <m/>
    <m/>
    <n v="1"/>
    <m/>
    <m/>
    <m/>
    <m/>
    <m/>
    <m/>
    <m/>
    <s v="https://octopart.com/click/track?ai=8237&amp;sig=024d2d6&amp;sid=459&amp;ppid=30949953&amp;vpid=91295666&amp;ct=offers"/>
    <m/>
    <m/>
    <m/>
    <m/>
    <m/>
    <s v="https://octopart.com/click/track?ai=8237&amp;sig=0e9393e&amp;sid=2401&amp;ppid=30949953&amp;vpid=241918531&amp;ct=offers"/>
    <m/>
    <m/>
    <m/>
    <m/>
    <m/>
    <m/>
    <m/>
    <x v="1"/>
    <s v="GA20JT12-263"/>
    <m/>
    <n v="25.03"/>
    <n v="250300"/>
    <n v="250300"/>
    <n v="0"/>
    <n v="313"/>
    <s v="https://octopart.com/click/track?c=1&amp;ai=8237&amp;sig=09690c3&amp;sid=2595&amp;ppid=30949953&amp;vpid=544351735&amp;ct=offers"/>
    <s v="60mOhm"/>
    <s v="20A"/>
    <s v="TO-263-8,"/>
    <x v="1"/>
    <x v="1"/>
    <x v="1"/>
  </r>
  <r>
    <n v="10000"/>
    <x v="2"/>
    <x v="0"/>
    <s v="GA10SICP12-263"/>
    <s v="https://octopart.com/ga10sicp12-263-genesic+semiconductor-61580712"/>
    <x v="2"/>
    <s v="Id=25A (Tc) Vgsmax=- Vth=-"/>
    <s v="Qg=- Ciss=1403pF @ 800V"/>
    <n v="10000"/>
    <s v="1242-1318-ND"/>
    <m/>
    <m/>
    <m/>
    <m/>
    <m/>
    <s v="905-GA10SICP12-263"/>
    <m/>
    <m/>
    <m/>
    <m/>
    <m/>
    <m/>
    <m/>
    <s v="Tube"/>
    <m/>
    <m/>
    <m/>
    <m/>
    <m/>
    <s v="Tape &amp; Reel"/>
    <m/>
    <m/>
    <m/>
    <m/>
    <m/>
    <m/>
    <m/>
    <n v="25.274239999999999"/>
    <m/>
    <m/>
    <m/>
    <m/>
    <m/>
    <n v="30.89"/>
    <m/>
    <m/>
    <m/>
    <m/>
    <m/>
    <m/>
    <m/>
    <n v="0"/>
    <m/>
    <m/>
    <m/>
    <m/>
    <m/>
    <n v="57"/>
    <m/>
    <m/>
    <m/>
    <m/>
    <m/>
    <m/>
    <m/>
    <n v="500"/>
    <m/>
    <m/>
    <m/>
    <m/>
    <m/>
    <n v="1"/>
    <m/>
    <m/>
    <m/>
    <m/>
    <m/>
    <m/>
    <m/>
    <s v="https://octopart.com/click/track?c=1&amp;ai=8237&amp;sig=02f854f&amp;sid=459&amp;ppid=61580712&amp;vpid=232640500&amp;ct=offers"/>
    <m/>
    <m/>
    <m/>
    <m/>
    <m/>
    <s v="https://octopart.com/click/track?ai=8237&amp;sig=0d02ad8&amp;sid=2401&amp;ppid=61580712&amp;vpid=239357292&amp;ct=offers"/>
    <m/>
    <m/>
    <m/>
    <m/>
    <m/>
    <m/>
    <m/>
    <x v="0"/>
    <s v="1242-1318-ND"/>
    <s v="Tube"/>
    <n v="25.274239999999999"/>
    <n v="252742.39999999999"/>
    <n v="252742.39999999999"/>
    <n v="0"/>
    <n v="500"/>
    <s v="https://octopart.com/click/track?c=1&amp;ai=8237&amp;sig=02f854f&amp;sid=459&amp;ppid=61580712&amp;vpid=232640500&amp;ct=offers"/>
    <s v="100mOhm"/>
    <s v="10A"/>
    <s v="TO-263-8,"/>
    <x v="1"/>
    <x v="2"/>
    <x v="1"/>
  </r>
  <r>
    <n v="10000"/>
    <x v="3"/>
    <x v="0"/>
    <s v="GA10JT12-263"/>
    <s v="https://octopart.com/ga10jt12-263-genesic+semiconductor-30949952"/>
    <x v="3"/>
    <s v="Id=25A (Tc) Vgsmax=- Vth=-"/>
    <s v="Qg=- Ciss=1403pF @ 800V"/>
    <n v="10000"/>
    <s v="1242-1186-ND"/>
    <m/>
    <m/>
    <m/>
    <m/>
    <m/>
    <s v="905-GA10JT12-263"/>
    <s v="08X5868"/>
    <m/>
    <m/>
    <m/>
    <m/>
    <m/>
    <m/>
    <s v="Tube"/>
    <m/>
    <m/>
    <m/>
    <m/>
    <m/>
    <s v="Tape &amp; Reel"/>
    <m/>
    <m/>
    <m/>
    <m/>
    <m/>
    <m/>
    <m/>
    <n v="13.15122"/>
    <m/>
    <m/>
    <m/>
    <m/>
    <m/>
    <n v="15.31"/>
    <n v="18.28"/>
    <m/>
    <m/>
    <m/>
    <m/>
    <m/>
    <m/>
    <n v="691"/>
    <m/>
    <m/>
    <m/>
    <m/>
    <m/>
    <n v="17"/>
    <n v="0"/>
    <m/>
    <m/>
    <m/>
    <m/>
    <m/>
    <m/>
    <n v="1"/>
    <m/>
    <m/>
    <m/>
    <m/>
    <m/>
    <n v="1"/>
    <n v="1250"/>
    <m/>
    <m/>
    <m/>
    <m/>
    <m/>
    <m/>
    <s v="https://octopart.com/click/track?ai=8237&amp;sig=02be008&amp;sid=459&amp;ppid=30949952&amp;vpid=91295665&amp;ct=offers"/>
    <m/>
    <m/>
    <m/>
    <m/>
    <m/>
    <s v="https://octopart.com/click/track?ai=8237&amp;sig=009e2d8&amp;sid=2401&amp;ppid=30949952&amp;vpid=241918530&amp;ct=offers"/>
    <s v="https://octopart.com/click/track?c=1&amp;ai=8237&amp;sig=04cc738&amp;sid=2402&amp;ppid=30949952&amp;vpid=89569525&amp;ct=offers"/>
    <m/>
    <m/>
    <m/>
    <m/>
    <m/>
    <m/>
    <x v="1"/>
    <s v="GA10JT12-263"/>
    <m/>
    <n v="12.51"/>
    <n v="125100"/>
    <n v="125100"/>
    <n v="0"/>
    <n v="313"/>
    <s v="https://octopart.com/click/track?c=1&amp;ai=8237&amp;sig=07d7ff1&amp;sid=2595&amp;ppid=30949952&amp;vpid=544351733&amp;ct=offers"/>
    <s v="120mOhm"/>
    <s v="10A"/>
    <s v="-"/>
    <x v="2"/>
    <x v="3"/>
    <x v="1"/>
  </r>
  <r>
    <n v="10000"/>
    <x v="4"/>
    <x v="0"/>
    <s v="GA08JT17-247"/>
    <s v="https://octopart.com/ga08jt17-247-genesic+semiconductor-24874688"/>
    <x v="4"/>
    <s v="Id=8A (Tc) (90Â°C) Vgsmax=- Vth=-"/>
    <s v="Qg=- Ciss=-"/>
    <n v="10000"/>
    <s v="1242-1135-ND"/>
    <m/>
    <m/>
    <m/>
    <m/>
    <m/>
    <m/>
    <s v="46W2773"/>
    <m/>
    <m/>
    <m/>
    <m/>
    <m/>
    <m/>
    <s v="Tube"/>
    <m/>
    <m/>
    <m/>
    <m/>
    <m/>
    <m/>
    <m/>
    <m/>
    <m/>
    <m/>
    <m/>
    <m/>
    <m/>
    <n v="43.086599999999997"/>
    <m/>
    <m/>
    <m/>
    <m/>
    <m/>
    <m/>
    <n v="49.71"/>
    <m/>
    <m/>
    <m/>
    <m/>
    <m/>
    <m/>
    <n v="631"/>
    <m/>
    <m/>
    <m/>
    <m/>
    <m/>
    <m/>
    <n v="0"/>
    <m/>
    <m/>
    <m/>
    <m/>
    <m/>
    <m/>
    <n v="1"/>
    <m/>
    <m/>
    <m/>
    <m/>
    <m/>
    <m/>
    <n v="450"/>
    <m/>
    <m/>
    <m/>
    <m/>
    <m/>
    <m/>
    <s v="https://octopart.com/click/track?ai=8237&amp;sig=0b98534&amp;sid=459&amp;ppid=24874688&amp;vpid=67450421&amp;ct=offers"/>
    <m/>
    <m/>
    <m/>
    <m/>
    <m/>
    <m/>
    <s v="https://octopart.com/click/track?c=1&amp;ai=8237&amp;sig=00e42b5&amp;sid=2402&amp;ppid=24874688&amp;vpid=57576977&amp;ct=offers"/>
    <m/>
    <m/>
    <m/>
    <m/>
    <m/>
    <m/>
    <x v="0"/>
    <s v="1242-1135-ND"/>
    <s v="Tube"/>
    <n v="43.086599999999997"/>
    <n v="430866"/>
    <n v="430866"/>
    <n v="631"/>
    <n v="1"/>
    <s v="https://octopart.com/click/track?ai=8237&amp;sig=0b98534&amp;sid=459&amp;ppid=24874688&amp;vpid=67450421&amp;ct=offers"/>
    <s v="250mOhm"/>
    <s v="8A"/>
    <s v="TO-247-3"/>
    <x v="2"/>
    <x v="4"/>
    <x v="2"/>
  </r>
  <r>
    <n v="10000"/>
    <x v="5"/>
    <x v="0"/>
    <s v="GA05JT12-263"/>
    <s v="https://octopart.com/ga05jt12-263-genesic+semiconductor-30949951"/>
    <x v="5"/>
    <s v="Id=15A (Tc) Vgsmax=- Vth=-"/>
    <s v="Qg=- Ciss=-"/>
    <n v="10000"/>
    <s v="1242-1184-ND"/>
    <m/>
    <m/>
    <m/>
    <m/>
    <m/>
    <m/>
    <s v="08X5866"/>
    <m/>
    <m/>
    <m/>
    <m/>
    <m/>
    <m/>
    <s v="Tube"/>
    <m/>
    <m/>
    <m/>
    <m/>
    <m/>
    <m/>
    <m/>
    <m/>
    <m/>
    <m/>
    <m/>
    <m/>
    <m/>
    <n v="6.1357499999999998"/>
    <m/>
    <m/>
    <m/>
    <m/>
    <m/>
    <m/>
    <n v="0.67500000000000004"/>
    <m/>
    <m/>
    <m/>
    <m/>
    <m/>
    <m/>
    <n v="945"/>
    <m/>
    <m/>
    <m/>
    <m/>
    <m/>
    <m/>
    <n v="26"/>
    <m/>
    <m/>
    <m/>
    <m/>
    <m/>
    <m/>
    <n v="1"/>
    <m/>
    <m/>
    <m/>
    <m/>
    <m/>
    <m/>
    <n v="1"/>
    <m/>
    <m/>
    <m/>
    <m/>
    <m/>
    <m/>
    <s v="https://octopart.com/click/track?ai=8237&amp;sig=045742c&amp;sid=459&amp;ppid=30949951&amp;vpid=91295664&amp;ct=offers"/>
    <m/>
    <m/>
    <m/>
    <m/>
    <m/>
    <m/>
    <s v="https://octopart.com/click/track?ai=8237&amp;sig=081dda7&amp;sid=2402&amp;ppid=30949951&amp;vpid=89569480&amp;ct=offers"/>
    <m/>
    <m/>
    <m/>
    <m/>
    <m/>
    <m/>
    <x v="2"/>
    <s v="08X5866"/>
    <m/>
    <n v="0.67500000000000004"/>
    <n v="6750"/>
    <n v="6750"/>
    <n v="26"/>
    <n v="1"/>
    <s v="https://octopart.com/click/track?ai=8237&amp;sig=081dda7&amp;sid=2402&amp;ppid=30949951&amp;vpid=89569480&amp;ct=offers"/>
    <s v="-"/>
    <s v="DÂ²Pak"/>
    <s v="(7"/>
    <x v="1"/>
    <x v="5"/>
    <x v="1"/>
  </r>
  <r>
    <n v="10000"/>
    <x v="6"/>
    <x v="1"/>
    <s v="IMW120R030M1HXKSA1"/>
    <s v="https://octopart.com/imw120r030m1hxksa1-infineon-103317928"/>
    <x v="6"/>
    <s v="Id=56A (Tc) Vgsmax=15V, 18V Vth=5.7V @ 10mA"/>
    <s v="Qg=63nC @ 18V Ciss=2.12nF @ 800V"/>
    <n v="10000"/>
    <s v="IMW120R030M1HXKSA1-ND"/>
    <m/>
    <s v="IMW120R030M1HXKSA1"/>
    <s v="SP001727390"/>
    <m/>
    <m/>
    <s v="726-IMW120R030M1HXKS"/>
    <s v="29AH1031"/>
    <m/>
    <m/>
    <s v="TMOS2965"/>
    <m/>
    <m/>
    <m/>
    <s v="Tube"/>
    <m/>
    <m/>
    <m/>
    <m/>
    <m/>
    <s v="Tube"/>
    <m/>
    <m/>
    <m/>
    <m/>
    <m/>
    <m/>
    <m/>
    <n v="16.968579999999999"/>
    <m/>
    <n v="16.842009999999998"/>
    <n v="19.089362327524299"/>
    <m/>
    <m/>
    <n v="19.88"/>
    <n v="17.3"/>
    <m/>
    <m/>
    <n v="18.37"/>
    <m/>
    <m/>
    <m/>
    <n v="124"/>
    <m/>
    <n v="0"/>
    <n v="806"/>
    <m/>
    <m/>
    <n v="213"/>
    <n v="413"/>
    <m/>
    <m/>
    <n v="6"/>
    <m/>
    <m/>
    <m/>
    <n v="1"/>
    <m/>
    <n v="30"/>
    <n v="1"/>
    <m/>
    <m/>
    <n v="1"/>
    <n v="1"/>
    <m/>
    <m/>
    <n v="30"/>
    <m/>
    <m/>
    <m/>
    <s v="https://octopart.com/click/track?ai=8237&amp;sig=00823e9&amp;sid=459&amp;ppid=103317928&amp;vpid=576948913&amp;ct=offers"/>
    <m/>
    <s v="https://octopart.com/click/track?c=1&amp;ai=8237&amp;sig=045c8fc&amp;sid=5822&amp;ppid=103317928&amp;vpid=575333034&amp;ct=offers"/>
    <s v="https://octopart.com/click/track?ai=8237&amp;sig=0344a0f&amp;sid=15544&amp;ppid=103317928&amp;vpid=577825268&amp;ct=offers"/>
    <m/>
    <m/>
    <s v="https://octopart.com/click/track?ai=8237&amp;sig=0cf777e&amp;sid=2401&amp;ppid=103317928&amp;vpid=578355249&amp;ct=offers"/>
    <s v="https://octopart.com/click/track?ai=8237&amp;sig=07d6be3&amp;sid=2402&amp;ppid=103317928&amp;vpid=579314181&amp;ct=offers"/>
    <m/>
    <m/>
    <s v="https://octopart.com/click/track?ai=8237&amp;sig=00a5788&amp;sid=18993&amp;ppid=103317928&amp;vpid=596767973&amp;ct=offers"/>
    <m/>
    <m/>
    <m/>
    <x v="3"/>
    <s v="IMW120R030M1HXKSA1"/>
    <m/>
    <n v="16.842009999999998"/>
    <n v="168420.09999999899"/>
    <n v="168420.09999999899"/>
    <n v="0"/>
    <n v="30"/>
    <s v="https://octopart.com/click/track?c=1&amp;ai=8237&amp;sig=045c8fc&amp;sid=5822&amp;ppid=103317928&amp;vpid=575333034&amp;ct=offers"/>
    <s v="40mOhm"/>
    <s v="25A,"/>
    <s v="18V"/>
    <x v="2"/>
    <x v="6"/>
    <x v="1"/>
  </r>
  <r>
    <n v="10000"/>
    <x v="7"/>
    <x v="1"/>
    <s v="IMZ120R030M1HXKSA1"/>
    <s v="https://octopart.com/imz120r030m1hxksa1-infineon-103046432"/>
    <x v="7"/>
    <s v="Id=56A (Tc) Vgsmax=15V, 18V Vth=5.7V @ 10mA"/>
    <s v="Qg=63nC @ 18V Ciss=2.12nF @ 800V"/>
    <n v="10000"/>
    <s v="IMZ120R030M1HXKSA1-ND"/>
    <m/>
    <s v="IMZ120R030M1HXKSA1"/>
    <s v="SP001727394"/>
    <m/>
    <s v="IMZ120R030M1HXKSA1-TUBE"/>
    <s v="726-IMZ120R030M1HXKS"/>
    <s v="29AH1037"/>
    <m/>
    <m/>
    <s v="TMOS2946"/>
    <m/>
    <m/>
    <m/>
    <s v="Tube"/>
    <m/>
    <m/>
    <m/>
    <m/>
    <s v="Tube"/>
    <s v="Tube"/>
    <m/>
    <m/>
    <m/>
    <m/>
    <m/>
    <m/>
    <m/>
    <n v="17.397500000000001"/>
    <m/>
    <n v="17.26774"/>
    <n v="19.5718363678501"/>
    <m/>
    <n v="21.36"/>
    <n v="20.38"/>
    <n v="17.73"/>
    <m/>
    <m/>
    <n v="19.91"/>
    <m/>
    <m/>
    <m/>
    <n v="168"/>
    <m/>
    <n v="0"/>
    <n v="1370"/>
    <m/>
    <n v="240"/>
    <n v="91"/>
    <n v="286"/>
    <m/>
    <m/>
    <n v="12"/>
    <m/>
    <m/>
    <m/>
    <n v="1"/>
    <m/>
    <n v="240"/>
    <n v="1"/>
    <m/>
    <n v="240"/>
    <n v="1"/>
    <n v="1"/>
    <m/>
    <m/>
    <n v="30"/>
    <m/>
    <m/>
    <m/>
    <s v="https://octopart.com/click/track?ai=8237&amp;sig=0daa28c&amp;sid=459&amp;ppid=103046432&amp;vpid=576948920&amp;ct=offers"/>
    <m/>
    <s v="https://octopart.com/click/track?c=1&amp;ai=8237&amp;sig=016c0ef&amp;sid=5822&amp;ppid=103046432&amp;vpid=562297521&amp;ct=offers"/>
    <s v="https://octopart.com/click/track?ai=8237&amp;sig=0175787&amp;sid=15544&amp;ppid=103046432&amp;vpid=577825272&amp;ct=offers"/>
    <m/>
    <s v="https://octopart.com/click/track?ai=8237&amp;sig=0f64ab2&amp;sid=2454&amp;ppid=103046432&amp;vpid=608908120&amp;ct=offers"/>
    <s v="https://octopart.com/click/track?ai=8237&amp;sig=09a192c&amp;sid=2401&amp;ppid=103046432&amp;vpid=578355255&amp;ct=offers"/>
    <s v="https://octopart.com/click/track?ai=8237&amp;sig=05d1bc3&amp;sid=2402&amp;ppid=103046432&amp;vpid=579314187&amp;ct=offers"/>
    <m/>
    <m/>
    <s v="https://octopart.com/click/track?ai=8237&amp;sig=01dab6b&amp;sid=18993&amp;ppid=103046432&amp;vpid=595493488&amp;ct=offers"/>
    <m/>
    <m/>
    <m/>
    <x v="3"/>
    <s v="IMZ120R030M1HXKSA1"/>
    <m/>
    <n v="17.26774"/>
    <n v="172677.4"/>
    <n v="172677.4"/>
    <n v="0"/>
    <n v="240"/>
    <s v="https://octopart.com/click/track?c=1&amp;ai=8237&amp;sig=016c0ef&amp;sid=5822&amp;ppid=103046432&amp;vpid=562297521&amp;ct=offers"/>
    <s v="40mOhm"/>
    <s v="25A,"/>
    <s v="18V"/>
    <x v="3"/>
    <x v="6"/>
    <x v="1"/>
  </r>
  <r>
    <n v="10000"/>
    <x v="8"/>
    <x v="1"/>
    <s v="IMW120R045M1XKSA1"/>
    <s v="https://octopart.com/imw120r045m1xksa1-infineon-100106595"/>
    <x v="8"/>
    <s v="Id=52A (Tc) Vgsmax=15V Vth=5.7V @ 10mA"/>
    <s v="Qg=52nC @ 15V Ciss=1.9nF @ 800V"/>
    <n v="10000"/>
    <s v="IMW120R045M1XKSA1-ND"/>
    <s v="IMW120R045M1XKSA1"/>
    <s v="IMW120R045M1XKSA1"/>
    <s v="SP001346254"/>
    <m/>
    <s v="IMW120R045M1XKSA1-TUBE"/>
    <s v="726-IMW120R045M1XKS1"/>
    <s v="39AH8888"/>
    <m/>
    <m/>
    <s v="TMOS1473"/>
    <m/>
    <m/>
    <m/>
    <s v="Tube"/>
    <m/>
    <m/>
    <m/>
    <m/>
    <s v="Tube"/>
    <s v="Tube"/>
    <m/>
    <m/>
    <m/>
    <m/>
    <m/>
    <m/>
    <m/>
    <n v="14.526199999999999"/>
    <n v="14.362500000000001"/>
    <n v="14.417859999999999"/>
    <n v="16.341542827103101"/>
    <m/>
    <n v="17.829999999999998"/>
    <n v="18.53"/>
    <n v="13.77"/>
    <m/>
    <m/>
    <n v="16.03"/>
    <m/>
    <m/>
    <m/>
    <n v="273"/>
    <n v="144"/>
    <n v="0"/>
    <n v="0"/>
    <m/>
    <n v="240"/>
    <n v="808"/>
    <n v="168"/>
    <m/>
    <m/>
    <n v="124"/>
    <m/>
    <m/>
    <m/>
    <n v="1"/>
    <n v="1"/>
    <n v="240"/>
    <n v="1"/>
    <m/>
    <n v="240"/>
    <n v="1"/>
    <n v="1"/>
    <m/>
    <m/>
    <n v="30"/>
    <m/>
    <m/>
    <m/>
    <s v="https://octopart.com/click/track?ai=8237&amp;sig=01212b4&amp;sid=459&amp;ppid=100106595&amp;vpid=576948914&amp;ct=offers"/>
    <s v="https://octopart.com/click/track?ai=8237&amp;sig=04ae06d&amp;sid=1106&amp;ppid=100106595&amp;vpid=594818813&amp;ct=offers"/>
    <s v="https://octopart.com/click/track?c=1&amp;ai=8237&amp;sig=056906b&amp;sid=5822&amp;ppid=100106595&amp;vpid=535413974&amp;ct=offers"/>
    <s v="https://octopart.com/click/track?c=1&amp;ai=8237&amp;sig=0909d64&amp;sid=15544&amp;ppid=100106595&amp;vpid=507551754&amp;ct=offers"/>
    <m/>
    <s v="https://octopart.com/click/track?ai=8237&amp;sig=043a224&amp;sid=2454&amp;ppid=100106595&amp;vpid=605175758&amp;ct=offers"/>
    <s v="https://octopart.com/click/track?ai=8237&amp;sig=02cf565&amp;sid=2401&amp;ppid=100106595&amp;vpid=546621441&amp;ct=offers"/>
    <s v="https://octopart.com/click/track?ai=8237&amp;sig=0631cb9&amp;sid=2402&amp;ppid=100106595&amp;vpid=592528197&amp;ct=offers"/>
    <m/>
    <m/>
    <s v="https://octopart.com/click/track?ai=8237&amp;sig=0368e33&amp;sid=18993&amp;ppid=100106595&amp;vpid=504353219&amp;ct=offers"/>
    <m/>
    <m/>
    <m/>
    <x v="2"/>
    <s v="39AH8888"/>
    <m/>
    <n v="13.77"/>
    <n v="137700"/>
    <n v="137700"/>
    <n v="168"/>
    <n v="1"/>
    <s v="https://octopart.com/click/track?ai=8237&amp;sig=0631cb9&amp;sid=2402&amp;ppid=100106595&amp;vpid=592528197&amp;ct=offers"/>
    <s v="59mOhm"/>
    <s v="20A,"/>
    <s v="15V"/>
    <x v="2"/>
    <x v="7"/>
    <x v="1"/>
  </r>
  <r>
    <n v="10000"/>
    <x v="9"/>
    <x v="1"/>
    <s v="IMZ120R045M1XKSA1"/>
    <s v="https://octopart.com/imz120r045m1xksa1-infineon-91076059"/>
    <x v="9"/>
    <s v="Id=52A (Tc) Vgsmax=15V Vth=5.7V @ 10mA"/>
    <s v="Qg=52nC @ 15V Ciss=1900pF @ 800V"/>
    <n v="10000"/>
    <s v="448-IMZ120R045M1XKSA1-ND"/>
    <s v="IMZ120R045M1XKSA1"/>
    <s v="IMZ120R045M1XKSA1"/>
    <s v="SP001346258"/>
    <m/>
    <m/>
    <s v="726-IMZ120R045M1XKS1"/>
    <s v="39AH8889"/>
    <m/>
    <m/>
    <m/>
    <m/>
    <m/>
    <s v="IMZ120R045M1XKSA1"/>
    <s v="Tray"/>
    <m/>
    <m/>
    <m/>
    <m/>
    <m/>
    <s v="Tube"/>
    <m/>
    <m/>
    <m/>
    <m/>
    <m/>
    <m/>
    <m/>
    <n v="15.68768"/>
    <n v="14.751200000000001"/>
    <n v="15.57067"/>
    <n v="21.1994415207818"/>
    <m/>
    <m/>
    <n v="19.45"/>
    <n v="13.38"/>
    <m/>
    <m/>
    <m/>
    <m/>
    <m/>
    <n v="14.123900000000001"/>
    <n v="13"/>
    <n v="25"/>
    <n v="0"/>
    <n v="1223"/>
    <m/>
    <m/>
    <n v="407"/>
    <n v="170"/>
    <m/>
    <m/>
    <m/>
    <m/>
    <m/>
    <n v="25"/>
    <n v="1"/>
    <n v="1"/>
    <n v="240"/>
    <n v="1"/>
    <m/>
    <m/>
    <n v="1"/>
    <n v="1"/>
    <m/>
    <m/>
    <m/>
    <m/>
    <m/>
    <n v="1"/>
    <s v="https://octopart.com/click/track?ai=8237&amp;sig=0cdd42b&amp;sid=459&amp;ppid=91076059&amp;vpid=582322520&amp;ct=offers"/>
    <s v="https://octopart.com/click/track?ai=8237&amp;sig=0adbb31&amp;sid=1106&amp;ppid=91076059&amp;vpid=594818814&amp;ct=offers"/>
    <s v="https://octopart.com/click/track?c=1&amp;ai=8237&amp;sig=080d581&amp;sid=5822&amp;ppid=91076059&amp;vpid=475780504&amp;ct=offers"/>
    <s v="https://octopart.com/click/track?ai=8237&amp;sig=05389aa&amp;sid=15544&amp;ppid=91076059&amp;vpid=510912778&amp;ct=offers"/>
    <m/>
    <m/>
    <s v="https://octopart.com/click/track?ai=8237&amp;sig=0d799b9&amp;sid=2401&amp;ppid=91076059&amp;vpid=548539711&amp;ct=offers"/>
    <s v="https://octopart.com/click/track?ai=8237&amp;sig=01f5e67&amp;sid=2402&amp;ppid=91076059&amp;vpid=592528198&amp;ct=offers"/>
    <m/>
    <m/>
    <m/>
    <m/>
    <m/>
    <s v="https://octopart.com/click/track?ai=8237&amp;sig=05393f2&amp;sid=5489&amp;ppid=91076059&amp;vpid=597328029&amp;ct=offers"/>
    <x v="2"/>
    <s v="39AH8889"/>
    <m/>
    <n v="13.38"/>
    <n v="133800"/>
    <n v="133800"/>
    <n v="170"/>
    <n v="1"/>
    <s v="https://octopart.com/click/track?ai=8237&amp;sig=01f5e67&amp;sid=2402&amp;ppid=91076059&amp;vpid=592528198&amp;ct=offers"/>
    <s v="59mOhm"/>
    <s v="20A,"/>
    <s v="15V"/>
    <x v="3"/>
    <x v="7"/>
    <x v="1"/>
  </r>
  <r>
    <n v="10000"/>
    <x v="10"/>
    <x v="1"/>
    <s v="IMW120R060M1HXKSA1"/>
    <s v="https://octopart.com/imw120r060m1hxksa1-infineon-103317929"/>
    <x v="10"/>
    <s v="Id=36A (Tc) Vgsmax=15V, 18V Vth=5.7V @ 5.6mA"/>
    <s v="Qg=31nC @ 18V Ciss=1.06nF @ 800V"/>
    <n v="10000"/>
    <s v="IMW120R060M1HXKSA1-ND"/>
    <m/>
    <s v="IMW120R060M1HXKSA1"/>
    <s v="SP001808368"/>
    <m/>
    <s v="IMW120R060M1HXKSA1-TUBE"/>
    <s v="726-IMW120R060M1HXKS"/>
    <s v="29AH1032"/>
    <m/>
    <m/>
    <s v="TMOS2966"/>
    <m/>
    <m/>
    <m/>
    <s v="Tube"/>
    <m/>
    <m/>
    <m/>
    <m/>
    <s v="Tube"/>
    <s v="Tube"/>
    <m/>
    <m/>
    <m/>
    <m/>
    <m/>
    <m/>
    <m/>
    <n v="11.346539999999999"/>
    <m/>
    <n v="9.9415499999999994"/>
    <n v="11.0471711444867"/>
    <m/>
    <n v="12.3"/>
    <n v="12.12"/>
    <n v="10.210000000000001"/>
    <m/>
    <m/>
    <n v="11.05"/>
    <m/>
    <m/>
    <m/>
    <n v="125"/>
    <m/>
    <n v="0"/>
    <n v="952"/>
    <m/>
    <n v="240"/>
    <n v="50"/>
    <n v="38"/>
    <m/>
    <m/>
    <n v="10"/>
    <m/>
    <m/>
    <m/>
    <n v="1"/>
    <m/>
    <n v="240"/>
    <n v="1"/>
    <m/>
    <n v="240"/>
    <n v="1"/>
    <n v="1"/>
    <m/>
    <m/>
    <n v="30"/>
    <m/>
    <m/>
    <m/>
    <s v="https://octopart.com/click/track?ai=8237&amp;sig=00b8725&amp;sid=459&amp;ppid=103317929&amp;vpid=576948915&amp;ct=offers"/>
    <m/>
    <s v="https://octopart.com/click/track?c=1&amp;ai=8237&amp;sig=0a2c974&amp;sid=5822&amp;ppid=103317929&amp;vpid=575333035&amp;ct=offers"/>
    <s v="https://octopart.com/click/track?ai=8237&amp;sig=07d6ec3&amp;sid=15544&amp;ppid=103317929&amp;vpid=577825269&amp;ct=offers"/>
    <m/>
    <s v="https://octopart.com/click/track?ai=8237&amp;sig=0dab881&amp;sid=2454&amp;ppid=103317929&amp;vpid=605175759&amp;ct=offers"/>
    <s v="https://octopart.com/click/track?ai=8237&amp;sig=07bb868&amp;sid=2401&amp;ppid=103317929&amp;vpid=578355250&amp;ct=offers"/>
    <s v="https://octopart.com/click/track?ai=8237&amp;sig=0eeaaa3&amp;sid=2402&amp;ppid=103317929&amp;vpid=579314182&amp;ct=offers"/>
    <m/>
    <m/>
    <s v="https://octopart.com/click/track?ai=8237&amp;sig=00b6989&amp;sid=18993&amp;ppid=103317929&amp;vpid=596767975&amp;ct=offers"/>
    <m/>
    <m/>
    <m/>
    <x v="3"/>
    <s v="IMW120R060M1HXKSA1"/>
    <m/>
    <n v="9.9415499999999994"/>
    <n v="99415.5"/>
    <n v="99415.5"/>
    <n v="0"/>
    <n v="240"/>
    <s v="https://octopart.com/click/track?c=1&amp;ai=8237&amp;sig=0a2c974&amp;sid=5822&amp;ppid=103317929&amp;vpid=575333035&amp;ct=offers"/>
    <s v="78mOhm"/>
    <s v="13A,"/>
    <s v="18V"/>
    <x v="2"/>
    <x v="8"/>
    <x v="1"/>
  </r>
  <r>
    <n v="10000"/>
    <x v="11"/>
    <x v="1"/>
    <s v="IMZ120R060M1HXKSA1"/>
    <s v="https://octopart.com/imz120r060m1hxksa1-infineon-103132111"/>
    <x v="11"/>
    <s v="Id=36A (Tc) Vgsmax=15V, 18V Vth=5.7V @ 5.6mA"/>
    <s v="Qg=31nC @ 18V Ciss=1.06nF @ 800V"/>
    <n v="10000"/>
    <s v="IMZ120R060M1HXKSA1-ND"/>
    <m/>
    <s v="IMZ120R060M1HXKSA1"/>
    <s v="SP001808370"/>
    <m/>
    <s v="IMZ120R060M1HXKSA1-TUBE"/>
    <s v="726-IMZ120R060M1HXKS"/>
    <s v="29AH1038"/>
    <m/>
    <m/>
    <s v="TMOS2947"/>
    <m/>
    <m/>
    <m/>
    <s v="Tube"/>
    <m/>
    <m/>
    <m/>
    <m/>
    <s v="Tube"/>
    <s v="Tube"/>
    <m/>
    <m/>
    <m/>
    <m/>
    <m/>
    <m/>
    <m/>
    <n v="11.8584"/>
    <m/>
    <n v="10.39002"/>
    <n v="11.5454046995913"/>
    <m/>
    <n v="12.85"/>
    <n v="15.07"/>
    <n v="10.67"/>
    <m/>
    <m/>
    <n v="11.55"/>
    <m/>
    <m/>
    <m/>
    <n v="260"/>
    <m/>
    <n v="0"/>
    <n v="234"/>
    <m/>
    <n v="240"/>
    <n v="68"/>
    <n v="224"/>
    <m/>
    <m/>
    <n v="12"/>
    <m/>
    <m/>
    <m/>
    <n v="1"/>
    <m/>
    <n v="240"/>
    <n v="1"/>
    <m/>
    <n v="240"/>
    <n v="1"/>
    <n v="1"/>
    <m/>
    <m/>
    <n v="30"/>
    <m/>
    <m/>
    <m/>
    <s v="https://octopart.com/click/track?ai=8237&amp;sig=00d3f33&amp;sid=459&amp;ppid=103132111&amp;vpid=576948921&amp;ct=offers"/>
    <m/>
    <s v="https://octopart.com/click/track?c=1&amp;ai=8237&amp;sig=0e82395&amp;sid=5822&amp;ppid=103132111&amp;vpid=568891043&amp;ct=offers"/>
    <s v="https://octopart.com/click/track?ai=8237&amp;sig=042ea22&amp;sid=15544&amp;ppid=103132111&amp;vpid=577825273&amp;ct=offers"/>
    <m/>
    <s v="https://octopart.com/click/track?ai=8237&amp;sig=0f92034&amp;sid=2454&amp;ppid=103132111&amp;vpid=605175760&amp;ct=offers"/>
    <s v="https://octopart.com/click/track?ai=8237&amp;sig=029a5bd&amp;sid=2401&amp;ppid=103132111&amp;vpid=578355256&amp;ct=offers"/>
    <s v="https://octopart.com/click/track?ai=8237&amp;sig=03dd196&amp;sid=2402&amp;ppid=103132111&amp;vpid=579314188&amp;ct=offers"/>
    <m/>
    <m/>
    <s v="https://octopart.com/click/track?ai=8237&amp;sig=0653222&amp;sid=18993&amp;ppid=103132111&amp;vpid=595493489&amp;ct=offers"/>
    <m/>
    <m/>
    <m/>
    <x v="3"/>
    <s v="IMZ120R060M1HXKSA1"/>
    <m/>
    <n v="10.39002"/>
    <n v="103900.2"/>
    <n v="103900.2"/>
    <n v="0"/>
    <n v="240"/>
    <s v="https://octopart.com/click/track?c=1&amp;ai=8237&amp;sig=0e82395&amp;sid=5822&amp;ppid=103132111&amp;vpid=568891043&amp;ct=offers"/>
    <s v="78mOhm"/>
    <s v="13A,"/>
    <s v="18V"/>
    <x v="3"/>
    <x v="8"/>
    <x v="1"/>
  </r>
  <r>
    <n v="10000"/>
    <x v="12"/>
    <x v="1"/>
    <s v="IMW120R090M1HXKSA1"/>
    <s v="https://octopart.com/imw120r090m1hxksa1-infineon-103317930"/>
    <x v="12"/>
    <s v="Id=26A (Tc) Vgsmax=15V, 18V Vth=5.7V @ 3.7mA"/>
    <s v="Qg=21nC @ 18V Ciss=707pF @ 800V"/>
    <n v="10000"/>
    <s v="IMW120R090M1HXKSA1-ND"/>
    <m/>
    <s v="IMW120R090M1HXKSA1"/>
    <s v="SP001946164"/>
    <m/>
    <s v="IMW120R090M1HXKSA1-TUBE"/>
    <s v="726-IMW120R090M1HXKS"/>
    <s v="29AH1033"/>
    <m/>
    <m/>
    <s v="TMOS2967"/>
    <m/>
    <m/>
    <m/>
    <s v="Tube"/>
    <m/>
    <m/>
    <m/>
    <m/>
    <s v="Tube"/>
    <s v="Tube"/>
    <m/>
    <m/>
    <m/>
    <m/>
    <m/>
    <m/>
    <m/>
    <n v="7.9894400000000001"/>
    <m/>
    <n v="7.6317399999999997"/>
    <n v="8.5432397447275097"/>
    <m/>
    <n v="9.44"/>
    <n v="9.31"/>
    <n v="7.83"/>
    <m/>
    <m/>
    <n v="8.33"/>
    <m/>
    <m/>
    <m/>
    <n v="233"/>
    <m/>
    <n v="0"/>
    <n v="0"/>
    <m/>
    <n v="240"/>
    <n v="269"/>
    <n v="190"/>
    <m/>
    <m/>
    <n v="10"/>
    <m/>
    <m/>
    <m/>
    <n v="1"/>
    <m/>
    <n v="240"/>
    <n v="30"/>
    <m/>
    <n v="240"/>
    <n v="1"/>
    <n v="1"/>
    <m/>
    <m/>
    <n v="30"/>
    <m/>
    <m/>
    <m/>
    <s v="https://octopart.com/click/track?ai=8237&amp;sig=0466a64&amp;sid=459&amp;ppid=103317930&amp;vpid=576948916&amp;ct=offers"/>
    <m/>
    <s v="https://octopart.com/click/track?c=1&amp;ai=8237&amp;sig=00ed5ed&amp;sid=5822&amp;ppid=103317930&amp;vpid=575333036&amp;ct=offers"/>
    <s v="https://octopart.com/click/track?c=1&amp;ai=8237&amp;sig=02e2fd0&amp;sid=15544&amp;ppid=103317930&amp;vpid=577825270&amp;ct=offers"/>
    <m/>
    <s v="https://octopart.com/click/track?ai=8237&amp;sig=0f64ea5&amp;sid=2454&amp;ppid=103317930&amp;vpid=608908118&amp;ct=offers"/>
    <s v="https://octopart.com/click/track?ai=8237&amp;sig=066815a&amp;sid=2401&amp;ppid=103317930&amp;vpid=578355251&amp;ct=offers"/>
    <s v="https://octopart.com/click/track?ai=8237&amp;sig=07abdda&amp;sid=2402&amp;ppid=103317930&amp;vpid=579314183&amp;ct=offers"/>
    <m/>
    <m/>
    <s v="https://octopart.com/click/track?ai=8237&amp;sig=018e4e9&amp;sid=18993&amp;ppid=103317930&amp;vpid=596767978&amp;ct=offers"/>
    <m/>
    <m/>
    <m/>
    <x v="3"/>
    <s v="IMW120R090M1HXKSA1"/>
    <m/>
    <n v="7.6317399999999997"/>
    <n v="76317.399999999994"/>
    <n v="76317.399999999994"/>
    <n v="0"/>
    <n v="240"/>
    <s v="https://octopart.com/click/track?c=1&amp;ai=8237&amp;sig=00ed5ed&amp;sid=5822&amp;ppid=103317930&amp;vpid=575333036&amp;ct=offers"/>
    <s v="117mOhm"/>
    <s v="8.5A,"/>
    <s v="18V"/>
    <x v="2"/>
    <x v="9"/>
    <x v="1"/>
  </r>
  <r>
    <n v="10000"/>
    <x v="13"/>
    <x v="1"/>
    <s v="IMZ120R090M1HXKSA1"/>
    <s v="https://octopart.com/imz120r090m1hxksa1-infineon-102284137"/>
    <x v="13"/>
    <s v="Id=26A (Tc) Vgsmax=15V, 18V Vth=5.7V @ 3.7mA"/>
    <s v="Qg=21nC @ 18V Ciss=707pF @ 800V"/>
    <n v="10000"/>
    <s v="IMZ120R090M1HXKSA1-ND"/>
    <m/>
    <s v="IMZ120R090M1HXKSA1"/>
    <s v="SP001946182"/>
    <m/>
    <s v="IMZ120R090M1HXKSA1-TUBE"/>
    <s v="726-IMZ120R090M1HXKS"/>
    <s v="29AH1039"/>
    <m/>
    <m/>
    <s v="TMOS2969"/>
    <m/>
    <m/>
    <m/>
    <s v="Tube"/>
    <m/>
    <m/>
    <m/>
    <m/>
    <s v="Tube"/>
    <s v="Tube"/>
    <m/>
    <m/>
    <m/>
    <m/>
    <m/>
    <m/>
    <m/>
    <n v="8.4775500000000008"/>
    <m/>
    <n v="8.0979899999999994"/>
    <n v="9.1785833394569991"/>
    <m/>
    <n v="10.02"/>
    <n v="9.8699999999999992"/>
    <n v="8.32"/>
    <m/>
    <m/>
    <n v="9"/>
    <m/>
    <m/>
    <m/>
    <n v="273"/>
    <m/>
    <n v="0"/>
    <n v="240"/>
    <m/>
    <n v="240"/>
    <n v="275"/>
    <n v="223"/>
    <m/>
    <m/>
    <n v="10"/>
    <m/>
    <m/>
    <m/>
    <n v="1"/>
    <m/>
    <n v="240"/>
    <n v="1"/>
    <m/>
    <n v="240"/>
    <n v="1"/>
    <n v="1"/>
    <m/>
    <m/>
    <n v="30"/>
    <m/>
    <m/>
    <m/>
    <s v="https://octopart.com/click/track?ai=8237&amp;sig=05714e7&amp;sid=459&amp;ppid=102284137&amp;vpid=576948922&amp;ct=offers"/>
    <m/>
    <s v="https://octopart.com/click/track?c=1&amp;ai=8237&amp;sig=057e5bd&amp;sid=5822&amp;ppid=102284137&amp;vpid=568891045&amp;ct=offers"/>
    <s v="https://octopart.com/click/track?ai=8237&amp;sig=0546041&amp;sid=15544&amp;ppid=102284137&amp;vpid=549504808&amp;ct=offers"/>
    <m/>
    <s v="https://octopart.com/click/track?ai=8237&amp;sig=060e4fe&amp;sid=2454&amp;ppid=102284137&amp;vpid=605175761&amp;ct=offers"/>
    <s v="https://octopart.com/click/track?ai=8237&amp;sig=01b06e9&amp;sid=2401&amp;ppid=102284137&amp;vpid=578355257&amp;ct=offers"/>
    <s v="https://octopart.com/click/track?ai=8237&amp;sig=09bc967&amp;sid=2402&amp;ppid=102284137&amp;vpid=579314189&amp;ct=offers"/>
    <m/>
    <m/>
    <s v="https://octopart.com/click/track?ai=8237&amp;sig=0a64030&amp;sid=18993&amp;ppid=102284137&amp;vpid=596767987&amp;ct=offers"/>
    <m/>
    <m/>
    <m/>
    <x v="3"/>
    <s v="IMZ120R090M1HXKSA1"/>
    <m/>
    <n v="8.0979899999999994"/>
    <n v="80979.899999999994"/>
    <n v="80979.899999999994"/>
    <n v="0"/>
    <n v="240"/>
    <s v="https://octopart.com/click/track?c=1&amp;ai=8237&amp;sig=057e5bd&amp;sid=5822&amp;ppid=102284137&amp;vpid=568891045&amp;ct=offers"/>
    <s v="117mOhm"/>
    <s v="8.5A,"/>
    <s v="18V"/>
    <x v="3"/>
    <x v="9"/>
    <x v="1"/>
  </r>
  <r>
    <n v="10000"/>
    <x v="14"/>
    <x v="1"/>
    <s v="IMZ120R140M1HXKSA1"/>
    <s v="https://octopart.com/imz120r140m1hxksa1-infineon-103132112"/>
    <x v="14"/>
    <s v="Id=19A (Tc) Vgsmax=15V, 18V Vth=5.7V @ 2.5mA"/>
    <s v="Qg=13nC @ 18V Ciss=454pF @ 800V"/>
    <n v="10000"/>
    <s v="IMZ120R140M1HXKSA1-ND"/>
    <m/>
    <s v="IMZ120R140M1HXKSA1"/>
    <s v="SP001946186"/>
    <m/>
    <s v="IMZ120R140M1HXKSA1-TUBE"/>
    <s v="726-IMZ120R140M1HXKS"/>
    <s v="29AH1040"/>
    <m/>
    <m/>
    <s v="TMOS2970"/>
    <m/>
    <m/>
    <m/>
    <s v="Tube"/>
    <m/>
    <m/>
    <m/>
    <m/>
    <s v="Tube"/>
    <s v="Tube"/>
    <m/>
    <m/>
    <m/>
    <m/>
    <m/>
    <m/>
    <m/>
    <n v="7.0749399999999998"/>
    <m/>
    <n v="6.7581699999999998"/>
    <n v="7.5097366442634303"/>
    <m/>
    <n v="8.36"/>
    <n v="9.44"/>
    <n v="6.94"/>
    <m/>
    <m/>
    <n v="7.51"/>
    <m/>
    <m/>
    <m/>
    <n v="284"/>
    <m/>
    <n v="0"/>
    <n v="240"/>
    <m/>
    <n v="240"/>
    <n v="71"/>
    <n v="234"/>
    <m/>
    <m/>
    <n v="10"/>
    <m/>
    <m/>
    <m/>
    <n v="1"/>
    <m/>
    <n v="240"/>
    <n v="1"/>
    <m/>
    <n v="240"/>
    <n v="1"/>
    <n v="1"/>
    <m/>
    <m/>
    <n v="30"/>
    <m/>
    <m/>
    <m/>
    <s v="https://octopart.com/click/track?ai=8237&amp;sig=0d09c44&amp;sid=459&amp;ppid=103132112&amp;vpid=576948923&amp;ct=offers"/>
    <m/>
    <s v="https://octopart.com/click/track?c=1&amp;ai=8237&amp;sig=0a180d2&amp;sid=5822&amp;ppid=103132112&amp;vpid=568891048&amp;ct=offers"/>
    <s v="https://octopart.com/click/track?ai=8237&amp;sig=0b7506c&amp;sid=15544&amp;ppid=103132112&amp;vpid=604727208&amp;ct=offers"/>
    <m/>
    <s v="https://octopart.com/click/track?ai=8237&amp;sig=0a7fe58&amp;sid=2454&amp;ppid=103132112&amp;vpid=605175762&amp;ct=offers"/>
    <s v="https://octopart.com/click/track?ai=8237&amp;sig=0e9becd&amp;sid=2401&amp;ppid=103132112&amp;vpid=578355258&amp;ct=offers"/>
    <s v="https://octopart.com/click/track?ai=8237&amp;sig=042853d&amp;sid=2402&amp;ppid=103132112&amp;vpid=579314190&amp;ct=offers"/>
    <m/>
    <m/>
    <s v="https://octopart.com/click/track?ai=8237&amp;sig=09aec01&amp;sid=18993&amp;ppid=103132112&amp;vpid=596767989&amp;ct=offers"/>
    <m/>
    <m/>
    <m/>
    <x v="3"/>
    <s v="IMZ120R140M1HXKSA1"/>
    <m/>
    <n v="6.7581699999999998"/>
    <n v="67581.7"/>
    <n v="67581.7"/>
    <n v="0"/>
    <n v="240"/>
    <s v="https://octopart.com/click/track?c=1&amp;ai=8237&amp;sig=0a180d2&amp;sid=5822&amp;ppid=103132112&amp;vpid=568891048&amp;ct=offers"/>
    <s v="182mOhm"/>
    <s v="6A,"/>
    <s v="18V"/>
    <x v="3"/>
    <x v="10"/>
    <x v="1"/>
  </r>
  <r>
    <n v="10000"/>
    <x v="15"/>
    <x v="1"/>
    <s v="IMW120R140M1HXKSA1"/>
    <s v="https://octopart.com/imw120r140m1hxksa1-infineon-103317931"/>
    <x v="15"/>
    <s v="Id=19A (Tc) Vgsmax=15V, 18V Vth=5.7V @ 2.5mA"/>
    <s v="Qg=13nC @ 18V Ciss=454pF @ 800V"/>
    <n v="10000"/>
    <s v="IMW120R140M1HXKSA1-ND"/>
    <m/>
    <s v="IMW120R140M1HXKSA1"/>
    <s v="SP001946184"/>
    <m/>
    <m/>
    <s v="726-IMW120R140M1HXKS"/>
    <s v="29AH1034"/>
    <m/>
    <m/>
    <s v="TMOS2945"/>
    <m/>
    <m/>
    <m/>
    <s v="Tube"/>
    <m/>
    <m/>
    <m/>
    <m/>
    <m/>
    <s v="Tube"/>
    <m/>
    <m/>
    <m/>
    <m/>
    <m/>
    <m/>
    <m/>
    <n v="6.6661700000000002"/>
    <m/>
    <n v="6.2733699999999999"/>
    <n v="7.1104353085484604"/>
    <m/>
    <m/>
    <n v="8.8800000000000008"/>
    <n v="5.92"/>
    <m/>
    <m/>
    <n v="6.97"/>
    <m/>
    <m/>
    <m/>
    <n v="217"/>
    <m/>
    <n v="0"/>
    <n v="210"/>
    <m/>
    <m/>
    <n v="235"/>
    <n v="262"/>
    <m/>
    <m/>
    <n v="20"/>
    <m/>
    <m/>
    <m/>
    <n v="1"/>
    <m/>
    <n v="240"/>
    <n v="1"/>
    <m/>
    <m/>
    <n v="1"/>
    <n v="1"/>
    <m/>
    <m/>
    <n v="30"/>
    <m/>
    <m/>
    <m/>
    <s v="https://octopart.com/click/track?ai=8237&amp;sig=0337453&amp;sid=459&amp;ppid=103317931&amp;vpid=576948917&amp;ct=offers"/>
    <m/>
    <s v="https://octopart.com/click/track?c=1&amp;ai=8237&amp;sig=008de2d&amp;sid=5822&amp;ppid=103317931&amp;vpid=575333037&amp;ct=offers"/>
    <s v="https://octopart.com/click/track?ai=8237&amp;sig=021575c&amp;sid=15544&amp;ppid=103317931&amp;vpid=577825271&amp;ct=offers"/>
    <m/>
    <m/>
    <s v="https://octopart.com/click/track?ai=8237&amp;sig=0f6ca6c&amp;sid=2401&amp;ppid=103317931&amp;vpid=578355252&amp;ct=offers"/>
    <s v="https://octopart.com/click/track?ai=8237&amp;sig=0987981&amp;sid=2402&amp;ppid=103317931&amp;vpid=579314184&amp;ct=offers"/>
    <m/>
    <m/>
    <s v="https://octopart.com/click/track?ai=8237&amp;sig=0900daf&amp;sid=18993&amp;ppid=103317931&amp;vpid=595493486&amp;ct=offers"/>
    <m/>
    <m/>
    <m/>
    <x v="2"/>
    <s v="29AH1034"/>
    <m/>
    <n v="5.92"/>
    <n v="59200"/>
    <n v="59200"/>
    <n v="262"/>
    <n v="1"/>
    <s v="https://octopart.com/click/track?ai=8237&amp;sig=0987981&amp;sid=2402&amp;ppid=103317931&amp;vpid=579314184&amp;ct=offers"/>
    <s v="182mOhm"/>
    <s v="6A,"/>
    <s v="18V"/>
    <x v="2"/>
    <x v="10"/>
    <x v="1"/>
  </r>
  <r>
    <n v="10000"/>
    <x v="16"/>
    <x v="1"/>
    <s v="IMZ120R220M1HXKSA1"/>
    <s v="https://octopart.com/imz120r220m1hxksa1-infineon-103132113"/>
    <x v="16"/>
    <s v="Id=13A (Tc) Vgsmax=15V, 18V Vth=5.7V @ 1.6mA"/>
    <s v="Qg=8.5nC @ 18V Ciss=289pF @ 800V"/>
    <n v="10000"/>
    <s v="IMZ120R220M1HXKSA1-ND"/>
    <m/>
    <s v="IMZ120R220M1HXKSA1"/>
    <s v="SP001946190"/>
    <m/>
    <s v="IMZ120R220M1HXKSA1-REEL"/>
    <s v="726-IMZ120R220M1HXKS"/>
    <s v="29AH1041"/>
    <m/>
    <m/>
    <s v="TMOS2971"/>
    <m/>
    <m/>
    <m/>
    <s v="Tube"/>
    <m/>
    <m/>
    <m/>
    <m/>
    <s v="Tape &amp; Reel"/>
    <s v="Tube"/>
    <m/>
    <m/>
    <m/>
    <m/>
    <m/>
    <m/>
    <m/>
    <n v="6.2317400000000003"/>
    <m/>
    <n v="5.8645399999999999"/>
    <n v="6.5166611082533903"/>
    <m/>
    <n v="7.25"/>
    <n v="7.43"/>
    <n v="5.54"/>
    <m/>
    <m/>
    <n v="6.76"/>
    <m/>
    <m/>
    <m/>
    <n v="855"/>
    <m/>
    <n v="0"/>
    <n v="240"/>
    <m/>
    <n v="240"/>
    <n v="229"/>
    <n v="130"/>
    <m/>
    <m/>
    <n v="15"/>
    <m/>
    <m/>
    <m/>
    <n v="1"/>
    <m/>
    <n v="240"/>
    <n v="1"/>
    <m/>
    <n v="240"/>
    <n v="1"/>
    <n v="1"/>
    <m/>
    <m/>
    <n v="30"/>
    <m/>
    <m/>
    <m/>
    <s v="https://octopart.com/click/track?ai=8237&amp;sig=01280e8&amp;sid=459&amp;ppid=103132113&amp;vpid=576948924&amp;ct=offers"/>
    <m/>
    <s v="https://octopart.com/click/track?c=1&amp;ai=8237&amp;sig=0462180&amp;sid=5822&amp;ppid=103132113&amp;vpid=568891050&amp;ct=offers"/>
    <s v="https://octopart.com/click/track?ai=8237&amp;sig=0ce40a6&amp;sid=15544&amp;ppid=103132113&amp;vpid=604727209&amp;ct=offers"/>
    <m/>
    <s v="https://octopart.com/click/track?ai=8237&amp;sig=093bac5&amp;sid=2454&amp;ppid=103132113&amp;vpid=605113262&amp;ct=offers"/>
    <s v="https://octopart.com/click/track?ai=8237&amp;sig=0735c6a&amp;sid=2401&amp;ppid=103132113&amp;vpid=578355259&amp;ct=offers"/>
    <s v="https://octopart.com/click/track?ai=8237&amp;sig=0a2d3c5&amp;sid=2402&amp;ppid=103132113&amp;vpid=579314191&amp;ct=offers"/>
    <m/>
    <m/>
    <s v="https://octopart.com/click/track?ai=8237&amp;sig=04f79fa&amp;sid=18993&amp;ppid=103132113&amp;vpid=596767991&amp;ct=offers"/>
    <m/>
    <m/>
    <m/>
    <x v="2"/>
    <s v="29AH1041"/>
    <m/>
    <n v="5.54"/>
    <n v="55400"/>
    <n v="55400"/>
    <n v="130"/>
    <n v="1"/>
    <s v="https://octopart.com/click/track?ai=8237&amp;sig=0a2d3c5&amp;sid=2402&amp;ppid=103132113&amp;vpid=579314191&amp;ct=offers"/>
    <s v="220mOhm"/>
    <s v="4A,"/>
    <s v="18V"/>
    <x v="3"/>
    <x v="11"/>
    <x v="1"/>
  </r>
  <r>
    <n v="10000"/>
    <x v="17"/>
    <x v="1"/>
    <s v="IMW120R220M1HXKSA1"/>
    <s v="https://octopart.com/imw120r220m1hxksa1-infineon-103132109"/>
    <x v="17"/>
    <s v="Id=13A (Tc) Vgsmax=15V, 18V Vth=5.7V @ 1.6mA"/>
    <s v="Qg=8.5nC @ 18V Ciss=289pF @ 800V"/>
    <n v="10000"/>
    <s v="IMW120R220M1HXKSA1-ND"/>
    <m/>
    <s v="IMW120R220M1HXKSA1"/>
    <s v="SP001946188"/>
    <m/>
    <s v="IMW120R220M1HXKSA1-TUBE"/>
    <s v="726-IMW120R220M1HXKS"/>
    <s v="29AH1035"/>
    <m/>
    <m/>
    <s v="TMOS2968"/>
    <m/>
    <m/>
    <m/>
    <s v="Tube"/>
    <m/>
    <m/>
    <m/>
    <m/>
    <s v="Tube"/>
    <s v="Tube"/>
    <m/>
    <m/>
    <m/>
    <m/>
    <m/>
    <m/>
    <m/>
    <n v="5.6956499999999997"/>
    <m/>
    <n v="5.3600399999999997"/>
    <n v="6.0003504626672397"/>
    <m/>
    <n v="6.63"/>
    <n v="6.99"/>
    <n v="5.0599999999999996"/>
    <m/>
    <m/>
    <n v="6.18"/>
    <m/>
    <m/>
    <m/>
    <n v="121"/>
    <m/>
    <n v="0"/>
    <n v="240"/>
    <m/>
    <n v="240"/>
    <n v="69"/>
    <n v="197"/>
    <m/>
    <m/>
    <n v="15"/>
    <m/>
    <m/>
    <m/>
    <n v="1"/>
    <m/>
    <n v="240"/>
    <n v="30"/>
    <m/>
    <n v="240"/>
    <n v="1"/>
    <n v="1"/>
    <m/>
    <m/>
    <n v="30"/>
    <m/>
    <m/>
    <m/>
    <s v="https://octopart.com/click/track?ai=8237&amp;sig=002905f&amp;sid=459&amp;ppid=103132109&amp;vpid=576948918&amp;ct=offers"/>
    <m/>
    <s v="https://octopart.com/click/track?c=1&amp;ai=8237&amp;sig=0fc3bbf&amp;sid=5822&amp;ppid=103132109&amp;vpid=568891038&amp;ct=offers"/>
    <s v="https://octopart.com/click/track?ai=8237&amp;sig=05a0f2c&amp;sid=15544&amp;ppid=103132109&amp;vpid=582730771&amp;ct=offers"/>
    <m/>
    <s v="https://octopart.com/click/track?ai=8237&amp;sig=0b738e5&amp;sid=2454&amp;ppid=103132109&amp;vpid=608908119&amp;ct=offers"/>
    <s v="https://octopart.com/click/track?ai=8237&amp;sig=0a1e3be&amp;sid=2401&amp;ppid=103132109&amp;vpid=578355253&amp;ct=offers"/>
    <s v="https://octopart.com/click/track?ai=8237&amp;sig=0b1ee15&amp;sid=2402&amp;ppid=103132109&amp;vpid=579314185&amp;ct=offers"/>
    <m/>
    <m/>
    <s v="https://octopart.com/click/track?ai=8237&amp;sig=0563d2a&amp;sid=18993&amp;ppid=103132109&amp;vpid=596767981&amp;ct=offers"/>
    <m/>
    <m/>
    <m/>
    <x v="2"/>
    <s v="29AH1035"/>
    <m/>
    <n v="5.0599999999999996"/>
    <n v="50599.999999999898"/>
    <n v="50599.999999999898"/>
    <n v="197"/>
    <n v="1"/>
    <s v="https://octopart.com/click/track?ai=8237&amp;sig=0b1ee15&amp;sid=2402&amp;ppid=103132109&amp;vpid=579314185&amp;ct=offers"/>
    <s v="286mOhm"/>
    <s v="4A,"/>
    <s v="18V"/>
    <x v="2"/>
    <x v="12"/>
    <x v="1"/>
  </r>
  <r>
    <n v="10000"/>
    <x v="18"/>
    <x v="1"/>
    <s v="IMZ120R350M1HXKSA1"/>
    <s v="https://octopart.com/imz120r350m1hxksa1-infineon-103132114"/>
    <x v="18"/>
    <s v="Id=4.7A (Tc) Vgsmax=15V, 18V Vth=5.7V @ 1mA"/>
    <s v="Qg=5.3nC @ 18V Ciss=182pF @ 800V"/>
    <n v="10000"/>
    <s v="IMZ120R350M1HXKSA1-ND"/>
    <m/>
    <s v="IMZ120R350M1HXKSA1"/>
    <s v="SP001808378"/>
    <m/>
    <s v="IMZ120R350M1HXKSA1-TUBE"/>
    <s v="726-IMZ120R350M1HXKS"/>
    <s v="29AH1042"/>
    <m/>
    <m/>
    <s v="TMOS2972"/>
    <m/>
    <m/>
    <s v="IMZ120R350M1HXKSA1"/>
    <s v="Tube"/>
    <m/>
    <m/>
    <m/>
    <m/>
    <s v="Tube"/>
    <s v="Tube"/>
    <m/>
    <m/>
    <m/>
    <m/>
    <m/>
    <m/>
    <m/>
    <n v="5.5787399999999998"/>
    <m/>
    <n v="5.2500200000000001"/>
    <n v="5.8339372219615697"/>
    <m/>
    <n v="5.3"/>
    <n v="5.82"/>
    <n v="5.24"/>
    <m/>
    <m/>
    <n v="6.06"/>
    <m/>
    <m/>
    <n v="6.7805"/>
    <n v="53"/>
    <m/>
    <n v="0"/>
    <n v="240"/>
    <m/>
    <n v="240"/>
    <n v="270"/>
    <n v="240"/>
    <m/>
    <m/>
    <n v="15"/>
    <m/>
    <m/>
    <n v="240"/>
    <n v="1"/>
    <m/>
    <n v="240"/>
    <n v="1"/>
    <m/>
    <n v="240"/>
    <n v="1"/>
    <n v="1"/>
    <m/>
    <m/>
    <n v="30"/>
    <m/>
    <m/>
    <n v="240"/>
    <s v="https://octopart.com/click/track?ai=8237&amp;sig=0fde354&amp;sid=459&amp;ppid=103132114&amp;vpid=576948925&amp;ct=offers"/>
    <m/>
    <s v="https://octopart.com/click/track?c=1&amp;ai=8237&amp;sig=08ef619&amp;sid=5822&amp;ppid=103132114&amp;vpid=568891052&amp;ct=offers"/>
    <s v="https://octopart.com/click/track?ai=8237&amp;sig=08dfa42&amp;sid=15544&amp;ppid=103132114&amp;vpid=604727210&amp;ct=offers"/>
    <m/>
    <s v="https://octopart.com/click/track?ai=8237&amp;sig=0f4a870&amp;sid=2454&amp;ppid=103132114&amp;vpid=605175763&amp;ct=offers"/>
    <s v="https://octopart.com/click/track?ai=8237&amp;sig=05e050e&amp;sid=2401&amp;ppid=103132114&amp;vpid=578355260&amp;ct=offers"/>
    <s v="https://octopart.com/click/track?ai=8237&amp;sig=03607df&amp;sid=2402&amp;ppid=103132114&amp;vpid=579314192&amp;ct=offers"/>
    <m/>
    <m/>
    <s v="https://octopart.com/click/track?ai=8237&amp;sig=0f4834e&amp;sid=18993&amp;ppid=103132114&amp;vpid=596767992&amp;ct=offers"/>
    <m/>
    <m/>
    <s v="https://octopart.com/click/track?ai=8237&amp;sig=08c9ae6&amp;sid=5489&amp;ppid=103132114&amp;vpid=605148391&amp;ct=offers"/>
    <x v="4"/>
    <n v="3223689"/>
    <m/>
    <n v="5.0843468434788299"/>
    <n v="50843.468434788301"/>
    <n v="50843.468434788301"/>
    <n v="240"/>
    <n v="1"/>
    <s v="https://octopart.com/click/track?ai=8237&amp;sig=060251f&amp;sid=819&amp;ppid=103132114&amp;vpid=577971042&amp;ct=offers"/>
    <s v="350mOhm"/>
    <s v="2A,"/>
    <s v="18V"/>
    <x v="3"/>
    <x v="13"/>
    <x v="1"/>
  </r>
  <r>
    <n v="10000"/>
    <x v="19"/>
    <x v="1"/>
    <s v="IMW120R350M1HXKSA1"/>
    <s v="https://octopart.com/imw120r350m1hxksa1-infineon-103132110"/>
    <x v="19"/>
    <s v="Id=4.7A (Tc) Vgsmax=15V, 18V Vth=5.7V @ 1mA"/>
    <s v="Qg=5.3nC @ 18V Ciss=182pF @ 800V"/>
    <n v="10000"/>
    <s v="IMW120R350M1HXKSA1-ND"/>
    <s v="IMW120R350M1HXKSA1"/>
    <s v="IMW120R350M1HXKSA1"/>
    <s v="SP001808376"/>
    <m/>
    <s v="IMW120R350M1HXKSA1-REEL"/>
    <s v="726-IMW120R350M1HXKS"/>
    <s v="29AH1036"/>
    <m/>
    <m/>
    <s v="TMOS2944"/>
    <m/>
    <m/>
    <s v="IMW120R350M1HXKSA1"/>
    <s v="Tube"/>
    <m/>
    <m/>
    <m/>
    <m/>
    <s v="Tape &amp; Reel"/>
    <s v="Tube"/>
    <m/>
    <m/>
    <m/>
    <m/>
    <m/>
    <m/>
    <m/>
    <n v="4.9384399999999999"/>
    <n v="4.8609999999999998"/>
    <n v="4.6474399999999996"/>
    <n v="5.1642708963365296"/>
    <m/>
    <n v="4.8"/>
    <n v="5.66"/>
    <n v="4.3899999999999997"/>
    <m/>
    <m/>
    <n v="5.36"/>
    <m/>
    <m/>
    <n v="3.9828000000000001"/>
    <n v="258"/>
    <n v="240"/>
    <n v="0"/>
    <n v="480"/>
    <m/>
    <n v="240"/>
    <n v="63"/>
    <n v="168"/>
    <m/>
    <m/>
    <n v="30"/>
    <m/>
    <m/>
    <n v="240"/>
    <n v="1"/>
    <n v="1"/>
    <n v="240"/>
    <n v="1"/>
    <m/>
    <n v="240"/>
    <n v="1"/>
    <n v="1"/>
    <m/>
    <m/>
    <n v="30"/>
    <m/>
    <m/>
    <n v="240"/>
    <s v="https://octopart.com/click/track?ai=8237&amp;sig=0bdd478&amp;sid=459&amp;ppid=103132110&amp;vpid=576948919&amp;ct=offers"/>
    <s v="https://octopart.com/click/track?ai=8237&amp;sig=0bef85e&amp;sid=1106&amp;ppid=103132110&amp;vpid=604470649&amp;ct=offers"/>
    <s v="https://octopart.com/click/track?c=1&amp;ai=8237&amp;sig=0b60af6&amp;sid=5822&amp;ppid=103132110&amp;vpid=568891040&amp;ct=offers"/>
    <s v="https://octopart.com/click/track?ai=8237&amp;sig=0d304b8&amp;sid=15544&amp;ppid=103132110&amp;vpid=582730772&amp;ct=offers"/>
    <m/>
    <s v="https://octopart.com/click/track?ai=8237&amp;sig=0fea9c8&amp;sid=2454&amp;ppid=103132110&amp;vpid=605113261&amp;ct=offers"/>
    <s v="https://octopart.com/click/track?ai=8237&amp;sig=05df352&amp;sid=2401&amp;ppid=103132110&amp;vpid=578355254&amp;ct=offers"/>
    <s v="https://octopart.com/click/track?ai=8237&amp;sig=01a2523&amp;sid=2402&amp;ppid=103132110&amp;vpid=579314186&amp;ct=offers"/>
    <m/>
    <m/>
    <s v="https://octopart.com/click/track?ai=8237&amp;sig=049dbe5&amp;sid=18993&amp;ppid=103132110&amp;vpid=595493487&amp;ct=offers"/>
    <m/>
    <m/>
    <s v="https://octopart.com/click/track?ai=8237&amp;sig=0a64996&amp;sid=5489&amp;ppid=103132110&amp;vpid=605398441&amp;ct=offers"/>
    <x v="5"/>
    <s v="IMW120R350M1HXKSA1"/>
    <m/>
    <n v="3.9828000000000001"/>
    <n v="39828"/>
    <n v="39828"/>
    <n v="240"/>
    <n v="240"/>
    <s v="https://octopart.com/click/track?ai=8237&amp;sig=0a64996&amp;sid=5489&amp;ppid=103132110&amp;vpid=605398441&amp;ct=offers"/>
    <s v="455mOhm"/>
    <s v="2A,"/>
    <s v="18V"/>
    <x v="2"/>
    <x v="14"/>
    <x v="1"/>
  </r>
  <r>
    <n v="10000"/>
    <x v="20"/>
    <x v="2"/>
    <s v="IXFN70N120SK"/>
    <s v="https://octopart.com/ixfn70n120sk-ixys-75449792"/>
    <x v="20"/>
    <s v="Id=68A (Tc) Vgsmax=20V Vth=4V @ 15mA"/>
    <s v="Qg=161nC @ 20V Ciss=2790pF @ 1000V"/>
    <n v="10000"/>
    <s v="IXFN70N120SK-ND"/>
    <m/>
    <m/>
    <m/>
    <m/>
    <m/>
    <s v="747-IXFN70N120SK"/>
    <m/>
    <m/>
    <m/>
    <m/>
    <s v="IXFN70N120SK"/>
    <m/>
    <m/>
    <s v="Tube"/>
    <m/>
    <m/>
    <m/>
    <m/>
    <m/>
    <s v="Tube"/>
    <m/>
    <m/>
    <m/>
    <m/>
    <m/>
    <m/>
    <m/>
    <n v="73.062399999999997"/>
    <m/>
    <m/>
    <m/>
    <m/>
    <m/>
    <n v="88.62"/>
    <m/>
    <m/>
    <m/>
    <m/>
    <n v="83.24"/>
    <m/>
    <m/>
    <n v="0"/>
    <m/>
    <m/>
    <m/>
    <m/>
    <m/>
    <n v="0"/>
    <m/>
    <m/>
    <m/>
    <m/>
    <n v="0"/>
    <m/>
    <m/>
    <n v="1"/>
    <m/>
    <m/>
    <m/>
    <m/>
    <m/>
    <n v="1"/>
    <m/>
    <m/>
    <m/>
    <m/>
    <n v="1"/>
    <m/>
    <m/>
    <s v="https://octopart.com/click/track?c=1&amp;ai=8237&amp;sig=0913354&amp;sid=459&amp;ppid=75449792&amp;vpid=467023031&amp;ct=offers"/>
    <m/>
    <m/>
    <m/>
    <m/>
    <m/>
    <s v="https://octopart.com/click/track?c=1&amp;ai=8237&amp;sig=09b8ab3&amp;sid=2401&amp;ppid=75449792&amp;vpid=271800403&amp;ct=offers"/>
    <m/>
    <m/>
    <m/>
    <m/>
    <s v="https://octopart.com/click/track?ai=8237&amp;sig=0045d0a&amp;sid=1532&amp;ppid=75449792&amp;vpid=597534387&amp;ct=offers"/>
    <m/>
    <m/>
    <x v="0"/>
    <s v="IXFN70N120SK-ND"/>
    <s v="Tube"/>
    <n v="73.062399999999997"/>
    <n v="730624"/>
    <n v="730624"/>
    <n v="0"/>
    <n v="1"/>
    <s v="https://octopart.com/click/track?c=1&amp;ai=8237&amp;sig=0913354&amp;sid=459&amp;ppid=75449792&amp;vpid=467023031&amp;ct=offers"/>
    <s v="34mOhm"/>
    <s v="50A,"/>
    <s v="20V"/>
    <x v="4"/>
    <x v="15"/>
    <x v="1"/>
  </r>
  <r>
    <n v="10000"/>
    <x v="21"/>
    <x v="2"/>
    <s v="MCB60I1200TZ-TUB"/>
    <s v="https://octopart.com/mcb60i1200tz-tub-ixys-105954355"/>
    <x v="21"/>
    <s v="Id=90A (Tc) Vgsmax=20V Vth=4V @ 15mA"/>
    <s v="Qg=160nC @ 20V Ciss=2790pF @ 1000V"/>
    <n v="10000"/>
    <s v="238-MCB60I1200TZ-TUB-ND"/>
    <m/>
    <m/>
    <m/>
    <m/>
    <m/>
    <s v="747-MCB60I1200TZ-TUB"/>
    <m/>
    <m/>
    <m/>
    <m/>
    <m/>
    <m/>
    <m/>
    <s v="Tube"/>
    <m/>
    <m/>
    <m/>
    <m/>
    <m/>
    <s v="Tube"/>
    <m/>
    <m/>
    <m/>
    <m/>
    <m/>
    <m/>
    <m/>
    <n v="73.511669999999995"/>
    <m/>
    <m/>
    <m/>
    <m/>
    <m/>
    <n v="74.5"/>
    <m/>
    <m/>
    <m/>
    <m/>
    <m/>
    <m/>
    <m/>
    <n v="0"/>
    <m/>
    <m/>
    <m/>
    <m/>
    <m/>
    <n v="0"/>
    <m/>
    <m/>
    <m/>
    <m/>
    <m/>
    <m/>
    <m/>
    <n v="30"/>
    <m/>
    <m/>
    <m/>
    <m/>
    <m/>
    <n v="1"/>
    <m/>
    <m/>
    <m/>
    <m/>
    <m/>
    <m/>
    <m/>
    <s v="https://octopart.com/click/track?c=1&amp;ai=8237&amp;sig=0b57121&amp;sid=459&amp;ppid=105954355&amp;vpid=597390080&amp;ct=offers"/>
    <m/>
    <m/>
    <m/>
    <m/>
    <m/>
    <s v="https://octopart.com/click/track?c=1&amp;ai=8237&amp;sig=0b68e62&amp;sid=2401&amp;ppid=105954355&amp;vpid=591316149&amp;ct=offers"/>
    <m/>
    <m/>
    <m/>
    <m/>
    <m/>
    <m/>
    <m/>
    <x v="0"/>
    <s v="238-MCB60I1200TZ-TUB-ND"/>
    <s v="Tube"/>
    <n v="73.511669999999995"/>
    <n v="735116.7"/>
    <n v="735116.7"/>
    <n v="0"/>
    <n v="30"/>
    <s v="https://octopart.com/click/track?c=1&amp;ai=8237&amp;sig=0b57121&amp;sid=459&amp;ppid=105954355&amp;vpid=597390080&amp;ct=offers"/>
    <s v="34mOhm"/>
    <s v="50A,"/>
    <s v="20V"/>
    <x v="5"/>
    <x v="15"/>
    <x v="1"/>
  </r>
  <r>
    <n v="10000"/>
    <x v="22"/>
    <x v="2"/>
    <s v="IXFN50N120SIC"/>
    <s v="https://octopart.com/ixfn50n120sic-ixys-78404026"/>
    <x v="22"/>
    <s v="Id=47A (Tc) Vgsmax=20V Vth=2.2V @ 2mA"/>
    <s v="Qg=100nC @ 20V Ciss=1900pF @ 1000V"/>
    <n v="10000"/>
    <s v="IXFN50N120SIC-ND"/>
    <m/>
    <m/>
    <m/>
    <m/>
    <m/>
    <s v="747-IXFN50N120SIC"/>
    <m/>
    <m/>
    <m/>
    <m/>
    <s v="IXFN50N120SIC"/>
    <m/>
    <m/>
    <s v="Tube"/>
    <m/>
    <m/>
    <m/>
    <m/>
    <m/>
    <s v="Tube"/>
    <m/>
    <m/>
    <m/>
    <m/>
    <m/>
    <m/>
    <m/>
    <n v="51.335999999999999"/>
    <m/>
    <m/>
    <m/>
    <m/>
    <m/>
    <n v="49.67"/>
    <m/>
    <m/>
    <m/>
    <m/>
    <n v="48.6"/>
    <m/>
    <m/>
    <n v="0"/>
    <m/>
    <m/>
    <m/>
    <m/>
    <m/>
    <n v="9"/>
    <m/>
    <m/>
    <m/>
    <m/>
    <n v="112"/>
    <m/>
    <m/>
    <n v="10"/>
    <m/>
    <m/>
    <m/>
    <m/>
    <m/>
    <n v="1"/>
    <m/>
    <m/>
    <m/>
    <m/>
    <n v="1"/>
    <m/>
    <m/>
    <s v="https://octopart.com/click/track?c=1&amp;ai=8237&amp;sig=090d956&amp;sid=459&amp;ppid=78404026&amp;vpid=467023029&amp;ct=offers"/>
    <m/>
    <m/>
    <m/>
    <m/>
    <m/>
    <s v="https://octopart.com/click/track?ai=8237&amp;sig=0474e54&amp;sid=2401&amp;ppid=78404026&amp;vpid=574842029&amp;ct=offers"/>
    <m/>
    <m/>
    <m/>
    <m/>
    <s v="https://octopart.com/click/track?ai=8237&amp;sig=0d08a36&amp;sid=1532&amp;ppid=78404026&amp;vpid=411939928&amp;ct=offers"/>
    <m/>
    <m/>
    <x v="6"/>
    <s v="IXFN50N120SIC"/>
    <m/>
    <n v="48.6"/>
    <n v="486000"/>
    <n v="486000"/>
    <n v="112"/>
    <n v="1"/>
    <s v="https://octopart.com/click/track?ai=8237&amp;sig=0d08a36&amp;sid=1532&amp;ppid=78404026&amp;vpid=411939928&amp;ct=offers"/>
    <s v="50mOhm"/>
    <s v="40A,"/>
    <s v="20V"/>
    <x v="4"/>
    <x v="16"/>
    <x v="1"/>
  </r>
  <r>
    <n v="10000"/>
    <x v="23"/>
    <x v="2"/>
    <s v="IXFN50N120SK"/>
    <s v="https://octopart.com/ixfn50n120sk-ixys-75449791"/>
    <x v="23"/>
    <s v="Id=48A (Tc) Vgsmax=20V Vth=2.8V @ 10mA"/>
    <s v="Qg=115nC @ 20V Ciss=1895pF @ 1000V"/>
    <n v="10000"/>
    <s v="IXFN50N120SK-ND"/>
    <m/>
    <m/>
    <m/>
    <m/>
    <m/>
    <s v="747-IXFN50N120SK"/>
    <m/>
    <m/>
    <m/>
    <m/>
    <s v="IXFN50N120SK"/>
    <m/>
    <m/>
    <s v="Tube"/>
    <m/>
    <m/>
    <m/>
    <m/>
    <m/>
    <s v="Tube"/>
    <m/>
    <m/>
    <m/>
    <m/>
    <m/>
    <m/>
    <m/>
    <n v="43.780500000000004"/>
    <m/>
    <m/>
    <m/>
    <m/>
    <m/>
    <n v="45.07"/>
    <m/>
    <m/>
    <m/>
    <m/>
    <n v="50.28"/>
    <m/>
    <m/>
    <n v="8"/>
    <m/>
    <m/>
    <m/>
    <m/>
    <m/>
    <n v="20"/>
    <m/>
    <m/>
    <m/>
    <m/>
    <n v="0"/>
    <m/>
    <m/>
    <n v="1"/>
    <m/>
    <m/>
    <m/>
    <m/>
    <m/>
    <n v="1"/>
    <m/>
    <m/>
    <m/>
    <m/>
    <n v="1"/>
    <m/>
    <m/>
    <s v="https://octopart.com/click/track?c=1&amp;ai=8237&amp;sig=04f4eeb&amp;sid=459&amp;ppid=75449791&amp;vpid=467023030&amp;ct=offers"/>
    <m/>
    <m/>
    <m/>
    <m/>
    <m/>
    <s v="https://octopart.com/click/track?ai=8237&amp;sig=0028e4b&amp;sid=2401&amp;ppid=75449791&amp;vpid=271800402&amp;ct=offers"/>
    <m/>
    <m/>
    <m/>
    <m/>
    <s v="https://octopart.com/click/track?ai=8237&amp;sig=0899279&amp;sid=1532&amp;ppid=75449791&amp;vpid=597534386&amp;ct=offers"/>
    <m/>
    <m/>
    <x v="0"/>
    <s v="IXFN50N120SK-ND"/>
    <s v="Tube"/>
    <n v="43.780500000000004"/>
    <n v="437805"/>
    <n v="437805"/>
    <n v="8"/>
    <n v="1"/>
    <s v="https://octopart.com/click/track?c=1&amp;ai=8237&amp;sig=04f4eeb&amp;sid=459&amp;ppid=75449791&amp;vpid=467023030&amp;ct=offers"/>
    <s v="52mOhm"/>
    <s v="40A,"/>
    <s v="20V"/>
    <x v="4"/>
    <x v="17"/>
    <x v="1"/>
  </r>
  <r>
    <n v="10000"/>
    <x v="24"/>
    <x v="3"/>
    <s v="IXFN90N170SK"/>
    <s v="https://octopart.com/ixfn90n170sk-littelfuse-101844267"/>
    <x v="24"/>
    <s v="Id=90A (Tc) Vgsmax=20V Vth=4V @ 36mA"/>
    <s v="Qg=376nC @ 20V Ciss=7340pF @ 1000V"/>
    <n v="10000"/>
    <m/>
    <m/>
    <m/>
    <m/>
    <m/>
    <m/>
    <m/>
    <s v="03AH0782"/>
    <m/>
    <m/>
    <m/>
    <m/>
    <m/>
    <m/>
    <m/>
    <m/>
    <m/>
    <m/>
    <m/>
    <m/>
    <m/>
    <m/>
    <m/>
    <m/>
    <m/>
    <m/>
    <m/>
    <m/>
    <m/>
    <m/>
    <m/>
    <m/>
    <m/>
    <m/>
    <m/>
    <n v="199.82"/>
    <m/>
    <m/>
    <m/>
    <m/>
    <m/>
    <m/>
    <m/>
    <m/>
    <m/>
    <m/>
    <m/>
    <m/>
    <m/>
    <n v="0"/>
    <m/>
    <m/>
    <m/>
    <m/>
    <m/>
    <m/>
    <m/>
    <m/>
    <m/>
    <m/>
    <m/>
    <m/>
    <m/>
    <n v="10"/>
    <m/>
    <m/>
    <m/>
    <m/>
    <m/>
    <m/>
    <m/>
    <m/>
    <m/>
    <m/>
    <m/>
    <m/>
    <m/>
    <s v="https://octopart.com/click/track?c=1&amp;ai=8237&amp;sig=02cfe0f&amp;sid=2402&amp;ppid=101844267&amp;vpid=547512256&amp;ct=offers"/>
    <m/>
    <m/>
    <m/>
    <m/>
    <m/>
    <m/>
    <x v="2"/>
    <s v="03AH0782"/>
    <m/>
    <n v="199.82"/>
    <n v="1998200"/>
    <n v="1998200"/>
    <n v="0"/>
    <n v="10"/>
    <s v="https://octopart.com/click/track?c=1&amp;ai=8237&amp;sig=02cfe0f&amp;sid=2402&amp;ppid=101844267&amp;vpid=547512256&amp;ct=offers"/>
    <s v="35mOhm"/>
    <s v="100A,"/>
    <s v="20V"/>
    <x v="4"/>
    <x v="18"/>
    <x v="2"/>
  </r>
  <r>
    <n v="10000"/>
    <x v="25"/>
    <x v="3"/>
    <s v="LSIC1MO120E0080"/>
    <s v="https://octopart.com/lsic1mo120e0080-littelfuse-87300487"/>
    <x v="25"/>
    <s v="Id=39A (Tc) Vgsmax=20V Vth=4V @ 10mA"/>
    <s v="Qg=95nC @ 20V Ciss=1825pF @ 800V"/>
    <n v="10000"/>
    <s v="F10335-ND"/>
    <s v="LSIC1MO120E0080"/>
    <m/>
    <m/>
    <m/>
    <m/>
    <s v="576-LSICMO120E0080"/>
    <s v="46AC2654"/>
    <m/>
    <m/>
    <m/>
    <s v="LSIC1MO120E0080"/>
    <s v="LSIC1MO120E0080"/>
    <s v="LSIC1MO120E0080"/>
    <s v="Tube"/>
    <m/>
    <m/>
    <m/>
    <m/>
    <m/>
    <s v="Tube"/>
    <m/>
    <m/>
    <m/>
    <m/>
    <m/>
    <m/>
    <m/>
    <n v="9.5760000000000005"/>
    <n v="9.4239999999999995"/>
    <m/>
    <m/>
    <m/>
    <m/>
    <n v="11.15"/>
    <n v="9"/>
    <m/>
    <m/>
    <m/>
    <n v="20.22"/>
    <n v="10.77"/>
    <n v="9.4239999999999995"/>
    <n v="520"/>
    <n v="450"/>
    <m/>
    <m/>
    <m/>
    <m/>
    <n v="646"/>
    <n v="0"/>
    <m/>
    <m/>
    <m/>
    <n v="3"/>
    <n v="150"/>
    <n v="450"/>
    <n v="1"/>
    <n v="1"/>
    <m/>
    <m/>
    <m/>
    <m/>
    <n v="1"/>
    <n v="450"/>
    <m/>
    <m/>
    <m/>
    <n v="1"/>
    <n v="30"/>
    <n v="1"/>
    <s v="https://octopart.com/click/track?ai=8237&amp;sig=0d7facf&amp;sid=459&amp;ppid=87300487&amp;vpid=454953435&amp;ct=offers"/>
    <s v="https://octopart.com/click/track?ai=8237&amp;sig=0e80c2b&amp;sid=1106&amp;ppid=87300487&amp;vpid=485724439&amp;ct=offers"/>
    <m/>
    <m/>
    <m/>
    <m/>
    <s v="https://octopart.com/click/track?ai=8237&amp;sig=0484e6c&amp;sid=2401&amp;ppid=87300487&amp;vpid=449043472&amp;ct=offers"/>
    <s v="https://octopart.com/click/track?c=1&amp;ai=8237&amp;sig=04ae80d&amp;sid=2402&amp;ppid=87300487&amp;vpid=462324843&amp;ct=offers"/>
    <m/>
    <m/>
    <m/>
    <s v="https://octopart.com/click/track?ai=8237&amp;sig=010dfac&amp;sid=1532&amp;ppid=87300487&amp;vpid=477152603&amp;ct=offers"/>
    <s v="https://octopart.com/click/track?ai=8237&amp;sig=060a776&amp;sid=950&amp;ppid=87300487&amp;vpid=452588944&amp;ct=offers"/>
    <s v="https://octopart.com/click/track?ai=8237&amp;sig=0e05860&amp;sid=5489&amp;ppid=87300487&amp;vpid=606759396&amp;ct=offers"/>
    <x v="4"/>
    <n v="3361191"/>
    <m/>
    <n v="8.9723767826097092"/>
    <n v="89723.767826097101"/>
    <n v="89723.767826097101"/>
    <n v="0"/>
    <n v="1"/>
    <s v="https://octopart.com/click/track?c=1&amp;ai=8237&amp;sig=0d3b46b&amp;sid=819&amp;ppid=87300487&amp;vpid=610775972&amp;ct=offers"/>
    <s v="100mOhm"/>
    <s v="20A,"/>
    <s v="20V"/>
    <x v="2"/>
    <x v="2"/>
    <x v="1"/>
  </r>
  <r>
    <n v="10000"/>
    <x v="26"/>
    <x v="3"/>
    <s v="LSIC1MO120E0120"/>
    <s v="https://octopart.com/lsic1mo120e0120-littelfuse-90583259"/>
    <x v="26"/>
    <s v="Id=27A (Tc) Vgsmax=20V Vth=4V @ 7mA"/>
    <s v="Qg=80nC @ 20V Ciss=1125pF @ 800V"/>
    <n v="10000"/>
    <s v="F11004-ND"/>
    <s v="LSIC1MO120E0120"/>
    <m/>
    <m/>
    <m/>
    <s v="LSIC1MO120E0120-TUBE"/>
    <s v="576-LSIC1MO120E0120"/>
    <s v="60AC3729"/>
    <m/>
    <m/>
    <m/>
    <s v="LSIC1MO120E0120"/>
    <m/>
    <s v="LSIC1MO120E0120"/>
    <s v="Tube"/>
    <m/>
    <m/>
    <m/>
    <m/>
    <s v="Tube"/>
    <s v="Tube"/>
    <m/>
    <m/>
    <m/>
    <m/>
    <m/>
    <m/>
    <m/>
    <n v="6.9558999999999997"/>
    <n v="8.8239999999999998"/>
    <m/>
    <m/>
    <m/>
    <n v="7.94"/>
    <n v="8.1"/>
    <n v="7.58"/>
    <m/>
    <m/>
    <m/>
    <n v="14.3"/>
    <m/>
    <n v="8.0731999999999999"/>
    <n v="446"/>
    <n v="119"/>
    <m/>
    <m/>
    <m/>
    <n v="450"/>
    <n v="626"/>
    <n v="389"/>
    <m/>
    <m/>
    <m/>
    <n v="9"/>
    <m/>
    <n v="450"/>
    <n v="1"/>
    <n v="1"/>
    <m/>
    <m/>
    <m/>
    <n v="450"/>
    <n v="1"/>
    <n v="1"/>
    <m/>
    <m/>
    <m/>
    <n v="1"/>
    <m/>
    <n v="450"/>
    <s v="https://octopart.com/click/track?ai=8237&amp;sig=0c2f0d6&amp;sid=459&amp;ppid=90583259&amp;vpid=482530492&amp;ct=offers"/>
    <s v="https://octopart.com/click/track?ai=8237&amp;sig=0f59010&amp;sid=1106&amp;ppid=90583259&amp;vpid=485724441&amp;ct=offers"/>
    <m/>
    <m/>
    <m/>
    <s v="https://octopart.com/click/track?ai=8237&amp;sig=08e4cbb&amp;sid=2454&amp;ppid=90583259&amp;vpid=504211505&amp;ct=offers"/>
    <s v="https://octopart.com/click/track?ai=8237&amp;sig=06594c8&amp;sid=2401&amp;ppid=90583259&amp;vpid=474629001&amp;ct=offers"/>
    <s v="https://octopart.com/click/track?ai=8237&amp;sig=08a76c6&amp;sid=2402&amp;ppid=90583259&amp;vpid=547451209&amp;ct=offers"/>
    <m/>
    <m/>
    <m/>
    <s v="https://octopart.com/click/track?ai=8237&amp;sig=0b3abef&amp;sid=1532&amp;ppid=90583259&amp;vpid=477152604&amp;ct=offers"/>
    <m/>
    <s v="https://octopart.com/click/track?ai=8237&amp;sig=03fdac5&amp;sid=5489&amp;ppid=90583259&amp;vpid=534894547&amp;ct=offers"/>
    <x v="0"/>
    <s v="F11004-ND"/>
    <s v="Tube"/>
    <n v="6.9558999999999997"/>
    <n v="69559"/>
    <n v="69559"/>
    <n v="446"/>
    <n v="1"/>
    <s v="https://octopart.com/click/track?ai=8237&amp;sig=0c2f0d6&amp;sid=459&amp;ppid=90583259&amp;vpid=482530492&amp;ct=offers"/>
    <s v="150mOhm"/>
    <s v="14A,"/>
    <s v="20V"/>
    <x v="2"/>
    <x v="19"/>
    <x v="1"/>
  </r>
  <r>
    <n v="10000"/>
    <x v="27"/>
    <x v="3"/>
    <s v="LSIC1MO120E0160"/>
    <s v="https://octopart.com/lsic1mo120e0160-littelfuse-90583260"/>
    <x v="27"/>
    <s v="Id=22A (Tc) Vgsmax=20V Vth=4V @ 5mA"/>
    <s v="Qg=57nC @ 20V Ciss=870pF @ 800V"/>
    <n v="10000"/>
    <s v="F11005-ND"/>
    <m/>
    <m/>
    <m/>
    <m/>
    <m/>
    <s v="576-LSIC1MO120E0160"/>
    <s v="60AC3730"/>
    <m/>
    <m/>
    <m/>
    <s v="LSIC1MO120E0160"/>
    <m/>
    <m/>
    <s v="Tube"/>
    <m/>
    <m/>
    <m/>
    <m/>
    <m/>
    <s v="Tube"/>
    <m/>
    <m/>
    <m/>
    <m/>
    <m/>
    <m/>
    <m/>
    <n v="5.1165000000000003"/>
    <m/>
    <m/>
    <m/>
    <m/>
    <m/>
    <n v="5.87"/>
    <n v="5.87"/>
    <m/>
    <m/>
    <m/>
    <n v="11.4"/>
    <m/>
    <m/>
    <n v="198"/>
    <m/>
    <m/>
    <m/>
    <m/>
    <m/>
    <n v="952"/>
    <n v="301"/>
    <m/>
    <m/>
    <m/>
    <n v="9"/>
    <m/>
    <m/>
    <n v="1"/>
    <m/>
    <m/>
    <m/>
    <m/>
    <m/>
    <n v="1"/>
    <n v="1"/>
    <m/>
    <m/>
    <m/>
    <n v="1"/>
    <m/>
    <m/>
    <s v="https://octopart.com/click/track?ai=8237&amp;sig=0e598d9&amp;sid=459&amp;ppid=90583260&amp;vpid=482530493&amp;ct=offers"/>
    <m/>
    <m/>
    <m/>
    <m/>
    <m/>
    <s v="https://octopart.com/click/track?ai=8237&amp;sig=0a38680&amp;sid=2401&amp;ppid=90583260&amp;vpid=474629002&amp;ct=offers"/>
    <s v="https://octopart.com/click/track?ai=8237&amp;sig=00f22c4&amp;sid=2402&amp;ppid=90583260&amp;vpid=507026465&amp;ct=offers"/>
    <m/>
    <m/>
    <m/>
    <s v="https://octopart.com/click/track?ai=8237&amp;sig=05d6f99&amp;sid=1532&amp;ppid=90583260&amp;vpid=477152605&amp;ct=offers"/>
    <m/>
    <m/>
    <x v="0"/>
    <s v="F11005-ND"/>
    <s v="Tube"/>
    <n v="5.1165000000000003"/>
    <n v="51165"/>
    <n v="51165"/>
    <n v="198"/>
    <n v="1"/>
    <s v="https://octopart.com/click/track?ai=8237&amp;sig=0e598d9&amp;sid=459&amp;ppid=90583260&amp;vpid=482530493&amp;ct=offers"/>
    <s v="200mOhm"/>
    <s v="10A,"/>
    <s v="20V"/>
    <x v="2"/>
    <x v="20"/>
    <x v="1"/>
  </r>
  <r>
    <n v="10000"/>
    <x v="28"/>
    <x v="3"/>
    <s v="LSIC1MO170E1000"/>
    <s v="https://octopart.com/lsic1mo170e1000-littelfuse-94773904"/>
    <x v="28"/>
    <s v="Id=5A (Tc) Vgsmax=15V, 20V Vth=4V @ 1mA"/>
    <s v="Qg=15nC @ 20V Ciss=200pF @ 1000V"/>
    <n v="10000"/>
    <s v="F11760-ND"/>
    <s v="LSIC1MO170E1000"/>
    <m/>
    <m/>
    <m/>
    <s v="LSIC1MO170E1000-TUBE"/>
    <s v="576-LSIC1MO170E1000"/>
    <s v="79AC7105"/>
    <m/>
    <m/>
    <m/>
    <m/>
    <m/>
    <s v="LSIC1MO170E1000"/>
    <s v="Tube"/>
    <m/>
    <m/>
    <m/>
    <m/>
    <s v="Tube"/>
    <s v="Tube"/>
    <m/>
    <m/>
    <m/>
    <m/>
    <m/>
    <m/>
    <m/>
    <n v="3.3540000000000001"/>
    <n v="3.9510000000000001"/>
    <m/>
    <m/>
    <m/>
    <n v="4.16"/>
    <n v="3.99"/>
    <n v="3.23"/>
    <m/>
    <m/>
    <m/>
    <m/>
    <m/>
    <n v="3.7561"/>
    <n v="504"/>
    <n v="260"/>
    <m/>
    <m/>
    <m/>
    <n v="420"/>
    <n v="929"/>
    <n v="0"/>
    <m/>
    <m/>
    <m/>
    <m/>
    <m/>
    <n v="240"/>
    <n v="1"/>
    <n v="1"/>
    <m/>
    <m/>
    <m/>
    <n v="30"/>
    <n v="1"/>
    <n v="450"/>
    <m/>
    <m/>
    <m/>
    <m/>
    <m/>
    <n v="30"/>
    <s v="https://octopart.com/click/track?ai=8237&amp;sig=0f0a796&amp;sid=459&amp;ppid=94773904&amp;vpid=510231532&amp;ct=offers"/>
    <s v="https://octopart.com/click/track?ai=8237&amp;sig=0930025&amp;sid=1106&amp;ppid=94773904&amp;vpid=507582341&amp;ct=offers"/>
    <m/>
    <m/>
    <m/>
    <s v="https://octopart.com/click/track?ai=8237&amp;sig=00afd6b&amp;sid=2454&amp;ppid=94773904&amp;vpid=511776870&amp;ct=offers"/>
    <s v="https://octopart.com/click/track?ai=8237&amp;sig=09495d1&amp;sid=2401&amp;ppid=94773904&amp;vpid=495056196&amp;ct=offers"/>
    <s v="https://octopart.com/click/track?c=1&amp;ai=8237&amp;sig=0e28c58&amp;sid=2402&amp;ppid=94773904&amp;vpid=537832758&amp;ct=offers"/>
    <m/>
    <m/>
    <m/>
    <m/>
    <m/>
    <s v="https://octopart.com/click/track?ai=8237&amp;sig=013e6f6&amp;sid=5489&amp;ppid=94773904&amp;vpid=511804173&amp;ct=offers"/>
    <x v="2"/>
    <s v="79AC7105"/>
    <m/>
    <n v="3.23"/>
    <n v="32300"/>
    <n v="32300"/>
    <n v="0"/>
    <n v="450"/>
    <s v="https://octopart.com/click/track?c=1&amp;ai=8237&amp;sig=0e28c58&amp;sid=2402&amp;ppid=94773904&amp;vpid=537832758&amp;ct=offers"/>
    <s v="1Ohm"/>
    <s v="2A,"/>
    <s v="20V"/>
    <x v="2"/>
    <x v="5"/>
    <x v="2"/>
  </r>
  <r>
    <n v="10000"/>
    <x v="29"/>
    <x v="4"/>
    <s v="APT100MC120JCU2"/>
    <s v="https://octopart.com/apt100mc120jcu2-microsemi-30374391"/>
    <x v="29"/>
    <s v="Id=143A (Tc) Vgsmax=20V Vth=2.3V @ 2mA"/>
    <s v="Qg=360nC @ 20V Ciss=5960pF @ 1000V"/>
    <n v="10000"/>
    <s v="APT100MC120JCU2-ND"/>
    <s v="APT100MC120JCU2"/>
    <m/>
    <m/>
    <m/>
    <m/>
    <m/>
    <m/>
    <s v="APT100MC120JCU2"/>
    <m/>
    <m/>
    <m/>
    <m/>
    <s v="APT100MC120JCU2"/>
    <s v="Bulk"/>
    <m/>
    <m/>
    <m/>
    <m/>
    <m/>
    <m/>
    <m/>
    <m/>
    <m/>
    <m/>
    <m/>
    <m/>
    <m/>
    <n v="206.11519999999999"/>
    <n v="209.31"/>
    <m/>
    <m/>
    <m/>
    <m/>
    <m/>
    <m/>
    <n v="196.76"/>
    <m/>
    <m/>
    <m/>
    <m/>
    <n v="209.31"/>
    <n v="4"/>
    <n v="62"/>
    <m/>
    <m/>
    <m/>
    <m/>
    <m/>
    <m/>
    <n v="0"/>
    <m/>
    <m/>
    <m/>
    <m/>
    <n v="62"/>
    <n v="1"/>
    <n v="1"/>
    <m/>
    <m/>
    <m/>
    <m/>
    <m/>
    <m/>
    <n v="3"/>
    <m/>
    <m/>
    <m/>
    <m/>
    <n v="1"/>
    <s v="https://octopart.com/click/track?c=1&amp;ai=8237&amp;sig=05f502c&amp;sid=459&amp;ppid=30374391&amp;vpid=89032773&amp;ct=offers"/>
    <s v="https://octopart.com/click/track?ai=8237&amp;sig=04ace45&amp;sid=1106&amp;ppid=30374391&amp;vpid=492824369&amp;ct=offers"/>
    <m/>
    <m/>
    <m/>
    <m/>
    <m/>
    <m/>
    <s v="https://octopart.com/click/track?ai=8237&amp;sig=033a52d&amp;sid=18460&amp;ppid=30374391&amp;vpid=87762760&amp;ct=offers"/>
    <m/>
    <m/>
    <m/>
    <m/>
    <s v="https://octopart.com/click/track?ai=8237&amp;sig=00e033f&amp;sid=5489&amp;ppid=30374391&amp;vpid=534152833&amp;ct=offers"/>
    <x v="7"/>
    <s v="APT100MC120JCU2"/>
    <m/>
    <n v="196.76"/>
    <n v="1967600"/>
    <n v="1967600"/>
    <n v="0"/>
    <n v="3"/>
    <s v="https://octopart.com/click/track?ai=8237&amp;sig=033a52d&amp;sid=18460&amp;ppid=30374391&amp;vpid=87762760&amp;ct=offers"/>
    <s v="17mOhm"/>
    <s v="100A,"/>
    <s v="20V"/>
    <x v="4"/>
    <x v="21"/>
    <x v="1"/>
  </r>
  <r>
    <n v="10000"/>
    <x v="30"/>
    <x v="4"/>
    <s v="MSC015SMA070B"/>
    <s v="https://octopart.com/msc015sma070b-microsemi-92244032"/>
    <x v="30"/>
    <s v="Id=131A (Tc) Vgsmax=20V Vth=2.4V @ 1mA"/>
    <s v="Qg=215nC @ 20V Ciss=4500pF @ 700V"/>
    <n v="10000"/>
    <s v="691-MSC015SMA070B-ND"/>
    <s v="MSC015SMA070B"/>
    <m/>
    <m/>
    <m/>
    <m/>
    <m/>
    <m/>
    <s v="MSC015SMA070B"/>
    <m/>
    <m/>
    <m/>
    <m/>
    <s v="MSC015SMA070B"/>
    <s v="Tube"/>
    <m/>
    <m/>
    <m/>
    <m/>
    <m/>
    <m/>
    <m/>
    <m/>
    <m/>
    <m/>
    <m/>
    <m/>
    <m/>
    <n v="28.171520000000001"/>
    <n v="26.98"/>
    <m/>
    <m/>
    <m/>
    <m/>
    <m/>
    <m/>
    <n v="26.09"/>
    <m/>
    <m/>
    <m/>
    <m/>
    <n v="26.98"/>
    <n v="35"/>
    <n v="120"/>
    <m/>
    <m/>
    <m/>
    <m/>
    <m/>
    <m/>
    <n v="1458"/>
    <m/>
    <m/>
    <m/>
    <m/>
    <n v="120"/>
    <n v="1"/>
    <n v="1"/>
    <m/>
    <m/>
    <m/>
    <m/>
    <m/>
    <m/>
    <n v="1"/>
    <m/>
    <m/>
    <m/>
    <m/>
    <n v="1"/>
    <s v="https://octopart.com/click/track?c=1&amp;ai=8237&amp;sig=0f99814&amp;sid=459&amp;ppid=92244032&amp;vpid=550225154&amp;ct=offers"/>
    <s v="https://octopart.com/click/track?ai=8237&amp;sig=08b9c59&amp;sid=1106&amp;ppid=92244032&amp;vpid=485765782&amp;ct=offers"/>
    <m/>
    <m/>
    <m/>
    <m/>
    <m/>
    <m/>
    <s v="https://octopart.com/click/track?ai=8237&amp;sig=0827ca6&amp;sid=18460&amp;ppid=92244032&amp;vpid=525612493&amp;ct=offers"/>
    <m/>
    <m/>
    <m/>
    <m/>
    <s v="https://octopart.com/click/track?ai=8237&amp;sig=0c43845&amp;sid=5489&amp;ppid=92244032&amp;vpid=600830604&amp;ct=offers"/>
    <x v="7"/>
    <s v="MSC015SMA070B"/>
    <m/>
    <n v="26.09"/>
    <n v="260900"/>
    <n v="260900"/>
    <n v="1458"/>
    <n v="1"/>
    <s v="https://octopart.com/click/track?ai=8237&amp;sig=0827ca6&amp;sid=18460&amp;ppid=92244032&amp;vpid=525612493&amp;ct=offers"/>
    <s v="19mOhm"/>
    <s v="40A,"/>
    <s v="20V"/>
    <x v="2"/>
    <x v="22"/>
    <x v="0"/>
  </r>
  <r>
    <n v="10000"/>
    <x v="31"/>
    <x v="4"/>
    <s v="MSC025SMA120B"/>
    <s v="https://octopart.com/msc025sma120b-microsemi-92244034"/>
    <x v="31"/>
    <s v="Id=103A (Tc) Vgsmax=20V Vth=2.8V @ 1mA"/>
    <s v="Qg=232nC @ 20V Ciss=3020pF @ 1000V"/>
    <n v="10000"/>
    <s v="691-MSC025SMA120B-ND"/>
    <m/>
    <m/>
    <m/>
    <m/>
    <m/>
    <m/>
    <m/>
    <s v="MSC025SMA120B"/>
    <m/>
    <m/>
    <m/>
    <m/>
    <s v="MSC025SMA120B"/>
    <s v="Tube"/>
    <m/>
    <m/>
    <m/>
    <m/>
    <m/>
    <m/>
    <m/>
    <m/>
    <m/>
    <m/>
    <m/>
    <m/>
    <m/>
    <n v="31.619959999999999"/>
    <m/>
    <m/>
    <m/>
    <m/>
    <m/>
    <m/>
    <m/>
    <n v="29.28"/>
    <m/>
    <m/>
    <m/>
    <m/>
    <n v="37.9"/>
    <n v="115"/>
    <m/>
    <m/>
    <m/>
    <m/>
    <m/>
    <m/>
    <m/>
    <n v="1600"/>
    <m/>
    <m/>
    <m/>
    <m/>
    <n v="1600"/>
    <n v="1"/>
    <m/>
    <m/>
    <m/>
    <m/>
    <m/>
    <m/>
    <m/>
    <n v="1"/>
    <m/>
    <m/>
    <m/>
    <m/>
    <n v="2"/>
    <s v="https://octopart.com/click/track?c=1&amp;ai=8237&amp;sig=0fef2ba&amp;sid=459&amp;ppid=92244034&amp;vpid=549853558&amp;ct=offers"/>
    <m/>
    <m/>
    <m/>
    <m/>
    <m/>
    <m/>
    <m/>
    <s v="https://octopart.com/click/track?ai=8237&amp;sig=04bdb62&amp;sid=18460&amp;ppid=92244034&amp;vpid=525612495&amp;ct=offers"/>
    <m/>
    <m/>
    <m/>
    <m/>
    <s v="https://octopart.com/click/track?ai=8237&amp;sig=00f7e01&amp;sid=5489&amp;ppid=92244034&amp;vpid=609706302&amp;ct=offers"/>
    <x v="7"/>
    <s v="MSC025SMA120B"/>
    <m/>
    <n v="29.28"/>
    <n v="292800"/>
    <n v="292800"/>
    <n v="1600"/>
    <n v="1"/>
    <s v="https://octopart.com/click/track?ai=8237&amp;sig=04bdb62&amp;sid=18460&amp;ppid=92244034&amp;vpid=525612495&amp;ct=offers"/>
    <s v="31mOhm"/>
    <s v="40A,"/>
    <s v="20V"/>
    <x v="2"/>
    <x v="23"/>
    <x v="1"/>
  </r>
  <r>
    <n v="10000"/>
    <x v="32"/>
    <x v="4"/>
    <s v="MSC025SMA120J"/>
    <s v="https://octopart.com/msc025sma120j-microsemi-92244035"/>
    <x v="32"/>
    <s v="Id=77A (Tc) Vgsmax=20V Vth=2.8V @ 1mA"/>
    <s v="Qg=232nC @ 20V Ciss=3020pF @ 1000V"/>
    <n v="10000"/>
    <s v="691-MSC025SMA120J-ND"/>
    <m/>
    <m/>
    <m/>
    <m/>
    <m/>
    <m/>
    <m/>
    <s v="MSC025SMA120J"/>
    <m/>
    <m/>
    <m/>
    <m/>
    <s v="MSC025SMA120J"/>
    <s v="Tube"/>
    <m/>
    <m/>
    <m/>
    <m/>
    <m/>
    <m/>
    <m/>
    <m/>
    <m/>
    <m/>
    <m/>
    <m/>
    <m/>
    <n v="45.052199999999999"/>
    <m/>
    <m/>
    <m/>
    <m/>
    <m/>
    <m/>
    <m/>
    <n v="41.72"/>
    <m/>
    <m/>
    <m/>
    <m/>
    <n v="54"/>
    <n v="0"/>
    <m/>
    <m/>
    <m/>
    <m/>
    <m/>
    <m/>
    <m/>
    <n v="210"/>
    <m/>
    <m/>
    <m/>
    <m/>
    <n v="210"/>
    <n v="1"/>
    <m/>
    <m/>
    <m/>
    <m/>
    <m/>
    <m/>
    <m/>
    <n v="1"/>
    <m/>
    <m/>
    <m/>
    <m/>
    <n v="2"/>
    <s v="https://octopart.com/click/track?c=1&amp;ai=8237&amp;sig=070d97d&amp;sid=459&amp;ppid=92244035&amp;vpid=549853559&amp;ct=offers"/>
    <m/>
    <m/>
    <m/>
    <m/>
    <m/>
    <m/>
    <m/>
    <s v="https://octopart.com/click/track?ai=8237&amp;sig=05fda4a&amp;sid=18460&amp;ppid=92244035&amp;vpid=527002153&amp;ct=offers"/>
    <m/>
    <m/>
    <m/>
    <m/>
    <s v="https://octopart.com/click/track?ai=8237&amp;sig=0353fa1&amp;sid=5489&amp;ppid=92244035&amp;vpid=609706303&amp;ct=offers"/>
    <x v="7"/>
    <s v="MSC025SMA120J"/>
    <m/>
    <n v="41.72"/>
    <n v="417200"/>
    <n v="417200"/>
    <n v="210"/>
    <n v="1"/>
    <s v="https://octopart.com/click/track?ai=8237&amp;sig=05fda4a&amp;sid=18460&amp;ppid=92244035&amp;vpid=527002153&amp;ct=offers"/>
    <s v="31mOhm"/>
    <s v="40A,"/>
    <s v="20V"/>
    <x v="4"/>
    <x v="23"/>
    <x v="1"/>
  </r>
  <r>
    <n v="10000"/>
    <x v="33"/>
    <x v="4"/>
    <s v="MSC040SMA120J"/>
    <s v="https://octopart.com/msc040sma120j-microsemi-92244037"/>
    <x v="33"/>
    <s v="Id=53A (Tc) Vgsmax=20V Vth=2.8V @ 1mA"/>
    <s v="Qg=137nC @ 20V Ciss=1990pF @ 1000V"/>
    <n v="10000"/>
    <s v="691-MSC040SMA120J-ND"/>
    <s v="MSC040SMA120J"/>
    <m/>
    <m/>
    <m/>
    <m/>
    <m/>
    <m/>
    <s v="MSC040SMA120J"/>
    <m/>
    <m/>
    <m/>
    <m/>
    <s v="MSC040SMA120J"/>
    <s v="Tube"/>
    <m/>
    <m/>
    <m/>
    <m/>
    <m/>
    <m/>
    <m/>
    <m/>
    <m/>
    <m/>
    <m/>
    <m/>
    <m/>
    <n v="32.092759999999998"/>
    <n v="30.67"/>
    <m/>
    <m/>
    <m/>
    <m/>
    <m/>
    <m/>
    <n v="29.72"/>
    <m/>
    <m/>
    <m/>
    <m/>
    <n v="30.67"/>
    <n v="37"/>
    <n v="66"/>
    <m/>
    <m/>
    <m/>
    <m/>
    <m/>
    <m/>
    <n v="250"/>
    <m/>
    <m/>
    <m/>
    <m/>
    <n v="66"/>
    <n v="1"/>
    <n v="1"/>
    <m/>
    <m/>
    <m/>
    <m/>
    <m/>
    <m/>
    <n v="1"/>
    <m/>
    <m/>
    <m/>
    <m/>
    <n v="1"/>
    <s v="https://octopart.com/click/track?c=1&amp;ai=8237&amp;sig=0974a92&amp;sid=459&amp;ppid=92244037&amp;vpid=549853562&amp;ct=offers"/>
    <s v="https://octopart.com/click/track?ai=8237&amp;sig=0730c7d&amp;sid=1106&amp;ppid=92244037&amp;vpid=486619604&amp;ct=offers"/>
    <m/>
    <m/>
    <m/>
    <m/>
    <m/>
    <m/>
    <s v="https://octopart.com/click/track?ai=8237&amp;sig=01b9352&amp;sid=18460&amp;ppid=92244037&amp;vpid=527002158&amp;ct=offers"/>
    <m/>
    <m/>
    <m/>
    <m/>
    <s v="https://octopart.com/click/track?ai=8237&amp;sig=0c576f9&amp;sid=5489&amp;ppid=92244037&amp;vpid=530769399&amp;ct=offers"/>
    <x v="7"/>
    <s v="MSC040SMA120J"/>
    <m/>
    <n v="29.72"/>
    <n v="297200"/>
    <n v="297200"/>
    <n v="250"/>
    <n v="1"/>
    <s v="https://octopart.com/click/track?ai=8237&amp;sig=01b9352&amp;sid=18460&amp;ppid=92244037&amp;vpid=527002158&amp;ct=offers"/>
    <s v="50mOhm"/>
    <s v="40A,"/>
    <s v="20V"/>
    <x v="4"/>
    <x v="16"/>
    <x v="1"/>
  </r>
  <r>
    <n v="10000"/>
    <x v="34"/>
    <x v="4"/>
    <s v="MSC280SMA120B"/>
    <s v="https://octopart.com/msc280sma120b-microsemi-92244042"/>
    <x v="34"/>
    <s v="Id=9.4A (Tc) Vgsmax=20V Vth=2.8V @ 1mA"/>
    <s v="Qg=20nC @ 20V Ciss=300pF @ 1000V"/>
    <n v="10000"/>
    <s v="691-MSC280SMA120B-ND"/>
    <m/>
    <m/>
    <m/>
    <m/>
    <m/>
    <m/>
    <m/>
    <s v="MSC280SMA120B"/>
    <m/>
    <m/>
    <m/>
    <m/>
    <m/>
    <s v="Tube"/>
    <m/>
    <m/>
    <m/>
    <m/>
    <m/>
    <m/>
    <m/>
    <m/>
    <m/>
    <m/>
    <m/>
    <m/>
    <m/>
    <n v="6.1877300000000002"/>
    <m/>
    <m/>
    <m/>
    <m/>
    <m/>
    <m/>
    <m/>
    <n v="5.73"/>
    <m/>
    <m/>
    <m/>
    <m/>
    <m/>
    <n v="0"/>
    <m/>
    <m/>
    <m/>
    <m/>
    <m/>
    <m/>
    <m/>
    <n v="0"/>
    <m/>
    <m/>
    <m/>
    <m/>
    <m/>
    <n v="1"/>
    <m/>
    <m/>
    <m/>
    <m/>
    <m/>
    <m/>
    <m/>
    <n v="57"/>
    <m/>
    <m/>
    <m/>
    <m/>
    <m/>
    <s v="https://octopart.com/click/track?c=1&amp;ai=8237&amp;sig=03d339b&amp;sid=459&amp;ppid=92244042&amp;vpid=549853567&amp;ct=offers"/>
    <m/>
    <m/>
    <m/>
    <m/>
    <m/>
    <m/>
    <m/>
    <s v="https://octopart.com/click/track?ai=8237&amp;sig=075a537&amp;sid=18460&amp;ppid=92244042&amp;vpid=527748679&amp;ct=offers"/>
    <m/>
    <m/>
    <m/>
    <m/>
    <m/>
    <x v="7"/>
    <s v="MSC280SMA120B"/>
    <m/>
    <n v="5.73"/>
    <n v="57300"/>
    <n v="57300"/>
    <n v="0"/>
    <n v="57"/>
    <s v="https://octopart.com/click/track?ai=8237&amp;sig=075a537&amp;sid=18460&amp;ppid=92244042&amp;vpid=527748679&amp;ct=offers"/>
    <s v="350mOhm"/>
    <s v="5A,"/>
    <s v="20V"/>
    <x v="2"/>
    <x v="13"/>
    <x v="1"/>
  </r>
  <r>
    <n v="10000"/>
    <x v="35"/>
    <x v="4"/>
    <s v="MSC090SMA070B"/>
    <s v="https://octopart.com/msc090sma070b-microsemi-92244039"/>
    <x v="35"/>
    <s v="Id=- Vgsmax=- Vth=-"/>
    <s v="Qg=- Ciss=-"/>
    <n v="10000"/>
    <s v="691-MSC090SMA070B-ND"/>
    <m/>
    <m/>
    <m/>
    <m/>
    <m/>
    <m/>
    <m/>
    <s v="MSC090SMA070B"/>
    <m/>
    <m/>
    <m/>
    <m/>
    <s v="MSC090SMA070B"/>
    <s v="Tube"/>
    <m/>
    <m/>
    <m/>
    <m/>
    <m/>
    <m/>
    <m/>
    <m/>
    <m/>
    <m/>
    <m/>
    <m/>
    <m/>
    <n v="5.9930599999999998"/>
    <m/>
    <m/>
    <m/>
    <m/>
    <m/>
    <m/>
    <m/>
    <n v="5.55"/>
    <m/>
    <m/>
    <m/>
    <m/>
    <n v="7.2"/>
    <n v="63"/>
    <m/>
    <m/>
    <m/>
    <m/>
    <m/>
    <m/>
    <m/>
    <n v="803"/>
    <m/>
    <m/>
    <m/>
    <m/>
    <n v="803"/>
    <n v="1"/>
    <m/>
    <m/>
    <m/>
    <m/>
    <m/>
    <m/>
    <m/>
    <n v="1"/>
    <m/>
    <m/>
    <m/>
    <m/>
    <n v="8"/>
    <s v="https://octopart.com/click/track?c=1&amp;ai=8237&amp;sig=0be1c35&amp;sid=459&amp;ppid=92244039&amp;vpid=549853565&amp;ct=offers"/>
    <m/>
    <m/>
    <m/>
    <m/>
    <m/>
    <m/>
    <m/>
    <s v="https://octopart.com/click/track?ai=8237&amp;sig=094b686&amp;sid=18460&amp;ppid=92244039&amp;vpid=527002165&amp;ct=offers"/>
    <m/>
    <m/>
    <m/>
    <m/>
    <s v="https://octopart.com/click/track?ai=8237&amp;sig=0fe4e08&amp;sid=5489&amp;ppid=92244039&amp;vpid=609706324&amp;ct=offers"/>
    <x v="7"/>
    <s v="MSC090SMA070B"/>
    <m/>
    <n v="5.55"/>
    <n v="55500"/>
    <n v="55500"/>
    <n v="803"/>
    <n v="1"/>
    <s v="https://octopart.com/click/track?ai=8237&amp;sig=094b686&amp;sid=18460&amp;ppid=92244039&amp;vpid=527002165&amp;ct=offers"/>
    <s v="-"/>
    <m/>
    <m/>
    <x v="2"/>
    <x v="24"/>
    <x v="0"/>
  </r>
  <r>
    <n v="10000"/>
    <x v="36"/>
    <x v="4"/>
    <s v="MSC090SMA070S"/>
    <s v="https://octopart.com/msc090sma070s-microsemi-92244040"/>
    <x v="36"/>
    <s v="Id=- Vgsmax=- Vth=-"/>
    <s v="Qg=- Ciss=-"/>
    <n v="10000"/>
    <s v="691-MSC090SMA070S-ND"/>
    <m/>
    <m/>
    <m/>
    <m/>
    <m/>
    <m/>
    <m/>
    <s v="MSC090SMA070S"/>
    <m/>
    <m/>
    <m/>
    <m/>
    <s v="MSC090SMA070S"/>
    <s v="Tube"/>
    <m/>
    <m/>
    <m/>
    <m/>
    <m/>
    <m/>
    <m/>
    <m/>
    <m/>
    <m/>
    <m/>
    <m/>
    <m/>
    <n v="6.5492600000000003"/>
    <m/>
    <m/>
    <m/>
    <m/>
    <m/>
    <m/>
    <m/>
    <n v="6.07"/>
    <m/>
    <m/>
    <m/>
    <m/>
    <n v="7.85"/>
    <n v="85"/>
    <m/>
    <m/>
    <m/>
    <m/>
    <m/>
    <m/>
    <m/>
    <n v="112"/>
    <m/>
    <m/>
    <m/>
    <m/>
    <n v="112"/>
    <n v="1"/>
    <m/>
    <m/>
    <m/>
    <m/>
    <m/>
    <m/>
    <m/>
    <n v="1"/>
    <m/>
    <m/>
    <m/>
    <m/>
    <n v="7"/>
    <s v="https://octopart.com/click/track?c=1&amp;ai=8237&amp;sig=016cbc7&amp;sid=459&amp;ppid=92244040&amp;vpid=549853566&amp;ct=offers"/>
    <m/>
    <m/>
    <m/>
    <m/>
    <m/>
    <m/>
    <m/>
    <s v="https://octopart.com/click/track?ai=8237&amp;sig=03d369d&amp;sid=18460&amp;ppid=92244040&amp;vpid=574757810&amp;ct=offers"/>
    <m/>
    <m/>
    <m/>
    <m/>
    <s v="https://octopart.com/click/track?ai=8237&amp;sig=09ef5c2&amp;sid=5489&amp;ppid=92244040&amp;vpid=609706325&amp;ct=offers"/>
    <x v="7"/>
    <s v="MSC090SMA070S"/>
    <m/>
    <n v="6.07"/>
    <n v="60700"/>
    <n v="60700"/>
    <n v="112"/>
    <n v="1"/>
    <s v="https://octopart.com/click/track?ai=8237&amp;sig=03d369d&amp;sid=18460&amp;ppid=92244040&amp;vpid=574757810&amp;ct=offers"/>
    <s v="-"/>
    <s v="DÂ³Pak"/>
    <s v="(2"/>
    <x v="6"/>
    <x v="24"/>
    <x v="0"/>
  </r>
  <r>
    <n v="10000"/>
    <x v="37"/>
    <x v="4"/>
    <s v="MSC080SMA120J"/>
    <s v="https://octopart.com/msc080sma120j-microsemi-92244038"/>
    <x v="37"/>
    <s v="Id=35A Vgsmax=- Vth=-"/>
    <s v="Qg=- Ciss=-"/>
    <n v="10000"/>
    <s v="691-MSC080SMA120J-ND"/>
    <m/>
    <m/>
    <m/>
    <m/>
    <m/>
    <m/>
    <m/>
    <s v="MSC080SMA120J"/>
    <m/>
    <m/>
    <m/>
    <m/>
    <s v="MSC080SMA120J"/>
    <s v="Tube"/>
    <m/>
    <m/>
    <m/>
    <m/>
    <m/>
    <m/>
    <m/>
    <m/>
    <m/>
    <m/>
    <m/>
    <m/>
    <m/>
    <n v="23.533439999999999"/>
    <m/>
    <m/>
    <m/>
    <m/>
    <m/>
    <m/>
    <m/>
    <n v="21.01"/>
    <m/>
    <m/>
    <m/>
    <m/>
    <n v="27.2"/>
    <n v="48"/>
    <m/>
    <m/>
    <m/>
    <m/>
    <m/>
    <m/>
    <m/>
    <n v="250"/>
    <m/>
    <m/>
    <m/>
    <m/>
    <n v="250"/>
    <n v="1"/>
    <m/>
    <m/>
    <m/>
    <m/>
    <m/>
    <m/>
    <m/>
    <n v="1"/>
    <m/>
    <m/>
    <m/>
    <m/>
    <n v="3"/>
    <s v="https://octopart.com/click/track?c=1&amp;ai=8237&amp;sig=0f4eedc&amp;sid=459&amp;ppid=92244038&amp;vpid=549853564&amp;ct=offers"/>
    <m/>
    <m/>
    <m/>
    <m/>
    <m/>
    <m/>
    <m/>
    <s v="https://octopart.com/click/track?ai=8237&amp;sig=01b9b9f&amp;sid=18460&amp;ppid=92244038&amp;vpid=527002163&amp;ct=offers"/>
    <m/>
    <m/>
    <m/>
    <m/>
    <s v="https://octopart.com/click/track?ai=8237&amp;sig=0860c3d&amp;sid=5489&amp;ppid=92244038&amp;vpid=609706322&amp;ct=offers"/>
    <x v="7"/>
    <s v="MSC080SMA120J"/>
    <m/>
    <n v="21.01"/>
    <n v="210100"/>
    <n v="210100"/>
    <n v="250"/>
    <n v="1"/>
    <s v="https://octopart.com/click/track?ai=8237&amp;sig=01b9b9f&amp;sid=18460&amp;ppid=92244038&amp;vpid=527002163&amp;ct=offers"/>
    <s v="-"/>
    <s v="miniBLOC"/>
    <m/>
    <x v="4"/>
    <x v="25"/>
    <x v="1"/>
  </r>
  <r>
    <n v="10000"/>
    <x v="38"/>
    <x v="4"/>
    <s v="MSC015SMA070S"/>
    <s v="https://octopart.com/msc015sma070s-microsemi-92244033"/>
    <x v="36"/>
    <s v="Id=166A Vgsmax=- Vth=-"/>
    <s v="Qg=- Ciss=-"/>
    <n v="10000"/>
    <s v="691-MSC015SMA070S-ND"/>
    <m/>
    <m/>
    <m/>
    <m/>
    <m/>
    <m/>
    <m/>
    <s v="MSC015SMA070S"/>
    <m/>
    <m/>
    <m/>
    <m/>
    <s v="MSC015SMA070S"/>
    <s v="Tube"/>
    <m/>
    <m/>
    <m/>
    <m/>
    <m/>
    <m/>
    <m/>
    <m/>
    <m/>
    <m/>
    <m/>
    <m/>
    <m/>
    <n v="28.699919999999999"/>
    <m/>
    <m/>
    <m/>
    <m/>
    <m/>
    <m/>
    <m/>
    <n v="26.57"/>
    <m/>
    <m/>
    <m/>
    <m/>
    <n v="34.4"/>
    <n v="51"/>
    <m/>
    <m/>
    <m/>
    <m/>
    <m/>
    <m/>
    <m/>
    <n v="370"/>
    <m/>
    <m/>
    <m/>
    <m/>
    <n v="370"/>
    <n v="1"/>
    <m/>
    <m/>
    <m/>
    <m/>
    <m/>
    <m/>
    <m/>
    <n v="1"/>
    <m/>
    <m/>
    <m/>
    <m/>
    <n v="2"/>
    <s v="https://octopart.com/click/track?c=1&amp;ai=8237&amp;sig=079e70f&amp;sid=459&amp;ppid=92244033&amp;vpid=549853557&amp;ct=offers"/>
    <m/>
    <m/>
    <m/>
    <m/>
    <m/>
    <m/>
    <m/>
    <s v="https://octopart.com/click/track?ai=8237&amp;sig=09ec00f&amp;sid=18460&amp;ppid=92244033&amp;vpid=525612494&amp;ct=offers"/>
    <m/>
    <m/>
    <m/>
    <m/>
    <s v="https://octopart.com/click/track?ai=8237&amp;sig=0bf96f6&amp;sid=5489&amp;ppid=92244033&amp;vpid=609706301&amp;ct=offers"/>
    <x v="7"/>
    <s v="MSC015SMA070S"/>
    <m/>
    <n v="26.57"/>
    <n v="265700"/>
    <n v="265700"/>
    <n v="370"/>
    <n v="1"/>
    <s v="https://octopart.com/click/track?ai=8237&amp;sig=09ec00f&amp;sid=18460&amp;ppid=92244033&amp;vpid=525612494&amp;ct=offers"/>
    <s v="-"/>
    <s v="DÂ³Pak"/>
    <s v="(2"/>
    <x v="6"/>
    <x v="22"/>
    <x v="0"/>
  </r>
  <r>
    <n v="10000"/>
    <x v="39"/>
    <x v="4"/>
    <s v="MSC025SMA120S"/>
    <s v="https://octopart.com/msc025sma120s-microsemi-92244036"/>
    <x v="38"/>
    <s v="Id=100A Vgsmax=- Vth=-"/>
    <s v="Qg=- Ciss=-"/>
    <n v="10000"/>
    <s v="691-MSC025SMA120S-ND"/>
    <m/>
    <m/>
    <m/>
    <m/>
    <m/>
    <m/>
    <m/>
    <s v="MSC025SMA120S"/>
    <m/>
    <m/>
    <m/>
    <m/>
    <s v="MSC025SMA120S"/>
    <s v="Tube"/>
    <m/>
    <m/>
    <m/>
    <m/>
    <m/>
    <m/>
    <m/>
    <m/>
    <m/>
    <m/>
    <m/>
    <m/>
    <m/>
    <n v="32.148359999999997"/>
    <m/>
    <m/>
    <m/>
    <m/>
    <m/>
    <m/>
    <m/>
    <n v="29.77"/>
    <m/>
    <m/>
    <m/>
    <m/>
    <n v="38.549999999999997"/>
    <n v="0"/>
    <m/>
    <m/>
    <m/>
    <m/>
    <m/>
    <m/>
    <m/>
    <n v="400"/>
    <m/>
    <m/>
    <m/>
    <m/>
    <n v="400"/>
    <n v="1"/>
    <m/>
    <m/>
    <m/>
    <m/>
    <m/>
    <m/>
    <m/>
    <n v="1"/>
    <m/>
    <m/>
    <m/>
    <m/>
    <n v="2"/>
    <s v="https://octopart.com/click/track?c=1&amp;ai=8237&amp;sig=0fc4fa5&amp;sid=459&amp;ppid=92244036&amp;vpid=549853560&amp;ct=offers"/>
    <m/>
    <m/>
    <m/>
    <m/>
    <m/>
    <m/>
    <m/>
    <s v="https://octopart.com/click/track?ai=8237&amp;sig=0a2c28c&amp;sid=18460&amp;ppid=92244036&amp;vpid=527002154&amp;ct=offers"/>
    <m/>
    <m/>
    <m/>
    <m/>
    <s v="https://octopart.com/click/track?ai=8237&amp;sig=0c746cb&amp;sid=5489&amp;ppid=92244036&amp;vpid=609706304&amp;ct=offers"/>
    <x v="7"/>
    <s v="MSC025SMA120S"/>
    <m/>
    <n v="29.77"/>
    <n v="297700"/>
    <n v="297700"/>
    <n v="400"/>
    <n v="1"/>
    <s v="https://octopart.com/click/track?ai=8237&amp;sig=0a2c28c&amp;sid=18460&amp;ppid=92244036&amp;vpid=527002154&amp;ct=offers"/>
    <s v="-"/>
    <s v="DÂ³Pak"/>
    <s v="(2"/>
    <x v="6"/>
    <x v="23"/>
    <x v="1"/>
  </r>
  <r>
    <n v="10000"/>
    <x v="40"/>
    <x v="5"/>
    <s v="NVBG020N120SC1"/>
    <s v="https://octopart.com/nvbg020n120sc1-on+semiconductor-104774638"/>
    <x v="39"/>
    <s v="Id=8.6A (Ta), 98A (Tc) Vgsmax=20V Vth=4.3V @ 20mA"/>
    <s v="Qg=220nC @ 20V Ciss=2943pF @ 800V"/>
    <n v="10000"/>
    <s v="488-NVBG020N120SC1TR-ND"/>
    <m/>
    <s v="NVBG020N120SC1"/>
    <s v="NVBG020N120SC1"/>
    <m/>
    <m/>
    <s v="863-NVBG020N120SC1"/>
    <s v="38AH7282"/>
    <m/>
    <m/>
    <m/>
    <m/>
    <m/>
    <m/>
    <s v="Tape &amp; Reel"/>
    <m/>
    <m/>
    <m/>
    <m/>
    <m/>
    <s v="Tape &amp; Reel"/>
    <m/>
    <m/>
    <m/>
    <m/>
    <m/>
    <m/>
    <m/>
    <n v="15.68"/>
    <m/>
    <n v="15.123340000000001"/>
    <n v="17.7249094167057"/>
    <m/>
    <m/>
    <n v="18.29"/>
    <n v="15.93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800"/>
    <m/>
    <m/>
    <m/>
    <m/>
    <m/>
    <m/>
    <s v="https://octopart.com/click/track?c=1&amp;ai=8237&amp;sig=030b21d&amp;sid=459&amp;ppid=104774638&amp;vpid=594218574&amp;ct=offers"/>
    <m/>
    <s v="https://octopart.com/click/track?c=1&amp;ai=8237&amp;sig=0afecd1&amp;sid=5822&amp;ppid=104774638&amp;vpid=590712104&amp;ct=offers"/>
    <s v="https://octopart.com/click/track?c=1&amp;ai=8237&amp;sig=02712cc&amp;sid=15544&amp;ppid=104774638&amp;vpid=592436631&amp;ct=offers"/>
    <m/>
    <m/>
    <s v="https://octopart.com/click/track?c=1&amp;ai=8237&amp;sig=09ec0eb&amp;sid=2401&amp;ppid=104774638&amp;vpid=592671815&amp;ct=offers"/>
    <s v="https://octopart.com/click/track?c=1&amp;ai=8237&amp;sig=0e242d5&amp;sid=2402&amp;ppid=104774638&amp;vpid=590383527&amp;ct=offers"/>
    <m/>
    <m/>
    <m/>
    <m/>
    <m/>
    <m/>
    <x v="3"/>
    <s v="NVBG020N120SC1"/>
    <m/>
    <n v="15.123340000000001"/>
    <n v="151233.4"/>
    <n v="151233.4"/>
    <n v="0"/>
    <n v="800"/>
    <s v="https://octopart.com/click/track?c=1&amp;ai=8237&amp;sig=0afecd1&amp;sid=5822&amp;ppid=104774638&amp;vpid=590712104&amp;ct=offers"/>
    <s v="28mOhm"/>
    <s v="60A,"/>
    <s v="20V"/>
    <x v="7"/>
    <x v="26"/>
    <x v="1"/>
  </r>
  <r>
    <n v="10000"/>
    <x v="40"/>
    <x v="5"/>
    <s v="NVBG020N120SC1"/>
    <s v="https://octopart.com/nvbg020n120sc1-on+semiconductor-104774638"/>
    <x v="39"/>
    <s v="Id=8.6A (Ta), 98A (Tc) Vgsmax=20V Vth=4.3V @ 20mA"/>
    <s v="Qg=220nC @ 20V Ciss=2943pF @ 800V"/>
    <n v="10000"/>
    <s v="488-NVBG020N120SC1TR-ND"/>
    <m/>
    <s v="NVBG020N120SC1"/>
    <s v="NVBG020N120SC1"/>
    <m/>
    <m/>
    <s v="863-NVBG020N120SC1"/>
    <s v="38AH7282"/>
    <m/>
    <m/>
    <m/>
    <m/>
    <m/>
    <m/>
    <s v="Tape &amp; Reel"/>
    <m/>
    <m/>
    <m/>
    <m/>
    <m/>
    <s v="Tape &amp; Reel"/>
    <m/>
    <m/>
    <m/>
    <m/>
    <m/>
    <m/>
    <m/>
    <n v="15.68"/>
    <m/>
    <n v="15.123340000000001"/>
    <n v="17.7249094167057"/>
    <m/>
    <m/>
    <n v="18.29"/>
    <n v="15.93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800"/>
    <m/>
    <m/>
    <m/>
    <m/>
    <m/>
    <m/>
    <s v="https://octopart.com/click/track?c=1&amp;ai=8237&amp;sig=030b21d&amp;sid=459&amp;ppid=104774638&amp;vpid=594218574&amp;ct=offers"/>
    <m/>
    <s v="https://octopart.com/click/track?c=1&amp;ai=8237&amp;sig=0afecd1&amp;sid=5822&amp;ppid=104774638&amp;vpid=590712104&amp;ct=offers"/>
    <s v="https://octopart.com/click/track?c=1&amp;ai=8237&amp;sig=02712cc&amp;sid=15544&amp;ppid=104774638&amp;vpid=592436631&amp;ct=offers"/>
    <m/>
    <m/>
    <s v="https://octopart.com/click/track?c=1&amp;ai=8237&amp;sig=09ec0eb&amp;sid=2401&amp;ppid=104774638&amp;vpid=592671815&amp;ct=offers"/>
    <s v="https://octopart.com/click/track?c=1&amp;ai=8237&amp;sig=0e242d5&amp;sid=2402&amp;ppid=104774638&amp;vpid=590383527&amp;ct=offers"/>
    <m/>
    <m/>
    <m/>
    <m/>
    <m/>
    <m/>
    <x v="3"/>
    <s v="NVBG020N120SC1"/>
    <m/>
    <n v="15.123340000000001"/>
    <n v="151233.4"/>
    <n v="151233.4"/>
    <n v="0"/>
    <n v="800"/>
    <s v="https://octopart.com/click/track?c=1&amp;ai=8237&amp;sig=0afecd1&amp;sid=5822&amp;ppid=104774638&amp;vpid=590712104&amp;ct=offers"/>
    <s v="28mOhm"/>
    <s v="60A,"/>
    <s v="20V"/>
    <x v="7"/>
    <x v="26"/>
    <x v="1"/>
  </r>
  <r>
    <n v="10000"/>
    <x v="40"/>
    <x v="5"/>
    <s v="NVBG020N120SC1"/>
    <s v="https://octopart.com/nvbg020n120sc1-on+semiconductor-104774638"/>
    <x v="39"/>
    <s v="Id=8.6A (Ta), 98A (Tc) Vgsmax=20V Vth=4.3V @ 20mA"/>
    <s v="Qg=220nC @ 20V Ciss=2943pF @ 800V"/>
    <n v="10000"/>
    <s v="488-NVBG020N120SC1TR-ND"/>
    <m/>
    <s v="NVBG020N120SC1"/>
    <s v="NVBG020N120SC1"/>
    <m/>
    <m/>
    <s v="863-NVBG020N120SC1"/>
    <s v="38AH7282"/>
    <m/>
    <m/>
    <m/>
    <m/>
    <m/>
    <m/>
    <s v="Tape &amp; Reel"/>
    <m/>
    <m/>
    <m/>
    <m/>
    <m/>
    <s v="Tape &amp; Reel"/>
    <m/>
    <m/>
    <m/>
    <m/>
    <m/>
    <m/>
    <m/>
    <n v="15.68"/>
    <m/>
    <n v="15.123340000000001"/>
    <n v="17.7249094167057"/>
    <m/>
    <m/>
    <n v="18.29"/>
    <n v="15.93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800"/>
    <m/>
    <m/>
    <m/>
    <m/>
    <m/>
    <m/>
    <s v="https://octopart.com/click/track?c=1&amp;ai=8237&amp;sig=030b21d&amp;sid=459&amp;ppid=104774638&amp;vpid=594218574&amp;ct=offers"/>
    <m/>
    <s v="https://octopart.com/click/track?c=1&amp;ai=8237&amp;sig=0afecd1&amp;sid=5822&amp;ppid=104774638&amp;vpid=590712104&amp;ct=offers"/>
    <s v="https://octopart.com/click/track?c=1&amp;ai=8237&amp;sig=02712cc&amp;sid=15544&amp;ppid=104774638&amp;vpid=592436631&amp;ct=offers"/>
    <m/>
    <m/>
    <s v="https://octopart.com/click/track?c=1&amp;ai=8237&amp;sig=09ec0eb&amp;sid=2401&amp;ppid=104774638&amp;vpid=592671815&amp;ct=offers"/>
    <s v="https://octopart.com/click/track?c=1&amp;ai=8237&amp;sig=0e242d5&amp;sid=2402&amp;ppid=104774638&amp;vpid=590383527&amp;ct=offers"/>
    <m/>
    <m/>
    <m/>
    <m/>
    <m/>
    <m/>
    <x v="3"/>
    <s v="NVBG020N120SC1"/>
    <m/>
    <n v="15.123340000000001"/>
    <n v="151233.4"/>
    <n v="151233.4"/>
    <n v="0"/>
    <n v="800"/>
    <s v="https://octopart.com/click/track?c=1&amp;ai=8237&amp;sig=0afecd1&amp;sid=5822&amp;ppid=104774638&amp;vpid=590712104&amp;ct=offers"/>
    <s v="28mOhm"/>
    <s v="60A,"/>
    <s v="20V"/>
    <x v="7"/>
    <x v="26"/>
    <x v="1"/>
  </r>
  <r>
    <n v="10000"/>
    <x v="41"/>
    <x v="5"/>
    <s v="NTBG020N090SC1"/>
    <s v="https://octopart.com/ntbg020n090sc1-on+semiconductor-106608707"/>
    <x v="40"/>
    <s v="Id=9.8A (Ta), 112A (Tc) Vgsmax=15V Vth=4.3V @ 20mA"/>
    <s v="Qg=200nC @ 15V Ciss=4415pF @ 450V"/>
    <n v="10000"/>
    <s v="488-NTBG020N090SC1TR-ND"/>
    <m/>
    <s v="NTBG020N090SC1"/>
    <s v="NTBG020N090SC1"/>
    <m/>
    <m/>
    <s v="863-NTBG020N090SC1"/>
    <s v="54AH9492"/>
    <m/>
    <m/>
    <m/>
    <m/>
    <m/>
    <m/>
    <s v="Tape &amp; Reel"/>
    <m/>
    <m/>
    <m/>
    <m/>
    <m/>
    <s v="Tape &amp; Reel"/>
    <s v="Cut Tape"/>
    <m/>
    <m/>
    <m/>
    <m/>
    <m/>
    <m/>
    <n v="14.355"/>
    <m/>
    <n v="12.22213"/>
    <n v="14.043773917663801"/>
    <m/>
    <m/>
    <n v="14.27"/>
    <n v="13.16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1"/>
    <m/>
    <m/>
    <m/>
    <m/>
    <m/>
    <m/>
    <s v="https://octopart.com/click/track?c=1&amp;ai=8237&amp;sig=097cd54&amp;sid=459&amp;ppid=106608707&amp;vpid=607048288&amp;ct=offers"/>
    <m/>
    <s v="https://octopart.com/click/track?c=1&amp;ai=8237&amp;sig=0bbb9a0&amp;sid=5822&amp;ppid=106608707&amp;vpid=596935945&amp;ct=offers"/>
    <s v="https://octopart.com/click/track?c=1&amp;ai=8237&amp;sig=0e8460d&amp;sid=15544&amp;ppid=106608707&amp;vpid=599618138&amp;ct=offers"/>
    <m/>
    <m/>
    <s v="https://octopart.com/click/track?c=1&amp;ai=8237&amp;sig=02434b0&amp;sid=2401&amp;ppid=106608707&amp;vpid=607057532&amp;ct=offers"/>
    <s v="https://octopart.com/click/track?c=1&amp;ai=8237&amp;sig=06a0651&amp;sid=2402&amp;ppid=106608707&amp;vpid=610637593&amp;ct=offers"/>
    <m/>
    <m/>
    <m/>
    <m/>
    <m/>
    <m/>
    <x v="3"/>
    <s v="NTBG020N090SC1"/>
    <m/>
    <n v="12.22213"/>
    <n v="122221.3"/>
    <n v="122221.3"/>
    <n v="0"/>
    <n v="800"/>
    <s v="https://octopart.com/click/track?c=1&amp;ai=8237&amp;sig=0bbb9a0&amp;sid=5822&amp;ppid=106608707&amp;vpid=596935945&amp;ct=offers"/>
    <s v="28mOhm"/>
    <s v="60A,"/>
    <s v="15V"/>
    <x v="7"/>
    <x v="26"/>
    <x v="3"/>
  </r>
  <r>
    <n v="10000"/>
    <x v="41"/>
    <x v="5"/>
    <s v="NTBG020N090SC1"/>
    <s v="https://octopart.com/ntbg020n090sc1-on+semiconductor-106608707"/>
    <x v="40"/>
    <s v="Id=9.8A (Ta), 112A (Tc) Vgsmax=15V Vth=4.3V @ 20mA"/>
    <s v="Qg=200nC @ 15V Ciss=4415pF @ 450V"/>
    <n v="10000"/>
    <s v="488-NTBG020N090SC1TR-ND"/>
    <m/>
    <s v="NTBG020N090SC1"/>
    <s v="NTBG020N090SC1"/>
    <m/>
    <m/>
    <s v="863-NTBG020N090SC1"/>
    <s v="54AH9492"/>
    <m/>
    <m/>
    <m/>
    <m/>
    <m/>
    <m/>
    <s v="Tape &amp; Reel"/>
    <m/>
    <m/>
    <m/>
    <m/>
    <m/>
    <s v="Tape &amp; Reel"/>
    <s v="Cut Tape"/>
    <m/>
    <m/>
    <m/>
    <m/>
    <m/>
    <m/>
    <n v="14.355"/>
    <m/>
    <n v="12.22213"/>
    <n v="14.043773917663801"/>
    <m/>
    <m/>
    <n v="14.27"/>
    <n v="13.16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1"/>
    <m/>
    <m/>
    <m/>
    <m/>
    <m/>
    <m/>
    <s v="https://octopart.com/click/track?c=1&amp;ai=8237&amp;sig=097cd54&amp;sid=459&amp;ppid=106608707&amp;vpid=607048288&amp;ct=offers"/>
    <m/>
    <s v="https://octopart.com/click/track?c=1&amp;ai=8237&amp;sig=0bbb9a0&amp;sid=5822&amp;ppid=106608707&amp;vpid=596935945&amp;ct=offers"/>
    <s v="https://octopart.com/click/track?c=1&amp;ai=8237&amp;sig=0e8460d&amp;sid=15544&amp;ppid=106608707&amp;vpid=599618138&amp;ct=offers"/>
    <m/>
    <m/>
    <s v="https://octopart.com/click/track?c=1&amp;ai=8237&amp;sig=02434b0&amp;sid=2401&amp;ppid=106608707&amp;vpid=607057532&amp;ct=offers"/>
    <s v="https://octopart.com/click/track?c=1&amp;ai=8237&amp;sig=06a0651&amp;sid=2402&amp;ppid=106608707&amp;vpid=610637593&amp;ct=offers"/>
    <m/>
    <m/>
    <m/>
    <m/>
    <m/>
    <m/>
    <x v="3"/>
    <s v="NTBG020N090SC1"/>
    <m/>
    <n v="12.22213"/>
    <n v="122221.3"/>
    <n v="122221.3"/>
    <n v="0"/>
    <n v="800"/>
    <s v="https://octopart.com/click/track?c=1&amp;ai=8237&amp;sig=0bbb9a0&amp;sid=5822&amp;ppid=106608707&amp;vpid=596935945&amp;ct=offers"/>
    <s v="28mOhm"/>
    <s v="60A,"/>
    <s v="15V"/>
    <x v="7"/>
    <x v="26"/>
    <x v="3"/>
  </r>
  <r>
    <n v="10000"/>
    <x v="41"/>
    <x v="5"/>
    <s v="NTBG020N090SC1"/>
    <s v="https://octopart.com/ntbg020n090sc1-on+semiconductor-106608707"/>
    <x v="40"/>
    <s v="Id=9.8A (Ta), 112A (Tc) Vgsmax=15V Vth=4.3V @ 20mA"/>
    <s v="Qg=200nC @ 15V Ciss=4415pF @ 450V"/>
    <n v="10000"/>
    <s v="488-NTBG020N090SC1TR-ND"/>
    <m/>
    <s v="NTBG020N090SC1"/>
    <s v="NTBG020N090SC1"/>
    <m/>
    <m/>
    <s v="863-NTBG020N090SC1"/>
    <s v="54AH9492"/>
    <m/>
    <m/>
    <m/>
    <m/>
    <m/>
    <m/>
    <s v="Tape &amp; Reel"/>
    <m/>
    <m/>
    <m/>
    <m/>
    <m/>
    <s v="Tape &amp; Reel"/>
    <s v="Cut Tape"/>
    <m/>
    <m/>
    <m/>
    <m/>
    <m/>
    <m/>
    <n v="14.355"/>
    <m/>
    <n v="12.22213"/>
    <n v="14.043773917663801"/>
    <m/>
    <m/>
    <n v="14.27"/>
    <n v="13.16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1"/>
    <m/>
    <m/>
    <m/>
    <m/>
    <m/>
    <m/>
    <s v="https://octopart.com/click/track?c=1&amp;ai=8237&amp;sig=097cd54&amp;sid=459&amp;ppid=106608707&amp;vpid=607048288&amp;ct=offers"/>
    <m/>
    <s v="https://octopart.com/click/track?c=1&amp;ai=8237&amp;sig=0bbb9a0&amp;sid=5822&amp;ppid=106608707&amp;vpid=596935945&amp;ct=offers"/>
    <s v="https://octopart.com/click/track?c=1&amp;ai=8237&amp;sig=0e8460d&amp;sid=15544&amp;ppid=106608707&amp;vpid=599618138&amp;ct=offers"/>
    <m/>
    <m/>
    <s v="https://octopart.com/click/track?c=1&amp;ai=8237&amp;sig=02434b0&amp;sid=2401&amp;ppid=106608707&amp;vpid=607057532&amp;ct=offers"/>
    <s v="https://octopart.com/click/track?c=1&amp;ai=8237&amp;sig=06a0651&amp;sid=2402&amp;ppid=106608707&amp;vpid=610637593&amp;ct=offers"/>
    <m/>
    <m/>
    <m/>
    <m/>
    <m/>
    <m/>
    <x v="3"/>
    <s v="NTBG020N090SC1"/>
    <m/>
    <n v="12.22213"/>
    <n v="122221.3"/>
    <n v="122221.3"/>
    <n v="0"/>
    <n v="800"/>
    <s v="https://octopart.com/click/track?c=1&amp;ai=8237&amp;sig=0bbb9a0&amp;sid=5822&amp;ppid=106608707&amp;vpid=596935945&amp;ct=offers"/>
    <s v="28mOhm"/>
    <s v="60A,"/>
    <s v="15V"/>
    <x v="7"/>
    <x v="26"/>
    <x v="3"/>
  </r>
  <r>
    <n v="10000"/>
    <x v="42"/>
    <x v="5"/>
    <s v="NVBG020N090SC1"/>
    <s v="https://octopart.com/nvbg020n090sc1-on+semiconductor-106608710"/>
    <x v="40"/>
    <s v="Id=9.8A (Ta), 112A (Tc) Vgsmax=15V Vth=4.3V @ 20mA"/>
    <s v="Qg=200nC @ 15V Ciss=4415pF @ 450V"/>
    <n v="10000"/>
    <s v="488-NVBG020N090SC1TR-ND"/>
    <m/>
    <s v="NVBG020N090SC1"/>
    <s v="NVBG020N090SC1"/>
    <m/>
    <m/>
    <s v="863-NVBG020N090SC1"/>
    <s v="54AH9511"/>
    <m/>
    <m/>
    <m/>
    <m/>
    <m/>
    <m/>
    <s v="Tape &amp; Reel"/>
    <m/>
    <m/>
    <m/>
    <m/>
    <m/>
    <s v="Tape &amp; Reel"/>
    <s v="Cut Tape"/>
    <m/>
    <m/>
    <m/>
    <m/>
    <m/>
    <m/>
    <n v="14.355"/>
    <m/>
    <n v="12.22213"/>
    <n v="14.324698008580601"/>
    <m/>
    <m/>
    <n v="14.27"/>
    <n v="13.16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1"/>
    <m/>
    <m/>
    <m/>
    <m/>
    <m/>
    <m/>
    <s v="https://octopart.com/click/track?c=1&amp;ai=8237&amp;sig=0efc32a&amp;sid=459&amp;ppid=106608710&amp;vpid=607048315&amp;ct=offers"/>
    <m/>
    <s v="https://octopart.com/click/track?c=1&amp;ai=8237&amp;sig=006e24e&amp;sid=5822&amp;ppid=106608710&amp;vpid=596935954&amp;ct=offers"/>
    <s v="https://octopart.com/click/track?c=1&amp;ai=8237&amp;sig=0d0be2b&amp;sid=15544&amp;ppid=106608710&amp;vpid=599618142&amp;ct=offers"/>
    <m/>
    <m/>
    <s v="https://octopart.com/click/track?c=1&amp;ai=8237&amp;sig=0b86fc5&amp;sid=2401&amp;ppid=106608710&amp;vpid=607057539&amp;ct=offers"/>
    <s v="https://octopart.com/click/track?c=1&amp;ai=8237&amp;sig=0a55e80&amp;sid=2402&amp;ppid=106608710&amp;vpid=610637610&amp;ct=offers"/>
    <m/>
    <m/>
    <m/>
    <m/>
    <m/>
    <m/>
    <x v="3"/>
    <s v="NVBG020N090SC1"/>
    <m/>
    <n v="12.22213"/>
    <n v="122221.3"/>
    <n v="122221.3"/>
    <n v="0"/>
    <n v="800"/>
    <s v="https://octopart.com/click/track?c=1&amp;ai=8237&amp;sig=006e24e&amp;sid=5822&amp;ppid=106608710&amp;vpid=596935954&amp;ct=offers"/>
    <s v="28mOhm"/>
    <s v="60A,"/>
    <s v="15V"/>
    <x v="7"/>
    <x v="26"/>
    <x v="3"/>
  </r>
  <r>
    <n v="10000"/>
    <x v="42"/>
    <x v="5"/>
    <s v="NVBG020N090SC1"/>
    <s v="https://octopart.com/nvbg020n090sc1-on+semiconductor-106608710"/>
    <x v="40"/>
    <s v="Id=9.8A (Ta), 112A (Tc) Vgsmax=15V Vth=4.3V @ 20mA"/>
    <s v="Qg=200nC @ 15V Ciss=4415pF @ 450V"/>
    <n v="10000"/>
    <s v="488-NVBG020N090SC1TR-ND"/>
    <m/>
    <s v="NVBG020N090SC1"/>
    <s v="NVBG020N090SC1"/>
    <m/>
    <m/>
    <s v="863-NVBG020N090SC1"/>
    <s v="54AH9511"/>
    <m/>
    <m/>
    <m/>
    <m/>
    <m/>
    <m/>
    <s v="Tape &amp; Reel"/>
    <m/>
    <m/>
    <m/>
    <m/>
    <m/>
    <s v="Tape &amp; Reel"/>
    <s v="Cut Tape"/>
    <m/>
    <m/>
    <m/>
    <m/>
    <m/>
    <m/>
    <n v="14.355"/>
    <m/>
    <n v="12.22213"/>
    <n v="14.324698008580601"/>
    <m/>
    <m/>
    <n v="14.27"/>
    <n v="13.16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1"/>
    <m/>
    <m/>
    <m/>
    <m/>
    <m/>
    <m/>
    <s v="https://octopart.com/click/track?c=1&amp;ai=8237&amp;sig=0efc32a&amp;sid=459&amp;ppid=106608710&amp;vpid=607048315&amp;ct=offers"/>
    <m/>
    <s v="https://octopart.com/click/track?c=1&amp;ai=8237&amp;sig=006e24e&amp;sid=5822&amp;ppid=106608710&amp;vpid=596935954&amp;ct=offers"/>
    <s v="https://octopart.com/click/track?c=1&amp;ai=8237&amp;sig=0d0be2b&amp;sid=15544&amp;ppid=106608710&amp;vpid=599618142&amp;ct=offers"/>
    <m/>
    <m/>
    <s v="https://octopart.com/click/track?c=1&amp;ai=8237&amp;sig=0b86fc5&amp;sid=2401&amp;ppid=106608710&amp;vpid=607057539&amp;ct=offers"/>
    <s v="https://octopart.com/click/track?c=1&amp;ai=8237&amp;sig=0a55e80&amp;sid=2402&amp;ppid=106608710&amp;vpid=610637610&amp;ct=offers"/>
    <m/>
    <m/>
    <m/>
    <m/>
    <m/>
    <m/>
    <x v="3"/>
    <s v="NVBG020N090SC1"/>
    <m/>
    <n v="12.22213"/>
    <n v="122221.3"/>
    <n v="122221.3"/>
    <n v="0"/>
    <n v="800"/>
    <s v="https://octopart.com/click/track?c=1&amp;ai=8237&amp;sig=006e24e&amp;sid=5822&amp;ppid=106608710&amp;vpid=596935954&amp;ct=offers"/>
    <s v="28mOhm"/>
    <s v="60A,"/>
    <s v="15V"/>
    <x v="7"/>
    <x v="26"/>
    <x v="3"/>
  </r>
  <r>
    <n v="10000"/>
    <x v="42"/>
    <x v="5"/>
    <s v="NVBG020N090SC1"/>
    <s v="https://octopart.com/nvbg020n090sc1-on+semiconductor-106608710"/>
    <x v="40"/>
    <s v="Id=9.8A (Ta), 112A (Tc) Vgsmax=15V Vth=4.3V @ 20mA"/>
    <s v="Qg=200nC @ 15V Ciss=4415pF @ 450V"/>
    <n v="10000"/>
    <s v="488-NVBG020N090SC1TR-ND"/>
    <m/>
    <s v="NVBG020N090SC1"/>
    <s v="NVBG020N090SC1"/>
    <m/>
    <m/>
    <s v="863-NVBG020N090SC1"/>
    <s v="54AH9511"/>
    <m/>
    <m/>
    <m/>
    <m/>
    <m/>
    <m/>
    <s v="Tape &amp; Reel"/>
    <m/>
    <m/>
    <m/>
    <m/>
    <m/>
    <s v="Tape &amp; Reel"/>
    <s v="Cut Tape"/>
    <m/>
    <m/>
    <m/>
    <m/>
    <m/>
    <m/>
    <n v="14.355"/>
    <m/>
    <n v="12.22213"/>
    <n v="14.324698008580601"/>
    <m/>
    <m/>
    <n v="14.27"/>
    <n v="13.16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1"/>
    <m/>
    <m/>
    <m/>
    <m/>
    <m/>
    <m/>
    <s v="https://octopart.com/click/track?c=1&amp;ai=8237&amp;sig=0efc32a&amp;sid=459&amp;ppid=106608710&amp;vpid=607048315&amp;ct=offers"/>
    <m/>
    <s v="https://octopart.com/click/track?c=1&amp;ai=8237&amp;sig=006e24e&amp;sid=5822&amp;ppid=106608710&amp;vpid=596935954&amp;ct=offers"/>
    <s v="https://octopart.com/click/track?c=1&amp;ai=8237&amp;sig=0d0be2b&amp;sid=15544&amp;ppid=106608710&amp;vpid=599618142&amp;ct=offers"/>
    <m/>
    <m/>
    <s v="https://octopart.com/click/track?c=1&amp;ai=8237&amp;sig=0b86fc5&amp;sid=2401&amp;ppid=106608710&amp;vpid=607057539&amp;ct=offers"/>
    <s v="https://octopart.com/click/track?c=1&amp;ai=8237&amp;sig=0a55e80&amp;sid=2402&amp;ppid=106608710&amp;vpid=610637610&amp;ct=offers"/>
    <m/>
    <m/>
    <m/>
    <m/>
    <m/>
    <m/>
    <x v="3"/>
    <s v="NVBG020N090SC1"/>
    <m/>
    <n v="12.22213"/>
    <n v="122221.3"/>
    <n v="122221.3"/>
    <n v="0"/>
    <n v="800"/>
    <s v="https://octopart.com/click/track?c=1&amp;ai=8237&amp;sig=006e24e&amp;sid=5822&amp;ppid=106608710&amp;vpid=596935954&amp;ct=offers"/>
    <s v="28mOhm"/>
    <s v="60A,"/>
    <s v="15V"/>
    <x v="7"/>
    <x v="26"/>
    <x v="3"/>
  </r>
  <r>
    <n v="10000"/>
    <x v="43"/>
    <x v="5"/>
    <s v="NTBG020N120SC1"/>
    <s v="https://octopart.com/ntbg020n120sc1-on+semiconductor-106045708"/>
    <x v="39"/>
    <s v="Id=8.6A (Ta), 98A (Tc) Vgsmax=20V Vth=4.3V @ 20mA"/>
    <s v="Qg=220nC @ 20V Ciss=2943pF @ 800V"/>
    <n v="10000"/>
    <s v="488-NTBG020N120SC1TR-ND"/>
    <m/>
    <s v="NTBG020N120SC1"/>
    <s v="NTBG020N120SC1"/>
    <m/>
    <m/>
    <s v="863-NTBG020N120SC1"/>
    <s v="54AH9493"/>
    <m/>
    <m/>
    <m/>
    <m/>
    <m/>
    <m/>
    <s v="Tape &amp; Reel"/>
    <m/>
    <m/>
    <m/>
    <m/>
    <m/>
    <s v="Tape &amp; Reel"/>
    <s v="Cut Tape"/>
    <m/>
    <m/>
    <m/>
    <m/>
    <m/>
    <m/>
    <n v="15.68"/>
    <m/>
    <n v="15.123340000000001"/>
    <n v="17.7249094167057"/>
    <m/>
    <m/>
    <n v="18.61"/>
    <n v="15.31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1"/>
    <m/>
    <m/>
    <m/>
    <m/>
    <m/>
    <m/>
    <s v="https://octopart.com/click/track?c=1&amp;ai=8237&amp;sig=0b14aaa&amp;sid=459&amp;ppid=106045708&amp;vpid=607048291&amp;ct=offers"/>
    <m/>
    <s v="https://octopart.com/click/track?c=1&amp;ai=8237&amp;sig=0b79c45&amp;sid=5822&amp;ppid=106045708&amp;vpid=596935946&amp;ct=offers"/>
    <s v="https://octopart.com/click/track?c=1&amp;ai=8237&amp;sig=060eb3b&amp;sid=15544&amp;ppid=106045708&amp;vpid=592436619&amp;ct=offers"/>
    <m/>
    <m/>
    <s v="https://octopart.com/click/track?c=1&amp;ai=8237&amp;sig=07cede7&amp;sid=2401&amp;ppid=106045708&amp;vpid=606016329&amp;ct=offers"/>
    <s v="https://octopart.com/click/track?c=1&amp;ai=8237&amp;sig=0ee1b30&amp;sid=2402&amp;ppid=106045708&amp;vpid=610637594&amp;ct=offers"/>
    <m/>
    <m/>
    <m/>
    <m/>
    <m/>
    <m/>
    <x v="3"/>
    <s v="NTBG020N120SC1"/>
    <m/>
    <n v="15.123340000000001"/>
    <n v="151233.4"/>
    <n v="151233.4"/>
    <n v="0"/>
    <n v="800"/>
    <s v="https://octopart.com/click/track?c=1&amp;ai=8237&amp;sig=0b79c45&amp;sid=5822&amp;ppid=106045708&amp;vpid=596935946&amp;ct=offers"/>
    <s v="28mOhm"/>
    <s v="60A,"/>
    <s v="20V"/>
    <x v="7"/>
    <x v="26"/>
    <x v="1"/>
  </r>
  <r>
    <n v="10000"/>
    <x v="43"/>
    <x v="5"/>
    <s v="NTBG020N120SC1"/>
    <s v="https://octopart.com/ntbg020n120sc1-on+semiconductor-106045708"/>
    <x v="39"/>
    <s v="Id=8.6A (Ta), 98A (Tc) Vgsmax=20V Vth=4.3V @ 20mA"/>
    <s v="Qg=220nC @ 20V Ciss=2943pF @ 800V"/>
    <n v="10000"/>
    <s v="488-NTBG020N120SC1TR-ND"/>
    <m/>
    <s v="NTBG020N120SC1"/>
    <s v="NTBG020N120SC1"/>
    <m/>
    <m/>
    <s v="863-NTBG020N120SC1"/>
    <s v="54AH9493"/>
    <m/>
    <m/>
    <m/>
    <m/>
    <m/>
    <m/>
    <s v="Tape &amp; Reel"/>
    <m/>
    <m/>
    <m/>
    <m/>
    <m/>
    <s v="Tape &amp; Reel"/>
    <s v="Cut Tape"/>
    <m/>
    <m/>
    <m/>
    <m/>
    <m/>
    <m/>
    <n v="15.68"/>
    <m/>
    <n v="15.123340000000001"/>
    <n v="17.7249094167057"/>
    <m/>
    <m/>
    <n v="18.61"/>
    <n v="15.31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1"/>
    <m/>
    <m/>
    <m/>
    <m/>
    <m/>
    <m/>
    <s v="https://octopart.com/click/track?c=1&amp;ai=8237&amp;sig=0b14aaa&amp;sid=459&amp;ppid=106045708&amp;vpid=607048291&amp;ct=offers"/>
    <m/>
    <s v="https://octopart.com/click/track?c=1&amp;ai=8237&amp;sig=0b79c45&amp;sid=5822&amp;ppid=106045708&amp;vpid=596935946&amp;ct=offers"/>
    <s v="https://octopart.com/click/track?c=1&amp;ai=8237&amp;sig=060eb3b&amp;sid=15544&amp;ppid=106045708&amp;vpid=592436619&amp;ct=offers"/>
    <m/>
    <m/>
    <s v="https://octopart.com/click/track?c=1&amp;ai=8237&amp;sig=07cede7&amp;sid=2401&amp;ppid=106045708&amp;vpid=606016329&amp;ct=offers"/>
    <s v="https://octopart.com/click/track?c=1&amp;ai=8237&amp;sig=0ee1b30&amp;sid=2402&amp;ppid=106045708&amp;vpid=610637594&amp;ct=offers"/>
    <m/>
    <m/>
    <m/>
    <m/>
    <m/>
    <m/>
    <x v="3"/>
    <s v="NTBG020N120SC1"/>
    <m/>
    <n v="15.123340000000001"/>
    <n v="151233.4"/>
    <n v="151233.4"/>
    <n v="0"/>
    <n v="800"/>
    <s v="https://octopart.com/click/track?c=1&amp;ai=8237&amp;sig=0b79c45&amp;sid=5822&amp;ppid=106045708&amp;vpid=596935946&amp;ct=offers"/>
    <s v="28mOhm"/>
    <s v="60A,"/>
    <s v="20V"/>
    <x v="7"/>
    <x v="26"/>
    <x v="1"/>
  </r>
  <r>
    <n v="10000"/>
    <x v="43"/>
    <x v="5"/>
    <s v="NTBG020N120SC1"/>
    <s v="https://octopart.com/ntbg020n120sc1-on+semiconductor-106045708"/>
    <x v="39"/>
    <s v="Id=8.6A (Ta), 98A (Tc) Vgsmax=20V Vth=4.3V @ 20mA"/>
    <s v="Qg=220nC @ 20V Ciss=2943pF @ 800V"/>
    <n v="10000"/>
    <s v="488-NTBG020N120SC1TR-ND"/>
    <m/>
    <s v="NTBG020N120SC1"/>
    <s v="NTBG020N120SC1"/>
    <m/>
    <m/>
    <s v="863-NTBG020N120SC1"/>
    <s v="54AH9493"/>
    <m/>
    <m/>
    <m/>
    <m/>
    <m/>
    <m/>
    <s v="Tape &amp; Reel"/>
    <m/>
    <m/>
    <m/>
    <m/>
    <m/>
    <s v="Tape &amp; Reel"/>
    <s v="Cut Tape"/>
    <m/>
    <m/>
    <m/>
    <m/>
    <m/>
    <m/>
    <n v="15.68"/>
    <m/>
    <n v="15.123340000000001"/>
    <n v="17.7249094167057"/>
    <m/>
    <m/>
    <n v="18.61"/>
    <n v="15.31"/>
    <m/>
    <m/>
    <m/>
    <m/>
    <m/>
    <m/>
    <n v="0"/>
    <m/>
    <n v="0"/>
    <n v="0"/>
    <m/>
    <m/>
    <n v="0"/>
    <n v="0"/>
    <m/>
    <m/>
    <m/>
    <m/>
    <m/>
    <m/>
    <n v="800"/>
    <m/>
    <n v="800"/>
    <n v="800"/>
    <m/>
    <m/>
    <n v="1"/>
    <n v="1"/>
    <m/>
    <m/>
    <m/>
    <m/>
    <m/>
    <m/>
    <s v="https://octopart.com/click/track?c=1&amp;ai=8237&amp;sig=0b14aaa&amp;sid=459&amp;ppid=106045708&amp;vpid=607048291&amp;ct=offers"/>
    <m/>
    <s v="https://octopart.com/click/track?c=1&amp;ai=8237&amp;sig=0b79c45&amp;sid=5822&amp;ppid=106045708&amp;vpid=596935946&amp;ct=offers"/>
    <s v="https://octopart.com/click/track?c=1&amp;ai=8237&amp;sig=060eb3b&amp;sid=15544&amp;ppid=106045708&amp;vpid=592436619&amp;ct=offers"/>
    <m/>
    <m/>
    <s v="https://octopart.com/click/track?c=1&amp;ai=8237&amp;sig=07cede7&amp;sid=2401&amp;ppid=106045708&amp;vpid=606016329&amp;ct=offers"/>
    <s v="https://octopart.com/click/track?c=1&amp;ai=8237&amp;sig=0ee1b30&amp;sid=2402&amp;ppid=106045708&amp;vpid=610637594&amp;ct=offers"/>
    <m/>
    <m/>
    <m/>
    <m/>
    <m/>
    <m/>
    <x v="3"/>
    <s v="NTBG020N120SC1"/>
    <m/>
    <n v="15.123340000000001"/>
    <n v="151233.4"/>
    <n v="151233.4"/>
    <n v="0"/>
    <n v="800"/>
    <s v="https://octopart.com/click/track?c=1&amp;ai=8237&amp;sig=0b79c45&amp;sid=5822&amp;ppid=106045708&amp;vpid=596935946&amp;ct=offers"/>
    <s v="28mOhm"/>
    <s v="60A,"/>
    <s v="20V"/>
    <x v="7"/>
    <x v="26"/>
    <x v="1"/>
  </r>
  <r>
    <n v="10000"/>
    <x v="44"/>
    <x v="5"/>
    <s v="NTHL020N090SC1"/>
    <s v="https://octopart.com/nthl020n090sc1-on+semiconductor-106608708"/>
    <x v="41"/>
    <s v="Id=118A (Tc) Vgsmax=15V Vth=4.3V @ 20mA"/>
    <s v="Qg=196nC @ 15V Ciss=4415pF @ 450V"/>
    <n v="10000"/>
    <s v="488-NTHL020N090SC1-ND"/>
    <m/>
    <s v="NTHL020N090SC1"/>
    <s v="NTHL020N090SC1"/>
    <m/>
    <m/>
    <s v="863-NTHL020N090SC1"/>
    <s v="54AH9496"/>
    <m/>
    <m/>
    <m/>
    <m/>
    <m/>
    <m/>
    <s v="Tube"/>
    <m/>
    <m/>
    <m/>
    <m/>
    <m/>
    <s v="Tube"/>
    <m/>
    <m/>
    <m/>
    <m/>
    <m/>
    <m/>
    <m/>
    <n v="14.355"/>
    <m/>
    <n v="12.22213"/>
    <n v="14.5839273298701"/>
    <m/>
    <m/>
    <n v="15.34"/>
    <n v="12.87"/>
    <m/>
    <m/>
    <m/>
    <m/>
    <m/>
    <m/>
    <n v="0"/>
    <m/>
    <n v="0"/>
    <n v="0"/>
    <m/>
    <m/>
    <n v="0"/>
    <n v="0"/>
    <m/>
    <m/>
    <m/>
    <m/>
    <m/>
    <m/>
    <n v="1"/>
    <m/>
    <n v="450"/>
    <n v="1"/>
    <m/>
    <m/>
    <n v="1"/>
    <n v="1"/>
    <m/>
    <m/>
    <m/>
    <m/>
    <m/>
    <m/>
    <s v="https://octopart.com/click/track?c=1&amp;ai=8237&amp;sig=03683a7&amp;sid=459&amp;ppid=106608708&amp;vpid=607048298&amp;ct=offers"/>
    <m/>
    <s v="https://octopart.com/click/track?c=1&amp;ai=8237&amp;sig=0953633&amp;sid=5822&amp;ppid=106608708&amp;vpid=596935949&amp;ct=offers"/>
    <s v="https://octopart.com/click/track?c=1&amp;ai=8237&amp;sig=05fac91&amp;sid=15544&amp;ppid=106608708&amp;vpid=599618139&amp;ct=offers"/>
    <m/>
    <m/>
    <s v="https://octopart.com/click/track?c=1&amp;ai=8237&amp;sig=0202a2e&amp;sid=2401&amp;ppid=106608708&amp;vpid=607057534&amp;ct=offers"/>
    <s v="https://octopart.com/click/track?c=1&amp;ai=8237&amp;sig=02e248c&amp;sid=2402&amp;ppid=106608708&amp;vpid=610637596&amp;ct=offers"/>
    <m/>
    <m/>
    <m/>
    <m/>
    <m/>
    <m/>
    <x v="3"/>
    <s v="NTHL020N090SC1"/>
    <m/>
    <n v="12.22213"/>
    <n v="122221.3"/>
    <n v="122221.3"/>
    <n v="0"/>
    <n v="450"/>
    <s v="https://octopart.com/click/track?c=1&amp;ai=8237&amp;sig=0953633&amp;sid=5822&amp;ppid=106608708&amp;vpid=596935949&amp;ct=offers"/>
    <s v="28mOhm"/>
    <s v="60A,"/>
    <s v="15V"/>
    <x v="2"/>
    <x v="26"/>
    <x v="3"/>
  </r>
  <r>
    <n v="10000"/>
    <x v="45"/>
    <x v="5"/>
    <s v="NVHL020N090SC1"/>
    <s v="https://octopart.com/nvhl020n090sc1-on+semiconductor-106608711"/>
    <x v="41"/>
    <s v="Id=118A (Tc) Vgsmax=15V Vth=4.3V @ 20mA"/>
    <s v="Qg=196nC @ 15V Ciss=4415pF @ 450V"/>
    <n v="10000"/>
    <s v="488-NVHL020N090SC1-ND"/>
    <m/>
    <s v="NVHL020N090SC1"/>
    <s v="NVHL020N090SC1"/>
    <m/>
    <m/>
    <s v="863-NVHL020N090SC1"/>
    <s v="54AH9520"/>
    <m/>
    <m/>
    <m/>
    <m/>
    <m/>
    <m/>
    <s v="Tube"/>
    <m/>
    <m/>
    <m/>
    <m/>
    <m/>
    <s v="Tube"/>
    <m/>
    <m/>
    <m/>
    <m/>
    <m/>
    <m/>
    <m/>
    <n v="14.72"/>
    <m/>
    <n v="14.197419999999999"/>
    <n v="17.279731387323402"/>
    <m/>
    <m/>
    <n v="17.25"/>
    <n v="14.95"/>
    <m/>
    <m/>
    <m/>
    <m/>
    <m/>
    <m/>
    <n v="0"/>
    <m/>
    <n v="0"/>
    <n v="0"/>
    <m/>
    <m/>
    <n v="0"/>
    <n v="0"/>
    <m/>
    <m/>
    <m/>
    <m/>
    <m/>
    <m/>
    <n v="1"/>
    <m/>
    <n v="450"/>
    <n v="1"/>
    <m/>
    <m/>
    <n v="1"/>
    <n v="1"/>
    <m/>
    <m/>
    <m/>
    <m/>
    <m/>
    <m/>
    <s v="https://octopart.com/click/track?c=1&amp;ai=8237&amp;sig=0b3e19e&amp;sid=459&amp;ppid=106608711&amp;vpid=607048322&amp;ct=offers"/>
    <m/>
    <s v="https://octopart.com/click/track?c=1&amp;ai=8237&amp;sig=09644a8&amp;sid=5822&amp;ppid=106608711&amp;vpid=596935956&amp;ct=offers"/>
    <s v="https://octopart.com/click/track?c=1&amp;ai=8237&amp;sig=0024262&amp;sid=15544&amp;ppid=106608711&amp;vpid=599618146&amp;ct=offers"/>
    <m/>
    <m/>
    <s v="https://octopart.com/click/track?c=1&amp;ai=8237&amp;sig=007f668&amp;sid=2401&amp;ppid=106608711&amp;vpid=607057542&amp;ct=offers"/>
    <s v="https://octopart.com/click/track?c=1&amp;ai=8237&amp;sig=0b47f0e&amp;sid=2402&amp;ppid=106608711&amp;vpid=610637613&amp;ct=offers"/>
    <m/>
    <m/>
    <m/>
    <m/>
    <m/>
    <m/>
    <x v="3"/>
    <s v="NVHL020N090SC1"/>
    <m/>
    <n v="14.197419999999999"/>
    <n v="141974.19999999899"/>
    <n v="141974.19999999899"/>
    <n v="0"/>
    <n v="450"/>
    <s v="https://octopart.com/click/track?c=1&amp;ai=8237&amp;sig=09644a8&amp;sid=5822&amp;ppid=106608711&amp;vpid=596935956&amp;ct=offers"/>
    <s v="28mOhm"/>
    <s v="60A,"/>
    <s v="15V"/>
    <x v="2"/>
    <x v="26"/>
    <x v="3"/>
  </r>
  <r>
    <n v="10000"/>
    <x v="46"/>
    <x v="5"/>
    <s v="NTHL020N120SC1"/>
    <s v="https://octopart.com/nthl020n120sc1-on+semiconductor-106679079"/>
    <x v="42"/>
    <s v="Id=103A (Tc) Vgsmax=20V Vth=4.3V @ 20mA"/>
    <s v="Qg=203nC @ 20V Ciss=2890pF @ 800V"/>
    <n v="10000"/>
    <s v="488-NTHL020N120SC1-ND"/>
    <m/>
    <s v="NTHL020N120SC1"/>
    <m/>
    <m/>
    <m/>
    <s v="863-NTHL020N120SC1"/>
    <s v="54AH9497"/>
    <m/>
    <m/>
    <m/>
    <m/>
    <m/>
    <m/>
    <s v="Tube"/>
    <m/>
    <m/>
    <m/>
    <m/>
    <m/>
    <s v="Tube"/>
    <m/>
    <m/>
    <m/>
    <m/>
    <m/>
    <m/>
    <m/>
    <n v="15.68"/>
    <m/>
    <n v="15.123340000000001"/>
    <m/>
    <m/>
    <m/>
    <n v="18.61"/>
    <n v="15.93"/>
    <m/>
    <m/>
    <m/>
    <m/>
    <m/>
    <m/>
    <n v="0"/>
    <m/>
    <n v="0"/>
    <m/>
    <m/>
    <m/>
    <n v="0"/>
    <n v="0"/>
    <m/>
    <m/>
    <m/>
    <m/>
    <m/>
    <m/>
    <n v="1"/>
    <m/>
    <n v="450"/>
    <m/>
    <m/>
    <m/>
    <n v="1"/>
    <n v="1"/>
    <m/>
    <m/>
    <m/>
    <m/>
    <m/>
    <m/>
    <s v="https://octopart.com/click/track?c=1&amp;ai=8237&amp;sig=01ecd2f&amp;sid=459&amp;ppid=106679079&amp;vpid=607048299&amp;ct=offers"/>
    <m/>
    <s v="https://octopart.com/click/track?c=1&amp;ai=8237&amp;sig=0823c71&amp;sid=5822&amp;ppid=106679079&amp;vpid=600451964&amp;ct=offers"/>
    <m/>
    <m/>
    <m/>
    <s v="https://octopart.com/click/track?c=1&amp;ai=8237&amp;sig=0bddec7&amp;sid=2401&amp;ppid=106679079&amp;vpid=603130569&amp;ct=offers"/>
    <s v="https://octopart.com/click/track?c=1&amp;ai=8237&amp;sig=0de0fb5&amp;sid=2402&amp;ppid=106679079&amp;vpid=610637597&amp;ct=offers"/>
    <m/>
    <m/>
    <m/>
    <m/>
    <m/>
    <m/>
    <x v="3"/>
    <s v="NTHL020N120SC1"/>
    <m/>
    <n v="15.123340000000001"/>
    <n v="151233.4"/>
    <n v="151233.4"/>
    <n v="0"/>
    <n v="450"/>
    <s v="https://octopart.com/click/track?c=1&amp;ai=8237&amp;sig=0823c71&amp;sid=5822&amp;ppid=106679079&amp;vpid=600451964&amp;ct=offers"/>
    <s v="28mOhm"/>
    <s v="60A,"/>
    <s v="20V"/>
    <x v="2"/>
    <x v="26"/>
    <x v="1"/>
  </r>
  <r>
    <n v="10000"/>
    <x v="47"/>
    <x v="5"/>
    <s v="NVHL020N120SC1"/>
    <s v="https://octopart.com/nvhl020n120sc1-on+semiconductor-93583284"/>
    <x v="42"/>
    <s v="Id=103A (Tc) Vgsmax=20V Vth=4.3V @ 20mA"/>
    <s v="Qg=203nC @ 20V Ciss=2890pF @ 800V"/>
    <n v="10000"/>
    <s v="488-NVHL020N120SC1-ND"/>
    <m/>
    <s v="NVHL020N120SC1"/>
    <m/>
    <m/>
    <m/>
    <s v="863-NVHL020N120SC1"/>
    <s v="54AH9521"/>
    <m/>
    <m/>
    <m/>
    <m/>
    <m/>
    <m/>
    <s v="Tube"/>
    <m/>
    <m/>
    <m/>
    <m/>
    <m/>
    <s v="Tube"/>
    <m/>
    <m/>
    <m/>
    <m/>
    <m/>
    <m/>
    <m/>
    <n v="15.68"/>
    <m/>
    <n v="15.123340000000001"/>
    <m/>
    <m/>
    <m/>
    <n v="18.61"/>
    <n v="15.93"/>
    <m/>
    <m/>
    <m/>
    <m/>
    <m/>
    <m/>
    <n v="0"/>
    <m/>
    <n v="0"/>
    <m/>
    <m/>
    <m/>
    <n v="0"/>
    <n v="0"/>
    <m/>
    <m/>
    <m/>
    <m/>
    <m/>
    <m/>
    <n v="1"/>
    <m/>
    <n v="450"/>
    <m/>
    <m/>
    <m/>
    <n v="1"/>
    <n v="1"/>
    <m/>
    <m/>
    <m/>
    <m/>
    <m/>
    <m/>
    <s v="https://octopart.com/click/track?c=1&amp;ai=8237&amp;sig=06c5b0d&amp;sid=459&amp;ppid=93583284&amp;vpid=607048323&amp;ct=offers"/>
    <m/>
    <s v="https://octopart.com/click/track?c=1&amp;ai=8237&amp;sig=0d938d8&amp;sid=5822&amp;ppid=93583284&amp;vpid=487618592&amp;ct=offers"/>
    <m/>
    <m/>
    <m/>
    <s v="https://octopart.com/click/track?c=1&amp;ai=8237&amp;sig=0b65916&amp;sid=2401&amp;ppid=93583284&amp;vpid=606016330&amp;ct=offers"/>
    <s v="https://octopart.com/click/track?c=1&amp;ai=8237&amp;sig=022b886&amp;sid=2402&amp;ppid=93583284&amp;vpid=610637614&amp;ct=offers"/>
    <m/>
    <m/>
    <m/>
    <m/>
    <m/>
    <m/>
    <x v="3"/>
    <s v="NVHL020N120SC1"/>
    <m/>
    <n v="15.123340000000001"/>
    <n v="151233.4"/>
    <n v="151233.4"/>
    <n v="0"/>
    <n v="450"/>
    <s v="https://octopart.com/click/track?c=1&amp;ai=8237&amp;sig=0d938d8&amp;sid=5822&amp;ppid=93583284&amp;vpid=487618592&amp;ct=offers"/>
    <s v="28mOhm"/>
    <s v="60A,"/>
    <s v="20V"/>
    <x v="2"/>
    <x v="26"/>
    <x v="1"/>
  </r>
  <r>
    <n v="10000"/>
    <x v="48"/>
    <x v="5"/>
    <s v="NTHL060N090SC1"/>
    <s v="https://octopart.com/nthl060n090sc1-on+semiconductor-106608709"/>
    <x v="43"/>
    <s v="Id=46A (Tc) Vgsmax=15V Vth=4.3V @ 5mA"/>
    <s v="Qg=87nC @ 15V Ciss=1770pF @ 450V"/>
    <n v="10000"/>
    <s v="488-NTHL060N090SC1-ND"/>
    <m/>
    <s v="NTHL060N090SC1"/>
    <s v="NTHL060N090SC1"/>
    <m/>
    <m/>
    <s v="863-NTHL060N090SC1"/>
    <s v="54AH9498"/>
    <m/>
    <m/>
    <m/>
    <m/>
    <m/>
    <m/>
    <s v="Tube"/>
    <m/>
    <m/>
    <m/>
    <m/>
    <m/>
    <s v="Tube"/>
    <m/>
    <m/>
    <m/>
    <m/>
    <m/>
    <m/>
    <m/>
    <n v="5.0625"/>
    <m/>
    <n v="4.6295900000000003"/>
    <n v="5.63471615350264"/>
    <m/>
    <m/>
    <n v="5.62"/>
    <n v="4.88"/>
    <m/>
    <m/>
    <m/>
    <m/>
    <m/>
    <m/>
    <n v="0"/>
    <m/>
    <n v="0"/>
    <n v="0"/>
    <m/>
    <m/>
    <n v="0"/>
    <n v="0"/>
    <m/>
    <m/>
    <m/>
    <m/>
    <m/>
    <m/>
    <n v="1"/>
    <m/>
    <n v="450"/>
    <n v="1"/>
    <m/>
    <m/>
    <n v="1"/>
    <n v="1"/>
    <m/>
    <m/>
    <m/>
    <m/>
    <m/>
    <m/>
    <s v="https://octopart.com/click/track?c=1&amp;ai=8237&amp;sig=0354a13&amp;sid=459&amp;ppid=106608709&amp;vpid=607048300&amp;ct=offers"/>
    <m/>
    <s v="https://octopart.com/click/track?c=1&amp;ai=8237&amp;sig=02a5acd&amp;sid=5822&amp;ppid=106608709&amp;vpid=596935950&amp;ct=offers"/>
    <s v="https://octopart.com/click/track?c=1&amp;ai=8237&amp;sig=0409268&amp;sid=15544&amp;ppid=106608709&amp;vpid=599618140&amp;ct=offers"/>
    <m/>
    <m/>
    <s v="https://octopart.com/click/track?c=1&amp;ai=8237&amp;sig=0d7d134&amp;sid=2401&amp;ppid=106608709&amp;vpid=607057535&amp;ct=offers"/>
    <s v="https://octopart.com/click/track?c=1&amp;ai=8237&amp;sig=0cdbb56&amp;sid=2402&amp;ppid=106608709&amp;vpid=610637598&amp;ct=offers"/>
    <m/>
    <m/>
    <m/>
    <m/>
    <m/>
    <m/>
    <x v="3"/>
    <s v="NTHL060N090SC1"/>
    <m/>
    <n v="4.6295900000000003"/>
    <n v="46295.9"/>
    <n v="46295.9"/>
    <n v="0"/>
    <n v="450"/>
    <s v="https://octopart.com/click/track?c=1&amp;ai=8237&amp;sig=02a5acd&amp;sid=5822&amp;ppid=106608709&amp;vpid=596935950&amp;ct=offers"/>
    <s v="84mOhm"/>
    <s v="20A,"/>
    <s v="15V"/>
    <x v="2"/>
    <x v="27"/>
    <x v="3"/>
  </r>
  <r>
    <n v="10000"/>
    <x v="49"/>
    <x v="5"/>
    <s v="NTHL080N120SC1"/>
    <s v="https://octopart.com/nthl080n120sc1-on+semiconductor-99088920"/>
    <x v="44"/>
    <s v="Id=44A (Tc) Vgsmax=20V Vth=4.3V @ 5mA"/>
    <s v="Qg=56nC @ 20V Ciss=1670pF @ 800V"/>
    <n v="10000"/>
    <s v="NTHL080N120SC1OS-ND"/>
    <m/>
    <s v="NTHL080N120SC1"/>
    <s v="NTHL080N120SC1"/>
    <m/>
    <s v="NTHL080N120SC1-TUBE"/>
    <s v="863-NTHL080N120SC1"/>
    <s v="99AC9408"/>
    <m/>
    <m/>
    <m/>
    <m/>
    <m/>
    <m/>
    <s v="Tube"/>
    <m/>
    <m/>
    <m/>
    <m/>
    <s v="Tube"/>
    <s v="Tube"/>
    <m/>
    <m/>
    <m/>
    <m/>
    <m/>
    <m/>
    <m/>
    <n v="6.0750000000000002"/>
    <m/>
    <n v="5.5555099999999999"/>
    <n v="6.7616232074117102"/>
    <m/>
    <n v="6.78"/>
    <n v="7.05"/>
    <n v="7.04"/>
    <m/>
    <m/>
    <m/>
    <m/>
    <m/>
    <m/>
    <n v="159"/>
    <m/>
    <n v="900"/>
    <n v="450"/>
    <m/>
    <n v="450"/>
    <n v="1019"/>
    <n v="171"/>
    <m/>
    <m/>
    <m/>
    <m/>
    <m/>
    <m/>
    <n v="1"/>
    <m/>
    <n v="450"/>
    <n v="1"/>
    <m/>
    <n v="30"/>
    <n v="1"/>
    <n v="1"/>
    <m/>
    <m/>
    <m/>
    <m/>
    <m/>
    <m/>
    <s v="https://octopart.com/click/track?ai=8237&amp;sig=0637d6a&amp;sid=459&amp;ppid=99088920&amp;vpid=532122792&amp;ct=offers"/>
    <m/>
    <s v="https://octopart.com/click/track?ai=8237&amp;sig=038105f&amp;sid=5822&amp;ppid=99088920&amp;vpid=530717648&amp;ct=offers"/>
    <s v="https://octopart.com/click/track?ai=8237&amp;sig=05b547f&amp;sid=15544&amp;ppid=99088920&amp;vpid=531766210&amp;ct=offers"/>
    <m/>
    <s v="https://octopart.com/click/track?ai=8237&amp;sig=02bcf93&amp;sid=2454&amp;ppid=99088920&amp;vpid=554235971&amp;ct=offers"/>
    <s v="https://octopart.com/click/track?ai=8237&amp;sig=01b82ba&amp;sid=2401&amp;ppid=99088920&amp;vpid=530670871&amp;ct=offers"/>
    <s v="https://octopart.com/click/track?ai=8237&amp;sig=024ad7e&amp;sid=2402&amp;ppid=99088920&amp;vpid=538364130&amp;ct=offers"/>
    <m/>
    <m/>
    <m/>
    <m/>
    <m/>
    <m/>
    <x v="3"/>
    <s v="NTHL080N120SC1"/>
    <m/>
    <n v="5.5555099999999999"/>
    <n v="55555.1"/>
    <n v="55555.1"/>
    <n v="900"/>
    <n v="450"/>
    <s v="https://octopart.com/click/track?ai=8237&amp;sig=038105f&amp;sid=5822&amp;ppid=99088920&amp;vpid=530717648&amp;ct=offers"/>
    <s v="110mOhm"/>
    <s v="20A,"/>
    <s v="20V"/>
    <x v="2"/>
    <x v="28"/>
    <x v="1"/>
  </r>
  <r>
    <n v="10000"/>
    <x v="50"/>
    <x v="5"/>
    <s v="NVHL080N120SC1"/>
    <s v="https://octopart.com/nvhl080n120sc1-on+semiconductor-99088927"/>
    <x v="44"/>
    <s v="Id=44A (Tc) Vgsmax=20V Vth=4.3V @ 5mA"/>
    <s v="Qg=56nC @ 20V Ciss=1670pF @ 800V"/>
    <n v="10000"/>
    <s v="NVHL080N120SC1OS-ND"/>
    <m/>
    <s v="NVHL080N120SC1"/>
    <s v="NVHL080N120SC1"/>
    <m/>
    <s v="NVHL080N120SC1-TUBE"/>
    <s v="863-NVHL080N120SC1"/>
    <s v="99AC9420"/>
    <m/>
    <m/>
    <m/>
    <m/>
    <m/>
    <m/>
    <s v="Tube"/>
    <m/>
    <m/>
    <m/>
    <m/>
    <s v="Tube"/>
    <s v="Tube"/>
    <m/>
    <m/>
    <m/>
    <m/>
    <m/>
    <m/>
    <m/>
    <n v="9.5086999999999993"/>
    <m/>
    <n v="5.5555099999999999"/>
    <n v="6.7616232074117102"/>
    <m/>
    <n v="6.78"/>
    <n v="6.97"/>
    <n v="10.02"/>
    <m/>
    <m/>
    <m/>
    <m/>
    <m/>
    <m/>
    <n v="400"/>
    <m/>
    <n v="0"/>
    <n v="450"/>
    <m/>
    <n v="450"/>
    <n v="172"/>
    <n v="205"/>
    <m/>
    <m/>
    <m/>
    <m/>
    <m/>
    <m/>
    <n v="1"/>
    <m/>
    <n v="450"/>
    <n v="1"/>
    <m/>
    <n v="450"/>
    <n v="1"/>
    <n v="1"/>
    <m/>
    <m/>
    <m/>
    <m/>
    <m/>
    <m/>
    <s v="https://octopart.com/click/track?ai=8237&amp;sig=0cfddb2&amp;sid=459&amp;ppid=99088927&amp;vpid=532122840&amp;ct=offers"/>
    <m/>
    <s v="https://octopart.com/click/track?c=1&amp;ai=8237&amp;sig=05ef18f&amp;sid=5822&amp;ppid=99088927&amp;vpid=532268079&amp;ct=offers"/>
    <s v="https://octopart.com/click/track?ai=8237&amp;sig=02d266b&amp;sid=15544&amp;ppid=99088927&amp;vpid=535422916&amp;ct=offers"/>
    <m/>
    <s v="https://octopart.com/click/track?ai=8237&amp;sig=0d51a43&amp;sid=2454&amp;ppid=99088927&amp;vpid=582332132&amp;ct=offers"/>
    <s v="https://octopart.com/click/track?ai=8237&amp;sig=0a63488&amp;sid=2401&amp;ppid=99088927&amp;vpid=530670881&amp;ct=offers"/>
    <s v="https://octopart.com/click/track?ai=8237&amp;sig=0736eef&amp;sid=2402&amp;ppid=99088927&amp;vpid=538364144&amp;ct=offers"/>
    <m/>
    <m/>
    <m/>
    <m/>
    <m/>
    <m/>
    <x v="3"/>
    <s v="NVHL080N120SC1"/>
    <m/>
    <n v="5.5555099999999999"/>
    <n v="55555.1"/>
    <n v="55555.1"/>
    <n v="0"/>
    <n v="450"/>
    <s v="https://octopart.com/click/track?c=1&amp;ai=8237&amp;sig=05ef18f&amp;sid=5822&amp;ppid=99088927&amp;vpid=532268079&amp;ct=offers"/>
    <s v="110mOhm"/>
    <s v="20A,"/>
    <s v="20V"/>
    <x v="2"/>
    <x v="28"/>
    <x v="1"/>
  </r>
  <r>
    <n v="10000"/>
    <x v="51"/>
    <x v="6"/>
    <s v="SCT3017ALHRC11"/>
    <s v="https://octopart.com/sct3017alhrc11-rohm-99472245"/>
    <x v="45"/>
    <s v="Id=118A (Tc) Vgsmax=18V Vth=5.6V @ 23.5mA"/>
    <s v="Qg=172nC @ 18V Ciss=2884pF @ 500V"/>
    <n v="10000"/>
    <s v="SCT3017ALHRC11-ND"/>
    <m/>
    <m/>
    <s v="SCT3017ALHRC11"/>
    <s v="C1S625901872677"/>
    <m/>
    <s v="755-SCT3017ALHRC11"/>
    <s v="02AH4678"/>
    <m/>
    <m/>
    <m/>
    <m/>
    <m/>
    <s v="SCT3017ALHRC11"/>
    <s v="Tube"/>
    <m/>
    <m/>
    <m/>
    <s v="Bulk"/>
    <m/>
    <s v="Tube"/>
    <m/>
    <m/>
    <m/>
    <m/>
    <m/>
    <m/>
    <m/>
    <n v="94.0839"/>
    <m/>
    <m/>
    <n v="74.333335217541205"/>
    <n v="97.9"/>
    <m/>
    <n v="96.1"/>
    <n v="80.41"/>
    <m/>
    <m/>
    <m/>
    <m/>
    <m/>
    <n v="118.188"/>
    <n v="749"/>
    <m/>
    <m/>
    <n v="0"/>
    <n v="10"/>
    <m/>
    <n v="784"/>
    <n v="30"/>
    <m/>
    <m/>
    <m/>
    <m/>
    <m/>
    <n v="30"/>
    <n v="1"/>
    <m/>
    <m/>
    <n v="1"/>
    <n v="1"/>
    <m/>
    <n v="1"/>
    <n v="1"/>
    <m/>
    <m/>
    <m/>
    <m/>
    <m/>
    <n v="1"/>
    <s v="https://octopart.com/click/track?ai=8237&amp;sig=0079500&amp;sid=459&amp;ppid=99472245&amp;vpid=531966119&amp;ct=offers"/>
    <m/>
    <m/>
    <s v="https://octopart.com/click/track?c=1&amp;ai=8237&amp;sig=0498665&amp;sid=15544&amp;ppid=99472245&amp;vpid=577830861&amp;ct=offers"/>
    <s v="https://octopart.com/click/track?ai=8237&amp;sig=0cd8e1a&amp;sid=13512&amp;ppid=99472245&amp;vpid=595384711&amp;ct=offers"/>
    <m/>
    <s v="https://octopart.com/click/track?ai=8237&amp;sig=0b2c741&amp;sid=2401&amp;ppid=99472245&amp;vpid=534529926&amp;ct=offers"/>
    <s v="https://octopart.com/click/track?ai=8237&amp;sig=0b6b2b1&amp;sid=2402&amp;ppid=99472245&amp;vpid=547460369&amp;ct=offers"/>
    <m/>
    <m/>
    <m/>
    <m/>
    <m/>
    <s v="https://octopart.com/click/track?ai=8237&amp;sig=0503d90&amp;sid=5489&amp;ppid=99472245&amp;vpid=611054300&amp;ct=offers"/>
    <x v="8"/>
    <s v="SCT3017ALHRC11"/>
    <m/>
    <n v="74.333335217541205"/>
    <n v="743333.352175412"/>
    <n v="743333.352175412"/>
    <n v="0"/>
    <n v="1"/>
    <s v="https://octopart.com/click/track?c=1&amp;ai=8237&amp;sig=0498665&amp;sid=15544&amp;ppid=99472245&amp;vpid=577830861&amp;ct=offers"/>
    <s v="22.1mOhm"/>
    <s v="47A,"/>
    <s v="18V"/>
    <x v="2"/>
    <x v="29"/>
    <x v="0"/>
  </r>
  <r>
    <n v="10000"/>
    <x v="52"/>
    <x v="6"/>
    <s v="SCT3022ALGC11"/>
    <s v="https://octopart.com/sct3022algc11-rohm-75583395"/>
    <x v="46"/>
    <s v="Id=93A (Tc) Vgsmax=18V Vth=5.6V @ 18.2mA"/>
    <s v="Qg=133nC @ 18V Ciss=2208pF @ 500V"/>
    <n v="10000"/>
    <s v="SCT3022ALGC11-ND"/>
    <m/>
    <s v="SCT3022ALGC11"/>
    <s v="SCT3022ALGC11"/>
    <s v="C1S625901680623"/>
    <s v="SCT3022ALGC11-TUBE"/>
    <s v="755-SCT3022ALGC11"/>
    <s v="38AH9102"/>
    <m/>
    <n v="1501518"/>
    <m/>
    <m/>
    <s v="SCT3022ALGC11"/>
    <s v="SCT3022ALGC11"/>
    <s v="Tube"/>
    <m/>
    <m/>
    <m/>
    <s v="Bulk"/>
    <s v="Tube"/>
    <s v="Tube"/>
    <m/>
    <m/>
    <m/>
    <m/>
    <m/>
    <m/>
    <m/>
    <n v="32.9"/>
    <m/>
    <n v="30.166899999999998"/>
    <n v="39.260568993098097"/>
    <n v="39.200000000000003"/>
    <n v="35.619999999999997"/>
    <n v="39.64"/>
    <n v="35.76"/>
    <m/>
    <n v="40.99"/>
    <m/>
    <m/>
    <n v="30.94"/>
    <n v="40.292000000000002"/>
    <n v="1659"/>
    <m/>
    <n v="900"/>
    <n v="0"/>
    <n v="125"/>
    <n v="147"/>
    <n v="665"/>
    <n v="450"/>
    <m/>
    <n v="4"/>
    <m/>
    <m/>
    <n v="240"/>
    <n v="10"/>
    <n v="1"/>
    <m/>
    <n v="450"/>
    <n v="1"/>
    <n v="1"/>
    <n v="1"/>
    <n v="1"/>
    <n v="450"/>
    <m/>
    <n v="1"/>
    <m/>
    <m/>
    <n v="30"/>
    <n v="2"/>
    <s v="https://octopart.com/click/track?ai=8237&amp;sig=061ebea&amp;sid=459&amp;ppid=75583395&amp;vpid=273434401&amp;ct=offers"/>
    <m/>
    <s v="https://octopart.com/click/track?ai=8237&amp;sig=0fb3883&amp;sid=5822&amp;ppid=75583395&amp;vpid=439689007&amp;ct=offers"/>
    <s v="https://octopart.com/click/track?c=1&amp;ai=8237&amp;sig=00cab59&amp;sid=15544&amp;ppid=75583395&amp;vpid=439657507&amp;ct=offers"/>
    <s v="https://octopart.com/click/track?ai=8237&amp;sig=0c16e58&amp;sid=13512&amp;ppid=75583395&amp;vpid=547496436&amp;ct=offers"/>
    <s v="https://octopart.com/click/track?ai=8237&amp;sig=047f41b&amp;sid=2454&amp;ppid=75583395&amp;vpid=415519826&amp;ct=offers"/>
    <s v="https://octopart.com/click/track?ai=8237&amp;sig=02d2a6a&amp;sid=2401&amp;ppid=75583395&amp;vpid=273428960&amp;ct=offers"/>
    <s v="https://octopart.com/click/track?ai=8237&amp;sig=01db0ac&amp;sid=2402&amp;ppid=75583395&amp;vpid=590387931&amp;ct=offers"/>
    <m/>
    <s v="https://octopart.com/click/track?ai=8237&amp;sig=0951c00&amp;sid=10022&amp;ppid=75583395&amp;vpid=575725290&amp;ct=offers"/>
    <m/>
    <m/>
    <s v="https://octopart.com/click/track?ai=8237&amp;sig=0210848&amp;sid=950&amp;ppid=75583395&amp;vpid=413247587&amp;ct=offers"/>
    <s v="https://octopart.com/click/track?ai=8237&amp;sig=0e635d3&amp;sid=5489&amp;ppid=75583395&amp;vpid=611054301&amp;ct=offers"/>
    <x v="3"/>
    <s v="SCT3022ALGC11"/>
    <m/>
    <n v="30.166899999999998"/>
    <n v="301669"/>
    <n v="301669"/>
    <n v="900"/>
    <n v="450"/>
    <s v="https://octopart.com/click/track?ai=8237&amp;sig=0fb3883&amp;sid=5822&amp;ppid=75583395&amp;vpid=439689007&amp;ct=offers"/>
    <s v="28.6mOhm"/>
    <s v="36A,"/>
    <s v="18V"/>
    <x v="2"/>
    <x v="30"/>
    <x v="0"/>
  </r>
  <r>
    <n v="10000"/>
    <x v="53"/>
    <x v="6"/>
    <s v="SCT3022KLGC11"/>
    <s v="https://octopart.com/sct3022klgc11-rohm-77036153"/>
    <x v="47"/>
    <s v="Id=95A (Tc) Vgsmax=18V Vth=5.6V @ 18.2mA"/>
    <s v="Qg=178nC @ 10V Ciss=2879pF @ 800V"/>
    <n v="10000"/>
    <s v="SCT3022KLGC11-ND"/>
    <m/>
    <m/>
    <s v="SCT3022KLGC11"/>
    <s v="C1S625901687413"/>
    <m/>
    <s v="755-SCT3022KLGC11"/>
    <s v="81AC5491"/>
    <m/>
    <m/>
    <s v="TMOS2070"/>
    <m/>
    <m/>
    <s v="SCT3022KLGC11"/>
    <s v="Tube"/>
    <m/>
    <m/>
    <m/>
    <s v="Bulk"/>
    <m/>
    <s v="Tube"/>
    <m/>
    <m/>
    <m/>
    <m/>
    <m/>
    <m/>
    <m/>
    <n v="92.991500000000002"/>
    <m/>
    <m/>
    <n v="67.528175502659494"/>
    <n v="81.099999999999994"/>
    <m/>
    <n v="96.3"/>
    <n v="89.67"/>
    <m/>
    <m/>
    <n v="88.01"/>
    <m/>
    <m/>
    <n v="104.4225"/>
    <n v="436"/>
    <m/>
    <m/>
    <n v="0"/>
    <n v="60"/>
    <m/>
    <n v="814"/>
    <n v="27"/>
    <m/>
    <m/>
    <n v="1170"/>
    <m/>
    <m/>
    <n v="60"/>
    <n v="1"/>
    <m/>
    <m/>
    <n v="1"/>
    <n v="1"/>
    <m/>
    <n v="1"/>
    <n v="1"/>
    <m/>
    <m/>
    <n v="30"/>
    <m/>
    <m/>
    <n v="1"/>
    <s v="https://octopart.com/click/track?ai=8237&amp;sig=0b5bdf0&amp;sid=459&amp;ppid=77036153&amp;vpid=511583766&amp;ct=offers"/>
    <m/>
    <m/>
    <s v="https://octopart.com/click/track?c=1&amp;ai=8237&amp;sig=0172fd1&amp;sid=15544&amp;ppid=77036153&amp;vpid=364101383&amp;ct=offers"/>
    <s v="https://octopart.com/click/track?ai=8237&amp;sig=01b9d30&amp;sid=13512&amp;ppid=77036153&amp;vpid=585146209&amp;ct=offers"/>
    <m/>
    <s v="https://octopart.com/click/track?ai=8237&amp;sig=074b483&amp;sid=2401&amp;ppid=77036153&amp;vpid=511660271&amp;ct=offers"/>
    <s v="https://octopart.com/click/track?ai=8237&amp;sig=00e69a9&amp;sid=2402&amp;ppid=77036153&amp;vpid=537957524&amp;ct=offers"/>
    <m/>
    <m/>
    <s v="https://octopart.com/click/track?ai=8237&amp;sig=031bae7&amp;sid=18993&amp;ppid=77036153&amp;vpid=592771224&amp;ct=offers"/>
    <m/>
    <m/>
    <s v="https://octopart.com/click/track?ai=8237&amp;sig=082b25c&amp;sid=5489&amp;ppid=77036153&amp;vpid=585278339&amp;ct=offers"/>
    <x v="8"/>
    <s v="SCT3022KLGC11"/>
    <m/>
    <n v="67.528175502659494"/>
    <n v="675281.75502659497"/>
    <n v="675281.75502659497"/>
    <n v="0"/>
    <n v="1"/>
    <s v="https://octopart.com/click/track?c=1&amp;ai=8237&amp;sig=0172fd1&amp;sid=15544&amp;ppid=77036153&amp;vpid=364101383&amp;ct=offers"/>
    <s v="28.6mOhm"/>
    <s v="36A,"/>
    <s v="18V"/>
    <x v="2"/>
    <x v="30"/>
    <x v="1"/>
  </r>
  <r>
    <n v="10000"/>
    <x v="54"/>
    <x v="6"/>
    <s v="SCT3022ALHRC11"/>
    <s v="https://octopart.com/sct3022alhrc11-rohm-99472246"/>
    <x v="46"/>
    <s v="Id=93A (Tc) Vgsmax=18V Vth=5.6V @ 18.2mA"/>
    <s v="Qg=133nC @ 18V Ciss=2208pF @ 500V"/>
    <n v="10000"/>
    <s v="SCT3022ALHRC11-ND"/>
    <m/>
    <m/>
    <s v="SCT3022ALHRC11"/>
    <s v="C1S625901872686"/>
    <m/>
    <s v="755-SCT3022ALHRC11"/>
    <s v="02AH4679"/>
    <m/>
    <m/>
    <m/>
    <m/>
    <m/>
    <s v="SCT3022ALHRC11"/>
    <s v="Tube"/>
    <m/>
    <m/>
    <m/>
    <s v="Bulk"/>
    <m/>
    <s v="Tube"/>
    <m/>
    <m/>
    <m/>
    <m/>
    <m/>
    <m/>
    <m/>
    <n v="50.6248"/>
    <m/>
    <m/>
    <n v="45.018783668439703"/>
    <n v="45.2"/>
    <m/>
    <n v="54.23"/>
    <n v="41.13"/>
    <m/>
    <m/>
    <m/>
    <m/>
    <m/>
    <n v="62.602499999999999"/>
    <n v="807"/>
    <m/>
    <m/>
    <n v="0"/>
    <n v="450"/>
    <m/>
    <n v="791"/>
    <n v="0"/>
    <m/>
    <m/>
    <m/>
    <m/>
    <m/>
    <n v="450"/>
    <n v="1"/>
    <m/>
    <m/>
    <n v="1"/>
    <n v="1"/>
    <m/>
    <n v="1"/>
    <n v="1"/>
    <m/>
    <m/>
    <m/>
    <m/>
    <m/>
    <n v="1"/>
    <s v="https://octopart.com/click/track?ai=8237&amp;sig=0da4dc5&amp;sid=459&amp;ppid=99472246&amp;vpid=531966120&amp;ct=offers"/>
    <m/>
    <m/>
    <s v="https://octopart.com/click/track?c=1&amp;ai=8237&amp;sig=0bcadf7&amp;sid=15544&amp;ppid=99472246&amp;vpid=592437349&amp;ct=offers"/>
    <s v="https://octopart.com/click/track?ai=8237&amp;sig=06fb204&amp;sid=13512&amp;ppid=99472246&amp;vpid=585146208&amp;ct=offers"/>
    <m/>
    <s v="https://octopart.com/click/track?ai=8237&amp;sig=0534a00&amp;sid=2401&amp;ppid=99472246&amp;vpid=534529928&amp;ct=offers"/>
    <s v="https://octopart.com/click/track?c=1&amp;ai=8237&amp;sig=07fdb43&amp;sid=2402&amp;ppid=99472246&amp;vpid=547460371&amp;ct=offers"/>
    <m/>
    <m/>
    <m/>
    <m/>
    <m/>
    <s v="https://octopart.com/click/track?ai=8237&amp;sig=043402f&amp;sid=5489&amp;ppid=99472246&amp;vpid=585278338&amp;ct=offers"/>
    <x v="2"/>
    <s v="02AH4679"/>
    <m/>
    <n v="41.13"/>
    <n v="411300"/>
    <n v="411300"/>
    <n v="0"/>
    <n v="1"/>
    <s v="https://octopart.com/click/track?c=1&amp;ai=8237&amp;sig=07fdb43&amp;sid=2402&amp;ppid=99472246&amp;vpid=547460371&amp;ct=offers"/>
    <s v="28.6mOhm"/>
    <s v="36A,"/>
    <s v="18V"/>
    <x v="2"/>
    <x v="30"/>
    <x v="0"/>
  </r>
  <r>
    <n v="10000"/>
    <x v="55"/>
    <x v="6"/>
    <s v="SCT3022KLHRC11"/>
    <s v="https://octopart.com/sct3022klhrc11-rohm-99472247"/>
    <x v="47"/>
    <s v="Id=95A (Tc) Vgsmax=18V Vth=5.6V @ 18.2mA"/>
    <s v="Qg=178nC @ 18V Ciss=2879pF @ 800V"/>
    <n v="10000"/>
    <s v="SCT3022KLHRC11-ND"/>
    <m/>
    <m/>
    <s v="SCT3022KLHRC11"/>
    <s v="C1S625901872695"/>
    <m/>
    <s v="755-SCT3022KLHRC11"/>
    <s v="02AH4680"/>
    <m/>
    <m/>
    <m/>
    <m/>
    <m/>
    <s v="SCT3022KLHRC11"/>
    <s v="Tube"/>
    <m/>
    <m/>
    <m/>
    <s v="Bulk"/>
    <m/>
    <s v="Tube"/>
    <m/>
    <m/>
    <m/>
    <m/>
    <m/>
    <m/>
    <m/>
    <n v="99.556200000000004"/>
    <m/>
    <m/>
    <n v="100.68153683532201"/>
    <n v="103"/>
    <m/>
    <n v="101.7"/>
    <n v="85.09"/>
    <m/>
    <m/>
    <m/>
    <m/>
    <m/>
    <n v="123.2925"/>
    <n v="864"/>
    <m/>
    <m/>
    <n v="0"/>
    <n v="20"/>
    <m/>
    <n v="685"/>
    <n v="28"/>
    <m/>
    <m/>
    <m/>
    <m/>
    <m/>
    <n v="20"/>
    <n v="1"/>
    <m/>
    <m/>
    <n v="1"/>
    <n v="1"/>
    <m/>
    <n v="1"/>
    <n v="1"/>
    <m/>
    <m/>
    <m/>
    <m/>
    <m/>
    <n v="1"/>
    <s v="https://octopart.com/click/track?ai=8237&amp;sig=0c39666&amp;sid=459&amp;ppid=99472247&amp;vpid=531966121&amp;ct=offers"/>
    <m/>
    <m/>
    <s v="https://octopart.com/click/track?c=1&amp;ai=8237&amp;sig=05a86c5&amp;sid=15544&amp;ppid=99472247&amp;vpid=549505792&amp;ct=offers"/>
    <s v="https://octopart.com/click/track?ai=8237&amp;sig=0c3e5d9&amp;sid=13512&amp;ppid=99472247&amp;vpid=591441324&amp;ct=offers"/>
    <m/>
    <s v="https://octopart.com/click/track?ai=8237&amp;sig=0b6dcf5&amp;sid=2401&amp;ppid=99472247&amp;vpid=534529929&amp;ct=offers"/>
    <s v="https://octopart.com/click/track?ai=8237&amp;sig=004c547&amp;sid=2402&amp;ppid=99472247&amp;vpid=547460372&amp;ct=offers"/>
    <m/>
    <m/>
    <m/>
    <m/>
    <m/>
    <s v="https://octopart.com/click/track?ai=8237&amp;sig=09abfe4&amp;sid=5489&amp;ppid=99472247&amp;vpid=591618332&amp;ct=offers"/>
    <x v="2"/>
    <s v="02AH4680"/>
    <m/>
    <n v="85.09"/>
    <n v="850900"/>
    <n v="850900"/>
    <n v="28"/>
    <n v="1"/>
    <s v="https://octopart.com/click/track?ai=8237&amp;sig=004c547&amp;sid=2402&amp;ppid=99472247&amp;vpid=547460372&amp;ct=offers"/>
    <s v="28.6mOhm"/>
    <s v="36A,"/>
    <s v="18V"/>
    <x v="2"/>
    <x v="30"/>
    <x v="1"/>
  </r>
  <r>
    <n v="10000"/>
    <x v="56"/>
    <x v="6"/>
    <s v="SCT3030ALGC11"/>
    <s v="https://octopart.com/sct3030algc11-rohm-75583396"/>
    <x v="48"/>
    <s v="Id=70A (Tc) Vgsmax=18V Vth=5.6V @ 13.3mA"/>
    <s v="Qg=104nC @ 18V Ciss=1526pF @ 500V"/>
    <n v="10000"/>
    <s v="SCT3030ALGC11-ND"/>
    <m/>
    <s v="SCT3030ALGC11"/>
    <s v="SCT3030ALGC11"/>
    <s v="C1S625901667552"/>
    <m/>
    <s v="755-SCT3030ALGC11"/>
    <s v="05AC9460"/>
    <m/>
    <n v="1501526"/>
    <s v="TMOSP11652"/>
    <m/>
    <s v="SCT3030ALGC11"/>
    <s v="SCT3030ALGC11"/>
    <s v="Tube"/>
    <m/>
    <m/>
    <m/>
    <m/>
    <m/>
    <s v="Tube"/>
    <m/>
    <m/>
    <m/>
    <m/>
    <m/>
    <m/>
    <m/>
    <n v="17.920000000000002"/>
    <m/>
    <n v="16.431329999999999"/>
    <n v="24.777778405846998"/>
    <n v="15.9"/>
    <m/>
    <n v="19.45"/>
    <n v="18.73"/>
    <m/>
    <n v="26.79"/>
    <n v="29.33"/>
    <m/>
    <n v="19.38"/>
    <n v="20.782499999999999"/>
    <n v="2657"/>
    <m/>
    <n v="0"/>
    <n v="0"/>
    <n v="199"/>
    <m/>
    <n v="705"/>
    <n v="14"/>
    <m/>
    <n v="2"/>
    <n v="4080"/>
    <m/>
    <n v="300"/>
    <n v="199"/>
    <n v="1"/>
    <m/>
    <n v="450"/>
    <n v="1"/>
    <n v="1"/>
    <m/>
    <n v="1"/>
    <n v="1"/>
    <m/>
    <n v="1"/>
    <n v="30"/>
    <m/>
    <n v="30"/>
    <n v="1"/>
    <s v="https://octopart.com/click/track?ai=8237&amp;sig=0552a50&amp;sid=459&amp;ppid=75583396&amp;vpid=273434402&amp;ct=offers"/>
    <m/>
    <s v="https://octopart.com/click/track?c=1&amp;ai=8237&amp;sig=016bc4c&amp;sid=5822&amp;ppid=75583396&amp;vpid=439689009&amp;ct=offers"/>
    <s v="https://octopart.com/click/track?c=1&amp;ai=8237&amp;sig=0572625&amp;sid=15544&amp;ppid=75583396&amp;vpid=439657508&amp;ct=offers"/>
    <s v="https://octopart.com/click/track?ai=8237&amp;sig=0b42517&amp;sid=13512&amp;ppid=75583396&amp;vpid=541791688&amp;ct=offers"/>
    <m/>
    <s v="https://octopart.com/click/track?ai=8237&amp;sig=0fe4db7&amp;sid=2401&amp;ppid=75583396&amp;vpid=273428961&amp;ct=offers"/>
    <s v="https://octopart.com/click/track?ai=8237&amp;sig=04556b7&amp;sid=2402&amp;ppid=75583396&amp;vpid=456089901&amp;ct=offers"/>
    <m/>
    <s v="https://octopart.com/click/track?ai=8237&amp;sig=07d1d59&amp;sid=10022&amp;ppid=75583396&amp;vpid=577092164&amp;ct=offers"/>
    <s v="https://octopart.com/click/track?ai=8237&amp;sig=0037701&amp;sid=18993&amp;ppid=75583396&amp;vpid=277950105&amp;ct=offers"/>
    <m/>
    <s v="https://octopart.com/click/track?ai=8237&amp;sig=02d9c79&amp;sid=950&amp;ppid=75583396&amp;vpid=413247588&amp;ct=offers"/>
    <s v="https://octopart.com/click/track?ai=8237&amp;sig=060c4b1&amp;sid=5489&amp;ppid=75583396&amp;vpid=542021458&amp;ct=offers"/>
    <x v="9"/>
    <s v="C1S625901667552"/>
    <m/>
    <n v="15.9"/>
    <n v="159000"/>
    <n v="159000"/>
    <n v="199"/>
    <n v="1"/>
    <s v="https://octopart.com/click/track?ai=8237&amp;sig=0b42517&amp;sid=13512&amp;ppid=75583396&amp;vpid=541791688&amp;ct=offers"/>
    <s v="39mOhm"/>
    <s v="27A,"/>
    <s v="18V"/>
    <x v="2"/>
    <x v="31"/>
    <x v="0"/>
  </r>
  <r>
    <n v="10000"/>
    <x v="57"/>
    <x v="6"/>
    <s v="SCT3030KLHRC11"/>
    <s v="https://octopart.com/sct3030klhrc11-rohm-99472249"/>
    <x v="49"/>
    <s v="Id=72A (Tc) Vgsmax=18V Vth=5.6V @ 13.3mA"/>
    <s v="Qg=131nC @ 18V Ciss=2222pF @ 800V"/>
    <n v="10000"/>
    <s v="SCT3030KLHRC11-ND"/>
    <m/>
    <m/>
    <m/>
    <s v="C1S625901872710"/>
    <m/>
    <s v="755-SCT3030KLHRC11"/>
    <s v="02AH4682"/>
    <m/>
    <m/>
    <m/>
    <m/>
    <m/>
    <s v="SCT3030KLHRC11"/>
    <s v="Tube"/>
    <m/>
    <m/>
    <m/>
    <s v="Bulk"/>
    <m/>
    <s v="Tube"/>
    <m/>
    <m/>
    <m/>
    <m/>
    <m/>
    <m/>
    <m/>
    <n v="53.529800000000002"/>
    <m/>
    <m/>
    <m/>
    <n v="54.1"/>
    <m/>
    <n v="57.35"/>
    <n v="59.68"/>
    <m/>
    <m/>
    <m/>
    <m/>
    <m/>
    <n v="68.837999999999994"/>
    <n v="874"/>
    <m/>
    <m/>
    <m/>
    <n v="30"/>
    <m/>
    <n v="774"/>
    <n v="30"/>
    <m/>
    <m/>
    <m/>
    <m/>
    <m/>
    <n v="27"/>
    <n v="1"/>
    <m/>
    <m/>
    <m/>
    <n v="1"/>
    <m/>
    <n v="1"/>
    <n v="1"/>
    <m/>
    <m/>
    <m/>
    <m/>
    <m/>
    <n v="2"/>
    <s v="https://octopart.com/click/track?ai=8237&amp;sig=0cb5b04&amp;sid=459&amp;ppid=99472249&amp;vpid=531966124&amp;ct=offers"/>
    <m/>
    <m/>
    <m/>
    <s v="https://octopart.com/click/track?ai=8237&amp;sig=02783a7&amp;sid=13512&amp;ppid=99472249&amp;vpid=585146210&amp;ct=offers"/>
    <m/>
    <s v="https://octopart.com/click/track?ai=8237&amp;sig=0bf436a&amp;sid=2401&amp;ppid=99472249&amp;vpid=534529931&amp;ct=offers"/>
    <s v="https://octopart.com/click/track?ai=8237&amp;sig=0c474cb&amp;sid=2402&amp;ppid=99472249&amp;vpid=547460375&amp;ct=offers"/>
    <m/>
    <m/>
    <m/>
    <m/>
    <m/>
    <s v="https://octopart.com/click/track?ai=8237&amp;sig=0352e1b&amp;sid=5489&amp;ppid=99472249&amp;vpid=611054309&amp;ct=offers"/>
    <x v="4"/>
    <n v="3052188"/>
    <m/>
    <n v="50.349337539514202"/>
    <n v="503493.37539514201"/>
    <n v="503493.37539514201"/>
    <n v="30"/>
    <n v="1"/>
    <s v="https://octopart.com/click/track?ai=8237&amp;sig=007fc72&amp;sid=819&amp;ppid=99472249&amp;vpid=541437107&amp;ct=offers"/>
    <s v="39mOhm"/>
    <s v="27A,"/>
    <s v="18V"/>
    <x v="2"/>
    <x v="31"/>
    <x v="1"/>
  </r>
  <r>
    <n v="10000"/>
    <x v="58"/>
    <x v="6"/>
    <s v="SCT3030ARC14"/>
    <s v="https://octopart.com/sct3030arc14-rohm-103973203"/>
    <x v="50"/>
    <s v="Id=70A (Tc) Vgsmax=18V Vth=5.6V @ 13.3mA"/>
    <s v="Qg=104nC @ 18V Ciss=1526pF @ 500V"/>
    <n v="10000"/>
    <s v="846-SCT3030ARC14-ND"/>
    <m/>
    <s v="SCT3030ARC14"/>
    <m/>
    <s v="C1S625901924642"/>
    <m/>
    <s v="755-SCT3030ARC14"/>
    <s v="34AH2694"/>
    <m/>
    <m/>
    <m/>
    <m/>
    <m/>
    <s v="SCT3030ARC14"/>
    <s v="Tube"/>
    <m/>
    <m/>
    <m/>
    <s v="Bulk"/>
    <m/>
    <s v="Tube"/>
    <m/>
    <m/>
    <m/>
    <m/>
    <m/>
    <m/>
    <m/>
    <n v="31.729600000000001"/>
    <m/>
    <n v="29.093730000000001"/>
    <m/>
    <n v="33"/>
    <m/>
    <n v="32.86"/>
    <n v="26.72"/>
    <m/>
    <m/>
    <m/>
    <m/>
    <m/>
    <n v="40.81"/>
    <n v="347"/>
    <m/>
    <n v="0"/>
    <m/>
    <n v="30"/>
    <m/>
    <n v="372"/>
    <n v="30"/>
    <m/>
    <m/>
    <m/>
    <m/>
    <m/>
    <n v="12"/>
    <n v="1"/>
    <m/>
    <n v="450"/>
    <m/>
    <n v="1"/>
    <m/>
    <n v="1"/>
    <n v="1"/>
    <m/>
    <m/>
    <m/>
    <m/>
    <m/>
    <n v="2"/>
    <s v="https://octopart.com/click/track?ai=8237&amp;sig=08b948f&amp;sid=459&amp;ppid=103973203&amp;vpid=581253805&amp;ct=offers"/>
    <m/>
    <s v="https://octopart.com/click/track?c=1&amp;ai=8237&amp;sig=0ff919b&amp;sid=5822&amp;ppid=103973203&amp;vpid=582921620&amp;ct=offers"/>
    <m/>
    <s v="https://octopart.com/click/track?ai=8237&amp;sig=058be50&amp;sid=13512&amp;ppid=103973203&amp;vpid=594519628&amp;ct=offers"/>
    <m/>
    <s v="https://octopart.com/click/track?ai=8237&amp;sig=07937cb&amp;sid=2401&amp;ppid=103973203&amp;vpid=582375245&amp;ct=offers"/>
    <s v="https://octopart.com/click/track?ai=8237&amp;sig=0734694&amp;sid=2402&amp;ppid=103973203&amp;vpid=587995144&amp;ct=offers"/>
    <m/>
    <m/>
    <m/>
    <m/>
    <m/>
    <s v="https://octopart.com/click/track?ai=8237&amp;sig=05c2de7&amp;sid=5489&amp;ppid=103973203&amp;vpid=611054307&amp;ct=offers"/>
    <x v="4"/>
    <n v="3241768"/>
    <m/>
    <n v="25.980882335730701"/>
    <n v="259808.823357307"/>
    <n v="259808.823357307"/>
    <n v="30"/>
    <n v="1"/>
    <s v="https://octopart.com/click/track?ai=8237&amp;sig=0f18fef&amp;sid=819&amp;ppid=103973203&amp;vpid=585421769&amp;ct=offers"/>
    <s v="39mOhm"/>
    <s v="27A,"/>
    <s v="18V"/>
    <x v="3"/>
    <x v="31"/>
    <x v="0"/>
  </r>
  <r>
    <n v="10000"/>
    <x v="59"/>
    <x v="6"/>
    <s v="SCT3030ALHRC11"/>
    <s v="https://octopart.com/sct3030alhrc11-rohm-99472248"/>
    <x v="48"/>
    <s v="Id=70A (Tc) Vgsmax=18V Vth=5.6V @ 13.3mA"/>
    <s v="Qg=104nC @ 18V Ciss=1526pF @ 500V"/>
    <n v="10000"/>
    <s v="SCT3030ALHRC11-ND"/>
    <m/>
    <m/>
    <s v="SCT3030ALHRC11"/>
    <s v="C1S625901872701"/>
    <m/>
    <s v="755-SCT3030ALHRC11"/>
    <s v="02AH4681"/>
    <m/>
    <m/>
    <m/>
    <m/>
    <m/>
    <s v="SCT3030ALHRC11"/>
    <s v="Tube"/>
    <m/>
    <m/>
    <m/>
    <s v="Bulk"/>
    <m/>
    <s v="Tube"/>
    <m/>
    <m/>
    <m/>
    <m/>
    <m/>
    <m/>
    <m/>
    <n v="33.09684"/>
    <m/>
    <m/>
    <n v="33.502354317756499"/>
    <n v="34.4"/>
    <m/>
    <n v="35.46"/>
    <n v="27.88"/>
    <m/>
    <m/>
    <m/>
    <m/>
    <m/>
    <n v="42.56"/>
    <n v="783"/>
    <m/>
    <m/>
    <n v="0"/>
    <n v="30"/>
    <m/>
    <n v="754"/>
    <n v="30"/>
    <m/>
    <m/>
    <m/>
    <m/>
    <m/>
    <n v="30"/>
    <n v="1"/>
    <m/>
    <m/>
    <n v="1"/>
    <n v="1"/>
    <m/>
    <n v="1"/>
    <n v="1"/>
    <m/>
    <m/>
    <m/>
    <m/>
    <m/>
    <n v="2"/>
    <s v="https://octopart.com/click/track?ai=8237&amp;sig=0bfb33b&amp;sid=459&amp;ppid=99472248&amp;vpid=531966123&amp;ct=offers"/>
    <m/>
    <m/>
    <s v="https://octopart.com/click/track?c=1&amp;ai=8237&amp;sig=0d0559e&amp;sid=15544&amp;ppid=99472248&amp;vpid=577830862&amp;ct=offers"/>
    <s v="https://octopart.com/click/track?ai=8237&amp;sig=00daf3d&amp;sid=13512&amp;ppid=99472248&amp;vpid=589773383&amp;ct=offers"/>
    <m/>
    <s v="https://octopart.com/click/track?ai=8237&amp;sig=07c2166&amp;sid=2401&amp;ppid=99472248&amp;vpid=534529930&amp;ct=offers"/>
    <s v="https://octopart.com/click/track?ai=8237&amp;sig=0787e2f&amp;sid=2402&amp;ppid=99472248&amp;vpid=547460373&amp;ct=offers"/>
    <m/>
    <m/>
    <m/>
    <m/>
    <m/>
    <s v="https://octopart.com/click/track?ai=8237&amp;sig=0e8c974&amp;sid=5489&amp;ppid=99472248&amp;vpid=611054306&amp;ct=offers"/>
    <x v="2"/>
    <s v="02AH4681"/>
    <m/>
    <n v="27.88"/>
    <n v="278800"/>
    <n v="278800"/>
    <n v="30"/>
    <n v="1"/>
    <s v="https://octopart.com/click/track?ai=8237&amp;sig=0787e2f&amp;sid=2402&amp;ppid=99472248&amp;vpid=547460373&amp;ct=offers"/>
    <s v="39mOhm"/>
    <s v="27A,"/>
    <s v="18V"/>
    <x v="2"/>
    <x v="31"/>
    <x v="0"/>
  </r>
  <r>
    <n v="10000"/>
    <x v="60"/>
    <x v="6"/>
    <s v="SCT3030KLGC11"/>
    <s v="https://octopart.com/sct3030klgc11-rohm-75560594"/>
    <x v="49"/>
    <s v="Id=72A (Tc) Vgsmax=18V Vth=5.6V @ 13.3mA"/>
    <s v="Qg=131nC @ 18V Ciss=2222pF @ 800V"/>
    <n v="10000"/>
    <s v="SCT3030KLGC11-ND"/>
    <m/>
    <s v="SCT3030KLGC11"/>
    <s v="SCT3030KLGC11"/>
    <s v="C1S625901667561"/>
    <s v="SCT3030KLGC11-TUBE"/>
    <s v="755-SCT3030KLGC11"/>
    <s v="05AC9461"/>
    <m/>
    <n v="1501534"/>
    <s v="TMOS1635"/>
    <m/>
    <s v="SCT3030KLGC11"/>
    <s v="SCT3030KLGC11"/>
    <s v="Tube"/>
    <m/>
    <m/>
    <m/>
    <s v="Bulk"/>
    <s v="Tube"/>
    <s v="Tube"/>
    <m/>
    <m/>
    <m/>
    <m/>
    <m/>
    <m/>
    <m/>
    <n v="56.308"/>
    <m/>
    <n v="51.630330000000001"/>
    <n v="41.275458003832398"/>
    <n v="44.5"/>
    <n v="57.46"/>
    <n v="55.9"/>
    <n v="55.9"/>
    <m/>
    <n v="58.15"/>
    <n v="49.18"/>
    <m/>
    <n v="50.524999999999999"/>
    <n v="36.975000000000001"/>
    <n v="1128"/>
    <m/>
    <n v="0"/>
    <n v="0"/>
    <n v="209"/>
    <n v="491"/>
    <n v="1962"/>
    <n v="39"/>
    <m/>
    <n v="12"/>
    <n v="6220"/>
    <m/>
    <n v="300"/>
    <n v="209"/>
    <n v="1"/>
    <m/>
    <n v="450"/>
    <n v="1"/>
    <n v="1"/>
    <n v="1"/>
    <n v="1"/>
    <n v="1"/>
    <m/>
    <n v="1"/>
    <n v="30"/>
    <m/>
    <n v="30"/>
    <n v="1"/>
    <s v="https://octopart.com/click/track?ai=8237&amp;sig=0be748a&amp;sid=459&amp;ppid=75560594&amp;vpid=273319065&amp;ct=offers"/>
    <m/>
    <s v="https://octopart.com/click/track?c=1&amp;ai=8237&amp;sig=05bcbf0&amp;sid=5822&amp;ppid=75560594&amp;vpid=410037756&amp;ct=offers"/>
    <s v="https://octopart.com/click/track?c=1&amp;ai=8237&amp;sig=09ac761&amp;sid=15544&amp;ppid=75560594&amp;vpid=409879605&amp;ct=offers"/>
    <s v="https://octopart.com/click/track?ai=8237&amp;sig=04928f1&amp;sid=13512&amp;ppid=75560594&amp;vpid=540159956&amp;ct=offers"/>
    <s v="https://octopart.com/click/track?ai=8237&amp;sig=0ffbad4&amp;sid=2454&amp;ppid=75560594&amp;vpid=415519830&amp;ct=offers"/>
    <s v="https://octopart.com/click/track?ai=8237&amp;sig=0ea2bfb&amp;sid=2401&amp;ppid=75560594&amp;vpid=273428962&amp;ct=offers"/>
    <s v="https://octopart.com/click/track?ai=8237&amp;sig=04b1d53&amp;sid=2402&amp;ppid=75560594&amp;vpid=547460374&amp;ct=offers"/>
    <m/>
    <s v="https://octopart.com/click/track?ai=8237&amp;sig=0cabee3&amp;sid=10022&amp;ppid=75560594&amp;vpid=575725291&amp;ct=offers"/>
    <s v="https://octopart.com/click/track?ai=8237&amp;sig=04bf054&amp;sid=18993&amp;ppid=75560594&amp;vpid=417418425&amp;ct=offers"/>
    <m/>
    <s v="https://octopart.com/click/track?ai=8237&amp;sig=059a5f6&amp;sid=950&amp;ppid=75560594&amp;vpid=413247589&amp;ct=offers"/>
    <s v="https://octopart.com/click/track?ai=8237&amp;sig=0b5acf8&amp;sid=5489&amp;ppid=75560594&amp;vpid=540355512&amp;ct=offers"/>
    <x v="5"/>
    <s v="SCT3030KLGC11"/>
    <m/>
    <n v="36.975000000000001"/>
    <n v="369750"/>
    <n v="369750"/>
    <n v="209"/>
    <n v="1"/>
    <s v="https://octopart.com/click/track?ai=8237&amp;sig=0b5acf8&amp;sid=5489&amp;ppid=75560594&amp;vpid=540355512&amp;ct=offers"/>
    <s v="39mOhm"/>
    <s v="27A,"/>
    <s v="18V"/>
    <x v="2"/>
    <x v="31"/>
    <x v="1"/>
  </r>
  <r>
    <n v="10000"/>
    <x v="61"/>
    <x v="6"/>
    <s v="SCT3040KLGC11"/>
    <s v="https://octopart.com/sct3040klgc11-rohm-75516214"/>
    <x v="51"/>
    <s v="Id=55A (Tc) Vgsmax=18V Vth=5.6V @ 10mA"/>
    <s v="Qg=107nC @ 18V Ciss=1337pF @ 800V"/>
    <n v="10000"/>
    <s v="SCT3040KLGC11-ND"/>
    <m/>
    <s v="SCT3040KLGC11"/>
    <s v="SCT3040KLGC11"/>
    <s v="C1S625901678132"/>
    <m/>
    <s v="755-SCT3040KLGC11"/>
    <s v="05AC9462"/>
    <m/>
    <n v="1486945"/>
    <s v="TMOS1470"/>
    <s v="SCT3040KLGC11"/>
    <s v="SCT3040KLGC11"/>
    <s v="SCT3040KLGC11"/>
    <s v="Tube"/>
    <m/>
    <m/>
    <m/>
    <s v="Bulk"/>
    <m/>
    <s v="Tube"/>
    <m/>
    <m/>
    <m/>
    <m/>
    <m/>
    <m/>
    <m/>
    <n v="25.548999999999999"/>
    <m/>
    <n v="22.618760000000002"/>
    <n v="24.2989333499143"/>
    <n v="31.6"/>
    <m/>
    <n v="26.79"/>
    <n v="25.75"/>
    <m/>
    <n v="28.99"/>
    <n v="26.18"/>
    <n v="50.65"/>
    <n v="22.96"/>
    <n v="23.324000000000002"/>
    <n v="1607"/>
    <m/>
    <n v="0"/>
    <n v="0"/>
    <n v="30"/>
    <m/>
    <n v="711"/>
    <n v="19"/>
    <m/>
    <n v="0"/>
    <n v="308"/>
    <n v="0"/>
    <n v="420"/>
    <n v="108"/>
    <n v="1"/>
    <m/>
    <n v="450"/>
    <n v="1"/>
    <n v="1"/>
    <m/>
    <n v="1"/>
    <n v="1"/>
    <m/>
    <n v="30"/>
    <n v="30"/>
    <n v="1"/>
    <n v="30"/>
    <n v="4"/>
    <s v="https://octopart.com/click/track?ai=8237&amp;sig=0698ec7&amp;sid=459&amp;ppid=75516214&amp;vpid=273434403&amp;ct=offers"/>
    <m/>
    <s v="https://octopart.com/click/track?c=1&amp;ai=8237&amp;sig=01e0f29&amp;sid=5822&amp;ppid=75516214&amp;vpid=273617042&amp;ct=offers"/>
    <s v="https://octopart.com/click/track?c=1&amp;ai=8237&amp;sig=0323176&amp;sid=15544&amp;ppid=75516214&amp;vpid=272360047&amp;ct=offers"/>
    <s v="https://octopart.com/click/track?ai=8237&amp;sig=021c758&amp;sid=13512&amp;ppid=75516214&amp;vpid=585146211&amp;ct=offers"/>
    <m/>
    <s v="https://octopart.com/click/track?ai=8237&amp;sig=06e37ed&amp;sid=2401&amp;ppid=75516214&amp;vpid=273428963&amp;ct=offers"/>
    <s v="https://octopart.com/click/track?ai=8237&amp;sig=034510c&amp;sid=2402&amp;ppid=75516214&amp;vpid=456089902&amp;ct=offers"/>
    <m/>
    <s v="https://octopart.com/click/track?c=1&amp;ai=8237&amp;sig=0f63f87&amp;sid=10022&amp;ppid=75516214&amp;vpid=577092165&amp;ct=offers"/>
    <s v="https://octopart.com/click/track?ai=8237&amp;sig=05a8a0f&amp;sid=18993&amp;ppid=75516214&amp;vpid=277950106&amp;ct=offers"/>
    <s v="https://octopart.com/click/track?ai=8237&amp;sig=070d7c6&amp;sid=1532&amp;ppid=75516214&amp;vpid=572637122&amp;ct=offers"/>
    <s v="https://octopart.com/click/track?ai=8237&amp;sig=0ffc9ab&amp;sid=950&amp;ppid=75516214&amp;vpid=272676697&amp;ct=offers"/>
    <s v="https://octopart.com/click/track?ai=8237&amp;sig=09c7a36&amp;sid=5489&amp;ppid=75516214&amp;vpid=611054310&amp;ct=offers"/>
    <x v="3"/>
    <s v="SCT3040KLGC11"/>
    <m/>
    <n v="22.618760000000002"/>
    <n v="226187.6"/>
    <n v="226187.6"/>
    <n v="0"/>
    <n v="450"/>
    <s v="https://octopart.com/click/track?c=1&amp;ai=8237&amp;sig=01e0f29&amp;sid=5822&amp;ppid=75516214&amp;vpid=273617042&amp;ct=offers"/>
    <s v="52mOhm"/>
    <s v="20A,"/>
    <s v="18V"/>
    <x v="2"/>
    <x v="17"/>
    <x v="1"/>
  </r>
  <r>
    <n v="10000"/>
    <x v="62"/>
    <x v="6"/>
    <s v="SCT3040KRC14"/>
    <s v="https://octopart.com/sct3040krc14-rohm-103973204"/>
    <x v="52"/>
    <s v="Id=55A (Tc) Vgsmax=18V Vth=5.6V @ 10mA"/>
    <s v="Qg=107nC @ 18V Ciss=1337pF @ 800V"/>
    <n v="10000"/>
    <s v="846-SCT3040KRC14-ND"/>
    <m/>
    <s v="SCT3040KRC14"/>
    <m/>
    <s v="C1S625901924606"/>
    <m/>
    <s v="755-SCT3040KRC14"/>
    <s v="34AH2695"/>
    <m/>
    <m/>
    <m/>
    <m/>
    <m/>
    <s v="SCT3040KRC14"/>
    <s v="Tube"/>
    <m/>
    <m/>
    <m/>
    <s v="Bulk"/>
    <m/>
    <s v="Tube"/>
    <m/>
    <m/>
    <m/>
    <m/>
    <m/>
    <m/>
    <m/>
    <n v="33.527200000000001"/>
    <m/>
    <n v="30.741990000000001"/>
    <m/>
    <n v="39.4"/>
    <m/>
    <n v="34.72"/>
    <n v="28.25"/>
    <m/>
    <m/>
    <m/>
    <m/>
    <m/>
    <n v="43.12"/>
    <n v="250"/>
    <m/>
    <n v="0"/>
    <m/>
    <n v="25"/>
    <m/>
    <n v="421"/>
    <n v="15"/>
    <m/>
    <m/>
    <m/>
    <m/>
    <m/>
    <n v="25"/>
    <n v="1"/>
    <m/>
    <n v="450"/>
    <m/>
    <n v="1"/>
    <m/>
    <n v="1"/>
    <n v="1"/>
    <m/>
    <m/>
    <m/>
    <m/>
    <m/>
    <n v="2"/>
    <s v="https://octopart.com/click/track?ai=8237&amp;sig=0e2d56f&amp;sid=459&amp;ppid=103973204&amp;vpid=581253806&amp;ct=offers"/>
    <m/>
    <s v="https://octopart.com/click/track?c=1&amp;ai=8237&amp;sig=095fdfd&amp;sid=5822&amp;ppid=103973204&amp;vpid=582921621&amp;ct=offers"/>
    <m/>
    <s v="https://octopart.com/click/track?ai=8237&amp;sig=0bad300&amp;sid=13512&amp;ppid=103973204&amp;vpid=582619760&amp;ct=offers"/>
    <m/>
    <s v="https://octopart.com/click/track?ai=8237&amp;sig=049a934&amp;sid=2401&amp;ppid=103973204&amp;vpid=582375246&amp;ct=offers"/>
    <s v="https://octopart.com/click/track?ai=8237&amp;sig=021c451&amp;sid=2402&amp;ppid=103973204&amp;vpid=587995147&amp;ct=offers"/>
    <m/>
    <m/>
    <m/>
    <m/>
    <m/>
    <s v="https://octopart.com/click/track?ai=8237&amp;sig=04e1eae&amp;sid=5489&amp;ppid=103973204&amp;vpid=611054312&amp;ct=offers"/>
    <x v="4"/>
    <n v="3241764"/>
    <m/>
    <n v="27.4502715769407"/>
    <n v="274502.71576940699"/>
    <n v="274502.71576940699"/>
    <n v="15"/>
    <n v="1"/>
    <s v="https://octopart.com/click/track?ai=8237&amp;sig=0341688&amp;sid=819&amp;ppid=103973204&amp;vpid=585421770&amp;ct=offers"/>
    <s v="52mOhm"/>
    <s v="20A,"/>
    <s v="18V"/>
    <x v="3"/>
    <x v="17"/>
    <x v="1"/>
  </r>
  <r>
    <n v="10000"/>
    <x v="63"/>
    <x v="6"/>
    <s v="SCT3040KLHRC11"/>
    <s v="https://octopart.com/sct3040klhrc11-rohm-99472250"/>
    <x v="51"/>
    <s v="Id=55A (Ta) Vgsmax=18V Vth=5.6V @ 10mA"/>
    <s v="Qg=107nC @ 18V Ciss=1337pF @ 800V"/>
    <n v="10000"/>
    <s v="SCT3040KLHRC11-ND"/>
    <m/>
    <m/>
    <s v="SCT3040KLHRC11"/>
    <s v="C1S625901872729"/>
    <m/>
    <s v="755-SCT3040KLHRC11"/>
    <s v="02AH4683"/>
    <m/>
    <m/>
    <m/>
    <m/>
    <m/>
    <s v="SCT3040KLHRC11"/>
    <s v="Tube"/>
    <m/>
    <m/>
    <m/>
    <s v="Bulk"/>
    <m/>
    <s v="Tube"/>
    <m/>
    <m/>
    <m/>
    <m/>
    <m/>
    <m/>
    <m/>
    <n v="34.970880000000001"/>
    <m/>
    <m/>
    <n v="30.0125262140422"/>
    <n v="41"/>
    <m/>
    <n v="39.96"/>
    <n v="29.89"/>
    <m/>
    <m/>
    <m/>
    <m/>
    <m/>
    <n v="44.968000000000004"/>
    <n v="890"/>
    <m/>
    <m/>
    <n v="0"/>
    <n v="15"/>
    <m/>
    <n v="815"/>
    <n v="30"/>
    <m/>
    <m/>
    <m/>
    <m/>
    <m/>
    <n v="30"/>
    <n v="1"/>
    <m/>
    <m/>
    <n v="1"/>
    <n v="1"/>
    <m/>
    <n v="1"/>
    <n v="1"/>
    <m/>
    <m/>
    <m/>
    <m/>
    <m/>
    <n v="2"/>
    <s v="https://octopart.com/click/track?ai=8237&amp;sig=04cc172&amp;sid=459&amp;ppid=99472250&amp;vpid=531966125&amp;ct=offers"/>
    <m/>
    <m/>
    <s v="https://octopart.com/click/track?c=1&amp;ai=8237&amp;sig=06d0414&amp;sid=15544&amp;ppid=99472250&amp;vpid=592437350&amp;ct=offers"/>
    <s v="https://octopart.com/click/track?ai=8237&amp;sig=04b2347&amp;sid=13512&amp;ppid=99472250&amp;vpid=585146212&amp;ct=offers"/>
    <m/>
    <s v="https://octopart.com/click/track?ai=8237&amp;sig=03ab1f6&amp;sid=2401&amp;ppid=99472250&amp;vpid=534529933&amp;ct=offers"/>
    <s v="https://octopart.com/click/track?ai=8237&amp;sig=082c4c1&amp;sid=2402&amp;ppid=99472250&amp;vpid=547460376&amp;ct=offers"/>
    <m/>
    <m/>
    <m/>
    <m/>
    <m/>
    <s v="https://octopart.com/click/track?ai=8237&amp;sig=055a3f7&amp;sid=5489&amp;ppid=99472250&amp;vpid=611054311&amp;ct=offers"/>
    <x v="2"/>
    <s v="02AH4683"/>
    <m/>
    <n v="29.89"/>
    <n v="298900"/>
    <n v="298900"/>
    <n v="30"/>
    <n v="1"/>
    <s v="https://octopart.com/click/track?ai=8237&amp;sig=082c4c1&amp;sid=2402&amp;ppid=99472250&amp;vpid=547460376&amp;ct=offers"/>
    <s v="52mOhm"/>
    <s v="20A,"/>
    <s v="18V"/>
    <x v="2"/>
    <x v="17"/>
    <x v="1"/>
  </r>
  <r>
    <n v="10000"/>
    <x v="64"/>
    <x v="6"/>
    <s v="SCT3060ALGC11"/>
    <s v="https://octopart.com/sct3060algc11-rohm-75583397"/>
    <x v="53"/>
    <s v="Id=39A (Tc) Vgsmax=18V Vth=5.6V @ 6.67mA"/>
    <s v="Qg=58nC @ 18V Ciss=852pF @ 500V"/>
    <n v="10000"/>
    <s v="SCT3060ALGC11-ND"/>
    <m/>
    <s v="SCT3060ALGC11"/>
    <s v="SCT3060ALGC11"/>
    <s v="C1S625901678141"/>
    <s v="SCT3060ALGC11-TUBE"/>
    <s v="755-SCT3060ALGC11"/>
    <s v="05AC9463"/>
    <m/>
    <n v="1501454"/>
    <m/>
    <s v="SCT3060ALGC11"/>
    <s v="SCT3060ALGC11"/>
    <s v="SCT3060ALGC11"/>
    <s v="Tube"/>
    <m/>
    <m/>
    <m/>
    <s v="Bulk"/>
    <s v="Tube"/>
    <s v="Tube"/>
    <m/>
    <m/>
    <m/>
    <m/>
    <m/>
    <m/>
    <m/>
    <n v="7.5039999999999996"/>
    <m/>
    <n v="6.8806200000000004"/>
    <n v="11.184902972714699"/>
    <n v="16"/>
    <n v="10.15"/>
    <n v="8.31"/>
    <n v="10.73"/>
    <m/>
    <n v="11.8"/>
    <m/>
    <n v="14"/>
    <n v="7.8719999999999999"/>
    <n v="9.9819999999999993"/>
    <n v="475"/>
    <m/>
    <n v="0"/>
    <n v="0"/>
    <n v="25"/>
    <n v="947"/>
    <n v="622"/>
    <n v="156"/>
    <m/>
    <n v="18"/>
    <m/>
    <n v="0"/>
    <n v="240"/>
    <n v="425"/>
    <n v="1"/>
    <m/>
    <n v="450"/>
    <n v="1"/>
    <n v="1"/>
    <n v="1"/>
    <n v="1"/>
    <n v="1"/>
    <m/>
    <n v="1"/>
    <m/>
    <n v="1"/>
    <n v="30"/>
    <n v="8"/>
    <s v="https://octopart.com/click/track?ai=8237&amp;sig=0089419&amp;sid=459&amp;ppid=75583397&amp;vpid=273434404&amp;ct=offers"/>
    <m/>
    <s v="https://octopart.com/click/track?c=1&amp;ai=8237&amp;sig=0261f68&amp;sid=5822&amp;ppid=75583397&amp;vpid=410037757&amp;ct=offers"/>
    <s v="https://octopart.com/click/track?c=1&amp;ai=8237&amp;sig=0fae2e6&amp;sid=15544&amp;ppid=75583397&amp;vpid=420690373&amp;ct=offers"/>
    <s v="https://octopart.com/click/track?ai=8237&amp;sig=0ea0d05&amp;sid=13512&amp;ppid=75583397&amp;vpid=585146213&amp;ct=offers"/>
    <s v="https://octopart.com/click/track?ai=8237&amp;sig=0160c6d&amp;sid=2454&amp;ppid=75583397&amp;vpid=415519835&amp;ct=offers"/>
    <s v="https://octopart.com/click/track?ai=8237&amp;sig=083e8ac&amp;sid=2401&amp;ppid=75583397&amp;vpid=273428964&amp;ct=offers"/>
    <s v="https://octopart.com/click/track?ai=8237&amp;sig=05d5757&amp;sid=2402&amp;ppid=75583397&amp;vpid=551451497&amp;ct=offers"/>
    <m/>
    <s v="https://octopart.com/click/track?ai=8237&amp;sig=059324a&amp;sid=10022&amp;ppid=75583397&amp;vpid=575725292&amp;ct=offers"/>
    <m/>
    <s v="https://octopart.com/click/track?ai=8237&amp;sig=008b3c9&amp;sid=1532&amp;ppid=75583397&amp;vpid=572637123&amp;ct=offers"/>
    <s v="https://octopart.com/click/track?ai=8237&amp;sig=0c1f5eb&amp;sid=950&amp;ppid=75583397&amp;vpid=413247590&amp;ct=offers"/>
    <s v="https://octopart.com/click/track?ai=8237&amp;sig=01d7686&amp;sid=5489&amp;ppid=75583397&amp;vpid=611054313&amp;ct=offers"/>
    <x v="3"/>
    <s v="SCT3060ALGC11"/>
    <m/>
    <n v="6.8806200000000004"/>
    <n v="68806.2"/>
    <n v="68806.2"/>
    <n v="0"/>
    <n v="450"/>
    <s v="https://octopart.com/click/track?c=1&amp;ai=8237&amp;sig=0261f68&amp;sid=5822&amp;ppid=75583397&amp;vpid=410037757&amp;ct=offers"/>
    <s v="78mOhm"/>
    <s v="13A,"/>
    <s v="18V"/>
    <x v="2"/>
    <x v="8"/>
    <x v="0"/>
  </r>
  <r>
    <n v="10000"/>
    <x v="65"/>
    <x v="6"/>
    <s v="SCT3060ARC14"/>
    <s v="https://octopart.com/sct3060arc14-rohm-103973205"/>
    <x v="54"/>
    <s v="Id=39A (Tc) Vgsmax=18V Vth=5.6V @ 6.67mA"/>
    <s v="Qg=58nC @ 18V Ciss=852pF @ 500V"/>
    <n v="10000"/>
    <s v="846-SCT3060ARC14-ND"/>
    <m/>
    <s v="SCT3060ARC14"/>
    <s v="SCT3060ARC14"/>
    <s v="C1S625901924633"/>
    <m/>
    <s v="755-SCT3060ARC14"/>
    <s v="34AH2696"/>
    <m/>
    <m/>
    <m/>
    <m/>
    <m/>
    <s v="SCT3060ARC14"/>
    <s v="Tube"/>
    <m/>
    <m/>
    <m/>
    <s v="Bulk"/>
    <m/>
    <s v="Tube"/>
    <m/>
    <m/>
    <m/>
    <m/>
    <m/>
    <m/>
    <m/>
    <n v="14.46956"/>
    <m/>
    <n v="12.81002"/>
    <n v="11.4466420589116"/>
    <n v="13"/>
    <m/>
    <n v="15.46"/>
    <n v="11.77"/>
    <m/>
    <m/>
    <m/>
    <m/>
    <m/>
    <n v="17.212499999999999"/>
    <n v="325"/>
    <m/>
    <n v="0"/>
    <n v="0"/>
    <n v="448"/>
    <m/>
    <n v="401"/>
    <n v="30"/>
    <m/>
    <m/>
    <m/>
    <m/>
    <m/>
    <n v="448"/>
    <n v="1"/>
    <m/>
    <n v="450"/>
    <n v="450"/>
    <n v="1"/>
    <m/>
    <n v="1"/>
    <n v="1"/>
    <m/>
    <m/>
    <m/>
    <m/>
    <m/>
    <n v="1"/>
    <s v="https://octopart.com/click/track?ai=8237&amp;sig=03824a9&amp;sid=459&amp;ppid=103973205&amp;vpid=581253807&amp;ct=offers"/>
    <m/>
    <s v="https://octopart.com/click/track?c=1&amp;ai=8237&amp;sig=08659b5&amp;sid=5822&amp;ppid=103973205&amp;vpid=582921622&amp;ct=offers"/>
    <s v="https://octopart.com/click/track?c=1&amp;ai=8237&amp;sig=0edf8fd&amp;sid=15544&amp;ppid=103973205&amp;vpid=599618278&amp;ct=offers"/>
    <s v="https://octopart.com/click/track?ai=8237&amp;sig=0c810ca&amp;sid=13512&amp;ppid=103973205&amp;vpid=582619761&amp;ct=offers"/>
    <m/>
    <s v="https://octopart.com/click/track?ai=8237&amp;sig=09c4052&amp;sid=2401&amp;ppid=103973205&amp;vpid=582375247&amp;ct=offers"/>
    <s v="https://octopart.com/click/track?ai=8237&amp;sig=053c30e&amp;sid=2402&amp;ppid=103973205&amp;vpid=587995148&amp;ct=offers"/>
    <m/>
    <m/>
    <m/>
    <m/>
    <m/>
    <s v="https://octopart.com/click/track?ai=8237&amp;sig=08b95c4&amp;sid=5489&amp;ppid=103973205&amp;vpid=582940713&amp;ct=offers"/>
    <x v="8"/>
    <s v="SCT3060ARC14"/>
    <m/>
    <n v="11.4466420589116"/>
    <n v="114466.42058911599"/>
    <n v="114466.42058911599"/>
    <n v="0"/>
    <n v="450"/>
    <s v="https://octopart.com/click/track?c=1&amp;ai=8237&amp;sig=0edf8fd&amp;sid=15544&amp;ppid=103973205&amp;vpid=599618278&amp;ct=offers"/>
    <s v="78mOhm"/>
    <s v="13A,"/>
    <s v="18V"/>
    <x v="3"/>
    <x v="8"/>
    <x v="0"/>
  </r>
  <r>
    <n v="10000"/>
    <x v="66"/>
    <x v="6"/>
    <s v="SCT3060ALHRC11"/>
    <s v="https://octopart.com/sct3060alhrc11-rohm-99472251"/>
    <x v="53"/>
    <s v="Id=39A (Tc) Vgsmax=18V Vth=5.6V @ 6.67mA"/>
    <s v="Qg=58nC @ 18V Ciss=852pF @ 500V"/>
    <n v="10000"/>
    <s v="SCT3060ALHRC11-ND"/>
    <m/>
    <m/>
    <s v="SCT3060ALHRC11"/>
    <s v="C1S625901872738"/>
    <m/>
    <s v="755-SCT3060ALHRC11"/>
    <s v="02AH4684"/>
    <m/>
    <m/>
    <m/>
    <m/>
    <m/>
    <s v="SCT3060ALHRC11"/>
    <s v="Tube"/>
    <m/>
    <m/>
    <m/>
    <s v="Bulk"/>
    <m/>
    <s v="Tube"/>
    <m/>
    <m/>
    <m/>
    <m/>
    <m/>
    <m/>
    <m/>
    <n v="14.572039999999999"/>
    <m/>
    <m/>
    <n v="14.7270743715695"/>
    <n v="17.100000000000001"/>
    <m/>
    <n v="17.690000000000001"/>
    <n v="12.2"/>
    <m/>
    <m/>
    <m/>
    <m/>
    <m/>
    <n v="18.745999999999999"/>
    <n v="630"/>
    <m/>
    <m/>
    <n v="0"/>
    <n v="30"/>
    <m/>
    <n v="805"/>
    <n v="0"/>
    <m/>
    <m/>
    <m/>
    <m/>
    <m/>
    <n v="20"/>
    <n v="1"/>
    <m/>
    <m/>
    <n v="1"/>
    <n v="1"/>
    <m/>
    <n v="1"/>
    <n v="1"/>
    <m/>
    <m/>
    <m/>
    <m/>
    <m/>
    <n v="4"/>
    <s v="https://octopart.com/click/track?ai=8237&amp;sig=08baa14&amp;sid=459&amp;ppid=99472251&amp;vpid=531966126&amp;ct=offers"/>
    <m/>
    <m/>
    <s v="https://octopart.com/click/track?c=1&amp;ai=8237&amp;sig=0a65370&amp;sid=15544&amp;ppid=99472251&amp;vpid=549505793&amp;ct=offers"/>
    <s v="https://octopart.com/click/track?ai=8237&amp;sig=0bc03e0&amp;sid=13512&amp;ppid=99472251&amp;vpid=585146214&amp;ct=offers"/>
    <m/>
    <s v="https://octopart.com/click/track?ai=8237&amp;sig=0db2d8d&amp;sid=2401&amp;ppid=99472251&amp;vpid=534529935&amp;ct=offers"/>
    <s v="https://octopart.com/click/track?c=1&amp;ai=8237&amp;sig=0dca922&amp;sid=2402&amp;ppid=99472251&amp;vpid=547460377&amp;ct=offers"/>
    <m/>
    <m/>
    <m/>
    <m/>
    <m/>
    <s v="https://octopart.com/click/track?ai=8237&amp;sig=0ea25f2&amp;sid=5489&amp;ppid=99472251&amp;vpid=611054314&amp;ct=offers"/>
    <x v="2"/>
    <s v="02AH4684"/>
    <m/>
    <n v="12.2"/>
    <n v="122000"/>
    <n v="122000"/>
    <n v="0"/>
    <n v="1"/>
    <s v="https://octopart.com/click/track?c=1&amp;ai=8237&amp;sig=0dca922&amp;sid=2402&amp;ppid=99472251&amp;vpid=547460377&amp;ct=offers"/>
    <s v="78mOhm"/>
    <s v="13A,"/>
    <s v="18V"/>
    <x v="2"/>
    <x v="8"/>
    <x v="0"/>
  </r>
  <r>
    <n v="10000"/>
    <x v="67"/>
    <x v="6"/>
    <s v="SCT3080KLGC11"/>
    <s v="https://octopart.com/sct3080klgc11-rohm-75583398"/>
    <x v="55"/>
    <s v="Id=31A (Tc) Vgsmax=18V Vth=5.6V @ 5mA"/>
    <s v="Qg=60nC @ 18V Ciss=785pF @ 800V"/>
    <n v="10000"/>
    <s v="SCT3080KLGC11-ND"/>
    <m/>
    <s v="SCT3080KLGC11"/>
    <s v="SCT3080KLGC11"/>
    <s v="C1S625901668339"/>
    <m/>
    <s v="755-SCT3080KLGC11"/>
    <s v="05AC9465"/>
    <m/>
    <n v="1486948"/>
    <m/>
    <s v="SCT3080KLGC11"/>
    <s v="SCT3080KLGC11"/>
    <s v="SCT3080KLGC11"/>
    <s v="Tube"/>
    <m/>
    <m/>
    <m/>
    <s v="Bulk"/>
    <m/>
    <s v="Tube"/>
    <m/>
    <m/>
    <m/>
    <m/>
    <m/>
    <m/>
    <m/>
    <n v="12.586"/>
    <m/>
    <n v="11.1425"/>
    <n v="10.581711501393301"/>
    <n v="8.48"/>
    <m/>
    <n v="13.46"/>
    <n v="12.58"/>
    <m/>
    <n v="15.54"/>
    <m/>
    <n v="16.29"/>
    <n v="12.004"/>
    <n v="10.811999999999999"/>
    <n v="3354"/>
    <m/>
    <n v="0"/>
    <n v="0"/>
    <n v="102"/>
    <m/>
    <n v="2386"/>
    <n v="79"/>
    <m/>
    <n v="30"/>
    <m/>
    <n v="0"/>
    <n v="450"/>
    <n v="102"/>
    <n v="1"/>
    <m/>
    <n v="450"/>
    <n v="1"/>
    <n v="1"/>
    <m/>
    <n v="1"/>
    <n v="1"/>
    <m/>
    <n v="30"/>
    <m/>
    <n v="1"/>
    <n v="30"/>
    <n v="2"/>
    <s v="https://octopart.com/click/track?ai=8237&amp;sig=0006593&amp;sid=459&amp;ppid=75583398&amp;vpid=273434405&amp;ct=offers"/>
    <m/>
    <s v="https://octopart.com/click/track?c=1&amp;ai=8237&amp;sig=0d9b1ea&amp;sid=5822&amp;ppid=75583398&amp;vpid=275862558&amp;ct=offers"/>
    <s v="https://octopart.com/click/track?c=1&amp;ai=8237&amp;sig=01c228c&amp;sid=15544&amp;ppid=75583398&amp;vpid=275684817&amp;ct=offers"/>
    <s v="https://octopart.com/click/track?ai=8237&amp;sig=029886c&amp;sid=13512&amp;ppid=75583398&amp;vpid=575423757&amp;ct=offers"/>
    <m/>
    <s v="https://octopart.com/click/track?ai=8237&amp;sig=010b829&amp;sid=2401&amp;ppid=75583398&amp;vpid=273428965&amp;ct=offers"/>
    <s v="https://octopart.com/click/track?ai=8237&amp;sig=0fbbda5&amp;sid=2402&amp;ppid=75583398&amp;vpid=547460380&amp;ct=offers"/>
    <m/>
    <s v="https://octopart.com/click/track?ai=8237&amp;sig=0b972cb&amp;sid=10022&amp;ppid=75583398&amp;vpid=575725295&amp;ct=offers"/>
    <m/>
    <s v="https://octopart.com/click/track?ai=8237&amp;sig=02cba42&amp;sid=1532&amp;ppid=75583398&amp;vpid=572637124&amp;ct=offers"/>
    <s v="https://octopart.com/click/track?ai=8237&amp;sig=0b5e2fa&amp;sid=950&amp;ppid=75583398&amp;vpid=413247592&amp;ct=offers"/>
    <s v="https://octopart.com/click/track?ai=8237&amp;sig=0d6a47d&amp;sid=5489&amp;ppid=75583398&amp;vpid=576492800&amp;ct=offers"/>
    <x v="9"/>
    <s v="C1S625901668339"/>
    <s v="Bulk"/>
    <n v="8.48"/>
    <n v="84800"/>
    <n v="84800"/>
    <n v="102"/>
    <n v="1"/>
    <s v="https://octopart.com/click/track?ai=8237&amp;sig=029886c&amp;sid=13512&amp;ppid=75583398&amp;vpid=575423757&amp;ct=offers"/>
    <s v="104mOhm"/>
    <s v="10A,"/>
    <s v="18V"/>
    <x v="2"/>
    <x v="32"/>
    <x v="1"/>
  </r>
  <r>
    <n v="10000"/>
    <x v="68"/>
    <x v="6"/>
    <s v="SCT3080ARC14"/>
    <s v="https://octopart.com/sct3080arc14-rohm-103973206"/>
    <x v="56"/>
    <s v="Id=30A (Tc) Vgsmax=18V Vth=5.6V @ 5mA"/>
    <s v="Qg=48nC @ 18V Ciss=571pF @ 500V"/>
    <n v="10000"/>
    <s v="846-SCT3080ARC14-ND"/>
    <m/>
    <s v="SCT3080ARC14"/>
    <m/>
    <s v="C1S625901924651"/>
    <m/>
    <s v="755-SCT3080ARC14"/>
    <s v="34AH2697"/>
    <m/>
    <m/>
    <m/>
    <m/>
    <m/>
    <s v="SCT3080ARC14"/>
    <s v="Tube"/>
    <m/>
    <m/>
    <m/>
    <s v="Bulk"/>
    <m/>
    <s v="Tube"/>
    <m/>
    <m/>
    <m/>
    <m/>
    <m/>
    <m/>
    <m/>
    <n v="11.075100000000001"/>
    <m/>
    <n v="9.8048800000000007"/>
    <m/>
    <n v="13.5"/>
    <m/>
    <n v="11.83"/>
    <n v="9.01"/>
    <m/>
    <m/>
    <m/>
    <m/>
    <m/>
    <n v="14.182"/>
    <n v="416"/>
    <m/>
    <n v="0"/>
    <m/>
    <n v="23"/>
    <m/>
    <n v="442"/>
    <n v="30"/>
    <m/>
    <m/>
    <m/>
    <m/>
    <m/>
    <n v="30"/>
    <n v="1"/>
    <m/>
    <n v="450"/>
    <m/>
    <n v="1"/>
    <m/>
    <n v="1"/>
    <n v="1"/>
    <m/>
    <m/>
    <m/>
    <m/>
    <m/>
    <n v="5"/>
    <s v="https://octopart.com/click/track?ai=8237&amp;sig=0eb587b&amp;sid=459&amp;ppid=103973206&amp;vpid=581253808&amp;ct=offers"/>
    <m/>
    <s v="https://octopart.com/click/track?c=1&amp;ai=8237&amp;sig=044ed10&amp;sid=5822&amp;ppid=103973206&amp;vpid=582921623&amp;ct=offers"/>
    <m/>
    <s v="https://octopart.com/click/track?ai=8237&amp;sig=0763f23&amp;sid=13512&amp;ppid=103973206&amp;vpid=597086254&amp;ct=offers"/>
    <m/>
    <s v="https://octopart.com/click/track?ai=8237&amp;sig=0a8a70c&amp;sid=2401&amp;ppid=103973206&amp;vpid=582375248&amp;ct=offers"/>
    <s v="https://octopart.com/click/track?ai=8237&amp;sig=07fc5eb&amp;sid=2402&amp;ppid=103973206&amp;vpid=587995149&amp;ct=offers"/>
    <m/>
    <m/>
    <m/>
    <m/>
    <m/>
    <s v="https://octopart.com/click/track?ai=8237&amp;sig=0fbbc58&amp;sid=5489&amp;ppid=103973206&amp;vpid=611054318&amp;ct=offers"/>
    <x v="4"/>
    <n v="3241769"/>
    <m/>
    <n v="8.7123078903601492"/>
    <n v="87123.078903601505"/>
    <n v="87123.078903601505"/>
    <n v="30"/>
    <n v="1"/>
    <s v="https://octopart.com/click/track?ai=8237&amp;sig=09df0e6&amp;sid=819&amp;ppid=103973206&amp;vpid=585421772&amp;ct=offers"/>
    <s v="104mOhm"/>
    <s v="10A,"/>
    <s v="18V"/>
    <x v="3"/>
    <x v="32"/>
    <x v="0"/>
  </r>
  <r>
    <n v="10000"/>
    <x v="69"/>
    <x v="6"/>
    <s v="SCT3080ALHRC11"/>
    <s v="https://octopart.com/sct3080alhrc11-rohm-99472252"/>
    <x v="57"/>
    <s v="Id=30A (Tc) Vgsmax=18V Vth=5.6V @ 5mA"/>
    <s v="Qg=48nC @ 18V Ciss=571pF @ 500V"/>
    <n v="10000"/>
    <s v="SCT3080ALHRC11-ND"/>
    <m/>
    <m/>
    <m/>
    <s v="C1S625901872747"/>
    <m/>
    <s v="755-SCT3080ALHRC11"/>
    <s v="02AH4685"/>
    <m/>
    <m/>
    <m/>
    <m/>
    <m/>
    <s v="SCT3080ALHRC11"/>
    <s v="Tube"/>
    <m/>
    <m/>
    <m/>
    <s v="Bulk"/>
    <m/>
    <s v="Tube"/>
    <m/>
    <m/>
    <m/>
    <m/>
    <m/>
    <m/>
    <m/>
    <n v="11.552160000000001"/>
    <m/>
    <m/>
    <m/>
    <n v="14.1"/>
    <m/>
    <n v="14.74"/>
    <n v="9.4"/>
    <m/>
    <m/>
    <m/>
    <m/>
    <m/>
    <n v="14.784000000000001"/>
    <n v="833"/>
    <m/>
    <m/>
    <m/>
    <n v="25"/>
    <m/>
    <n v="870"/>
    <n v="30"/>
    <m/>
    <m/>
    <m/>
    <m/>
    <m/>
    <n v="30"/>
    <n v="1"/>
    <m/>
    <m/>
    <m/>
    <n v="1"/>
    <m/>
    <n v="1"/>
    <n v="1"/>
    <m/>
    <m/>
    <m/>
    <m/>
    <m/>
    <n v="5"/>
    <s v="https://octopart.com/click/track?ai=8237&amp;sig=003cf00&amp;sid=459&amp;ppid=99472252&amp;vpid=531966127&amp;ct=offers"/>
    <m/>
    <m/>
    <m/>
    <s v="https://octopart.com/click/track?ai=8237&amp;sig=0fac525&amp;sid=13512&amp;ppid=99472252&amp;vpid=592617945&amp;ct=offers"/>
    <m/>
    <s v="https://octopart.com/click/track?ai=8237&amp;sig=0b11932&amp;sid=2401&amp;ppid=99472252&amp;vpid=534529937&amp;ct=offers"/>
    <s v="https://octopart.com/click/track?ai=8237&amp;sig=03e9136&amp;sid=2402&amp;ppid=99472252&amp;vpid=547460379&amp;ct=offers"/>
    <m/>
    <m/>
    <m/>
    <m/>
    <m/>
    <s v="https://octopart.com/click/track?ai=8237&amp;sig=024fc1e&amp;sid=5489&amp;ppid=99472252&amp;vpid=611054317&amp;ct=offers"/>
    <x v="2"/>
    <s v="02AH4685"/>
    <m/>
    <n v="9.4"/>
    <n v="94000"/>
    <n v="94000"/>
    <n v="30"/>
    <n v="1"/>
    <s v="https://octopart.com/click/track?ai=8237&amp;sig=03e9136&amp;sid=2402&amp;ppid=99472252&amp;vpid=547460379&amp;ct=offers"/>
    <s v="104mOhm"/>
    <s v="10A,"/>
    <s v="18V"/>
    <x v="2"/>
    <x v="32"/>
    <x v="0"/>
  </r>
  <r>
    <n v="10000"/>
    <x v="70"/>
    <x v="6"/>
    <s v="SCT3080KRC14"/>
    <s v="https://octopart.com/sct3080krc14-rohm-103973207"/>
    <x v="58"/>
    <s v="Id=31A (Tc) Vgsmax=18V Vth=5.6V @ 5mA"/>
    <s v="Qg=60nC @ 18V Ciss=785pF @ 800V"/>
    <n v="10000"/>
    <s v="846-SCT3080KRC14-ND"/>
    <m/>
    <s v="SCT3080KRC14"/>
    <m/>
    <s v="C1S625901924615"/>
    <m/>
    <s v="755-SCT3080KRC14"/>
    <s v="34AH2698"/>
    <m/>
    <m/>
    <m/>
    <m/>
    <m/>
    <s v="SCT3080KRC14"/>
    <s v="Tube"/>
    <m/>
    <m/>
    <m/>
    <s v="Bulk"/>
    <m/>
    <s v="Tube"/>
    <m/>
    <m/>
    <m/>
    <m/>
    <m/>
    <m/>
    <m/>
    <n v="14.7224"/>
    <m/>
    <n v="13.499370000000001"/>
    <m/>
    <n v="15.3"/>
    <m/>
    <n v="15.98"/>
    <n v="12.41"/>
    <m/>
    <m/>
    <m/>
    <m/>
    <m/>
    <n v="18.928000000000001"/>
    <n v="363"/>
    <m/>
    <n v="0"/>
    <m/>
    <n v="94"/>
    <m/>
    <n v="411"/>
    <n v="25"/>
    <m/>
    <m/>
    <m/>
    <m/>
    <m/>
    <n v="30"/>
    <n v="1"/>
    <m/>
    <n v="450"/>
    <m/>
    <n v="1"/>
    <m/>
    <n v="1"/>
    <n v="1"/>
    <m/>
    <m/>
    <m/>
    <m/>
    <m/>
    <n v="4"/>
    <s v="https://octopart.com/click/track?ai=8237&amp;sig=0ded2eb&amp;sid=459&amp;ppid=103973207&amp;vpid=581253809&amp;ct=offers"/>
    <m/>
    <s v="https://octopart.com/click/track?c=1&amp;ai=8237&amp;sig=095f695&amp;sid=5822&amp;ppid=103973207&amp;vpid=582921624&amp;ct=offers"/>
    <m/>
    <s v="https://octopart.com/click/track?ai=8237&amp;sig=0651cf0&amp;sid=13512&amp;ppid=103973207&amp;vpid=582619762&amp;ct=offers"/>
    <m/>
    <s v="https://octopart.com/click/track?ai=8237&amp;sig=069a1a4&amp;sid=2401&amp;ppid=103973207&amp;vpid=582375249&amp;ct=offers"/>
    <s v="https://octopart.com/click/track?ai=8237&amp;sig=0645265&amp;sid=2402&amp;ppid=103973207&amp;vpid=587995150&amp;ct=offers"/>
    <m/>
    <m/>
    <m/>
    <m/>
    <m/>
    <s v="https://octopart.com/click/track?ai=8237&amp;sig=009122a&amp;sid=5489&amp;ppid=103973207&amp;vpid=611054322&amp;ct=offers"/>
    <x v="2"/>
    <s v="34AH2698"/>
    <m/>
    <n v="12.41"/>
    <n v="124100"/>
    <n v="124100"/>
    <n v="25"/>
    <n v="1"/>
    <s v="https://octopart.com/click/track?ai=8237&amp;sig=0645265&amp;sid=2402&amp;ppid=103973207&amp;vpid=587995150&amp;ct=offers"/>
    <s v="104mOhm"/>
    <s v="10A,"/>
    <s v="18V"/>
    <x v="3"/>
    <x v="32"/>
    <x v="1"/>
  </r>
  <r>
    <n v="10000"/>
    <x v="71"/>
    <x v="6"/>
    <s v="SCT3080KLHRC11"/>
    <s v="https://octopart.com/sct3080klhrc11-rohm-99472253"/>
    <x v="55"/>
    <s v="Id=31A (Tc) Vgsmax=18V Vth=5.6V @ 5mA"/>
    <s v="Qg=60nC @ 18V Ciss=785pF @ 800V"/>
    <n v="10000"/>
    <s v="SCT3080KLHRC11-ND"/>
    <m/>
    <m/>
    <s v="SCT3080KLHRC11"/>
    <s v="C1S625901872756"/>
    <m/>
    <s v="755-SCT3080KLHRC11"/>
    <s v="02AH4686"/>
    <m/>
    <m/>
    <m/>
    <m/>
    <m/>
    <s v="SCT3080KLHRC11"/>
    <s v="Tube"/>
    <m/>
    <m/>
    <m/>
    <s v="Bulk"/>
    <m/>
    <s v="Tube"/>
    <m/>
    <m/>
    <m/>
    <m/>
    <m/>
    <m/>
    <m/>
    <n v="15.35632"/>
    <m/>
    <m/>
    <n v="15.512291630160099"/>
    <n v="18"/>
    <m/>
    <n v="18.64"/>
    <n v="12.94"/>
    <m/>
    <m/>
    <m/>
    <m/>
    <m/>
    <n v="19.754000000000001"/>
    <n v="886"/>
    <m/>
    <m/>
    <n v="0"/>
    <n v="25"/>
    <m/>
    <n v="641"/>
    <n v="25"/>
    <m/>
    <m/>
    <m/>
    <m/>
    <m/>
    <n v="150"/>
    <n v="1"/>
    <m/>
    <m/>
    <n v="1"/>
    <n v="1"/>
    <m/>
    <n v="1"/>
    <n v="1"/>
    <m/>
    <m/>
    <m/>
    <m/>
    <m/>
    <n v="4"/>
    <s v="https://octopart.com/click/track?ai=8237&amp;sig=090e9fd&amp;sid=459&amp;ppid=99472253&amp;vpid=531966129&amp;ct=offers"/>
    <m/>
    <m/>
    <s v="https://octopart.com/click/track?c=1&amp;ai=8237&amp;sig=00476e8&amp;sid=15544&amp;ppid=99472253&amp;vpid=549505794&amp;ct=offers"/>
    <s v="https://octopart.com/click/track?ai=8237&amp;sig=0c45895&amp;sid=13512&amp;ppid=99472253&amp;vpid=585146216&amp;ct=offers"/>
    <m/>
    <s v="https://octopart.com/click/track?ai=8237&amp;sig=0b73d2f&amp;sid=2401&amp;ppid=99472253&amp;vpid=534529939&amp;ct=offers"/>
    <s v="https://octopart.com/click/track?ai=8237&amp;sig=097e03f&amp;sid=2402&amp;ppid=99472253&amp;vpid=547460381&amp;ct=offers"/>
    <m/>
    <m/>
    <m/>
    <m/>
    <m/>
    <s v="https://octopart.com/click/track?ai=8237&amp;sig=0f45420&amp;sid=5489&amp;ppid=99472253&amp;vpid=611054321&amp;ct=offers"/>
    <x v="2"/>
    <s v="02AH4686"/>
    <m/>
    <n v="12.94"/>
    <n v="129400"/>
    <n v="129400"/>
    <n v="25"/>
    <n v="1"/>
    <s v="https://octopart.com/click/track?ai=8237&amp;sig=097e03f&amp;sid=2402&amp;ppid=99472253&amp;vpid=547460381&amp;ct=offers"/>
    <s v="104mOhm"/>
    <s v="10A,"/>
    <s v="18V"/>
    <x v="2"/>
    <x v="32"/>
    <x v="1"/>
  </r>
  <r>
    <n v="10000"/>
    <x v="72"/>
    <x v="6"/>
    <s v="SCH2080KEC"/>
    <s v="https://octopart.com/sch2080kec-rohm-24321616"/>
    <x v="59"/>
    <s v="Id=40A (Tc) Vgsmax=18V Vth=4V @ 4.4mA"/>
    <s v="Qg=106nC @ 18V Ciss=1850pF @ 800V"/>
    <n v="10000"/>
    <s v="SCH2080KEC-ND"/>
    <m/>
    <s v="SCH2080KEC"/>
    <s v="SCH2080KEC"/>
    <s v="C1S625901170834"/>
    <s v="SCH2080KEC-TUBE"/>
    <s v="755-SCH2080KEC"/>
    <s v="04X6731"/>
    <m/>
    <n v="1246847"/>
    <s v="TMOSP10869"/>
    <m/>
    <s v="SCH2080KEC"/>
    <s v="SCH2080KEC"/>
    <s v="Tube"/>
    <m/>
    <m/>
    <m/>
    <s v="Cut Tape"/>
    <s v="Tube"/>
    <s v="Tube"/>
    <m/>
    <m/>
    <m/>
    <m/>
    <m/>
    <m/>
    <m/>
    <n v="27.332519999999999"/>
    <m/>
    <n v="24.197700000000001"/>
    <n v="24.079815046153598"/>
    <n v="27.5"/>
    <n v="26.93"/>
    <n v="28.66"/>
    <n v="29.88"/>
    <m/>
    <n v="25.64"/>
    <n v="38.1"/>
    <m/>
    <n v="26.068999999999999"/>
    <n v="29.96"/>
    <n v="906"/>
    <m/>
    <n v="0"/>
    <n v="200"/>
    <n v="133"/>
    <n v="286"/>
    <n v="311"/>
    <n v="760"/>
    <m/>
    <n v="45"/>
    <n v="6"/>
    <m/>
    <n v="180"/>
    <n v="88"/>
    <n v="1"/>
    <m/>
    <n v="360"/>
    <n v="1"/>
    <n v="1"/>
    <n v="1"/>
    <n v="1"/>
    <n v="1"/>
    <m/>
    <n v="1"/>
    <n v="30"/>
    <m/>
    <n v="30"/>
    <n v="3"/>
    <s v="https://octopart.com/click/track?ai=8237&amp;sig=08fcecf&amp;sid=459&amp;ppid=24321616&amp;vpid=75737201&amp;ct=offers"/>
    <m/>
    <s v="https://octopart.com/click/track?c=1&amp;ai=8237&amp;sig=09d274c&amp;sid=5822&amp;ppid=24321616&amp;vpid=53711038&amp;ct=offers"/>
    <s v="https://octopart.com/click/track?ai=8237&amp;sig=00d7442&amp;sid=15544&amp;ppid=24321616&amp;vpid=76074732&amp;ct=offers"/>
    <s v="https://octopart.com/click/track?ai=8237&amp;sig=0d5785e&amp;sid=13512&amp;ppid=24321616&amp;vpid=279849525&amp;ct=offers"/>
    <s v="https://octopart.com/click/track?ai=8237&amp;sig=0c9c6a2&amp;sid=2454&amp;ppid=24321616&amp;vpid=415519725&amp;ct=offers"/>
    <s v="https://octopart.com/click/track?ai=8237&amp;sig=0841bba&amp;sid=2401&amp;ppid=24321616&amp;vpid=88267696&amp;ct=offers"/>
    <s v="https://octopart.com/click/track?ai=8237&amp;sig=0d365ff&amp;sid=2402&amp;ppid=24321616&amp;vpid=90304381&amp;ct=offers"/>
    <m/>
    <s v="https://octopart.com/click/track?ai=8237&amp;sig=0e64d9a&amp;sid=10022&amp;ppid=24321616&amp;vpid=575725243&amp;ct=offers"/>
    <s v="https://octopart.com/click/track?ai=8237&amp;sig=0d90584&amp;sid=18993&amp;ppid=24321616&amp;vpid=178338496&amp;ct=offers"/>
    <m/>
    <s v="https://octopart.com/click/track?ai=8237&amp;sig=00bf659&amp;sid=950&amp;ppid=24321616&amp;vpid=259663967&amp;ct=offers"/>
    <s v="https://octopart.com/click/track?ai=8237&amp;sig=02757a1&amp;sid=5489&amp;ppid=24321616&amp;vpid=611054224&amp;ct=offers"/>
    <x v="8"/>
    <s v="SCH2080KEC"/>
    <m/>
    <n v="24.079815046153598"/>
    <n v="240798.15046153599"/>
    <n v="240798.15046153599"/>
    <n v="200"/>
    <n v="1"/>
    <s v="https://octopart.com/click/track?ai=8237&amp;sig=00d7442&amp;sid=15544&amp;ppid=24321616&amp;vpid=76074732&amp;ct=offers"/>
    <s v="117mOhm"/>
    <s v="10A,"/>
    <s v="18V"/>
    <x v="2"/>
    <x v="9"/>
    <x v="1"/>
  </r>
  <r>
    <n v="10000"/>
    <x v="73"/>
    <x v="6"/>
    <s v="SCT2080KEHRC11"/>
    <s v="https://octopart.com/sct2080kehrc11-rohm-99472244"/>
    <x v="59"/>
    <s v="Id=40A (Tc) Vgsmax=18V Vth=4V @ 4.4mA"/>
    <s v="Qg=106nC @ 18V Ciss=2080pF @ 800V"/>
    <n v="10000"/>
    <s v="SCT2080KEHRC11-ND"/>
    <m/>
    <m/>
    <m/>
    <s v="C1S625901872668"/>
    <m/>
    <s v="755-SCT2080KEHRC11"/>
    <m/>
    <m/>
    <m/>
    <m/>
    <m/>
    <m/>
    <s v="SCT2080KEHRC11"/>
    <s v="Tube"/>
    <m/>
    <m/>
    <m/>
    <s v="Bulk"/>
    <m/>
    <s v="Tube"/>
    <m/>
    <m/>
    <m/>
    <m/>
    <m/>
    <m/>
    <m/>
    <n v="23.7806"/>
    <m/>
    <m/>
    <m/>
    <n v="26.9"/>
    <m/>
    <n v="27.88"/>
    <m/>
    <m/>
    <m/>
    <m/>
    <m/>
    <m/>
    <n v="29.526"/>
    <n v="895"/>
    <m/>
    <m/>
    <m/>
    <n v="20"/>
    <m/>
    <n v="754"/>
    <m/>
    <m/>
    <m/>
    <m/>
    <m/>
    <m/>
    <n v="90"/>
    <n v="1"/>
    <m/>
    <m/>
    <m/>
    <n v="1"/>
    <m/>
    <n v="1"/>
    <m/>
    <m/>
    <m/>
    <m/>
    <m/>
    <m/>
    <n v="3"/>
    <s v="https://octopart.com/click/track?ai=8237&amp;sig=08957ce&amp;sid=459&amp;ppid=99472244&amp;vpid=531966116&amp;ct=offers"/>
    <m/>
    <m/>
    <m/>
    <s v="https://octopart.com/click/track?ai=8237&amp;sig=007fb8e&amp;sid=13512&amp;ppid=99472244&amp;vpid=585146207&amp;ct=offers"/>
    <m/>
    <s v="https://octopart.com/click/track?ai=8237&amp;sig=0e7c7ef&amp;sid=2401&amp;ppid=99472244&amp;vpid=534776505&amp;ct=offers"/>
    <m/>
    <m/>
    <m/>
    <m/>
    <m/>
    <m/>
    <s v="https://octopart.com/click/track?ai=8237&amp;sig=036147f&amp;sid=5489&amp;ppid=99472244&amp;vpid=611054292&amp;ct=offers"/>
    <x v="0"/>
    <s v="SCT2080KEHRC11-ND"/>
    <s v="Tube"/>
    <n v="23.7806"/>
    <n v="237806"/>
    <n v="237806"/>
    <n v="895"/>
    <n v="1"/>
    <s v="https://octopart.com/click/track?ai=8237&amp;sig=08957ce&amp;sid=459&amp;ppid=99472244&amp;vpid=531966116&amp;ct=offers"/>
    <s v="117mOhm"/>
    <s v="10A,"/>
    <s v="18V"/>
    <x v="2"/>
    <x v="9"/>
    <x v="1"/>
  </r>
  <r>
    <n v="10000"/>
    <x v="74"/>
    <x v="6"/>
    <s v="SCT2080KEC"/>
    <s v="https://octopart.com/sct2080kec-rohm-24395674"/>
    <x v="59"/>
    <s v="Id=40A (Tc) Vgsmax=18V Vth=4V @ 4.4mA"/>
    <s v="Qg=106nC @ 18V Ciss=2080pF @ 800V"/>
    <n v="10000"/>
    <s v="SCT2080KEC-ND"/>
    <m/>
    <s v="SCT2080KEC"/>
    <s v="SCT2080KEC"/>
    <s v="C1S625901290305"/>
    <s v="SCT2080KEC-TUBE"/>
    <s v="755-SCT2080KEC"/>
    <s v="04X6732"/>
    <m/>
    <m/>
    <m/>
    <m/>
    <s v="SCT2080KEC"/>
    <s v="SCT2080KEC"/>
    <s v="Tube"/>
    <m/>
    <m/>
    <m/>
    <s v="Bulk"/>
    <s v="Tube"/>
    <s v="Tube"/>
    <m/>
    <m/>
    <m/>
    <m/>
    <m/>
    <m/>
    <m/>
    <n v="16.366"/>
    <m/>
    <n v="15.00643"/>
    <n v="23.905318553606602"/>
    <n v="11.5"/>
    <n v="19.47"/>
    <n v="19.55"/>
    <n v="9.27"/>
    <m/>
    <m/>
    <m/>
    <m/>
    <n v="16.437000000000001"/>
    <n v="11.3049"/>
    <n v="2190"/>
    <m/>
    <n v="0"/>
    <n v="2130"/>
    <n v="417"/>
    <n v="68"/>
    <n v="465"/>
    <n v="281"/>
    <m/>
    <m/>
    <m/>
    <m/>
    <n v="270"/>
    <n v="281"/>
    <n v="1"/>
    <m/>
    <n v="360"/>
    <n v="1"/>
    <n v="1"/>
    <n v="1"/>
    <n v="1"/>
    <n v="1"/>
    <m/>
    <m/>
    <m/>
    <m/>
    <n v="30"/>
    <n v="6"/>
    <s v="https://octopart.com/click/track?ai=8237&amp;sig=0320003&amp;sid=459&amp;ppid=24395674&amp;vpid=75737209&amp;ct=offers"/>
    <m/>
    <s v="https://octopart.com/click/track?c=1&amp;ai=8237&amp;sig=072a788&amp;sid=5822&amp;ppid=24395674&amp;vpid=53989677&amp;ct=offers"/>
    <s v="https://octopart.com/click/track?ai=8237&amp;sig=0cde6bd&amp;sid=15544&amp;ppid=24395674&amp;vpid=76074756&amp;ct=offers"/>
    <s v="https://octopart.com/click/track?ai=8237&amp;sig=07209cc&amp;sid=13512&amp;ppid=24395674&amp;vpid=279849850&amp;ct=offers"/>
    <s v="https://octopart.com/click/track?ai=8237&amp;sig=01aacfe&amp;sid=2454&amp;ppid=24395674&amp;vpid=415519811&amp;ct=offers"/>
    <s v="https://octopart.com/click/track?ai=8237&amp;sig=04ddc43&amp;sid=2401&amp;ppid=24395674&amp;vpid=88244455&amp;ct=offers"/>
    <s v="https://octopart.com/click/track?ai=8237&amp;sig=03d23ec&amp;sid=2402&amp;ppid=24395674&amp;vpid=91268323&amp;ct=offers"/>
    <m/>
    <m/>
    <m/>
    <m/>
    <s v="https://octopart.com/click/track?ai=8237&amp;sig=0b3e22a&amp;sid=950&amp;ppid=24395674&amp;vpid=259663980&amp;ct=offers"/>
    <s v="https://octopart.com/click/track?ai=8237&amp;sig=00ca4f1&amp;sid=5489&amp;ppid=24395674&amp;vpid=592490290&amp;ct=offers"/>
    <x v="2"/>
    <s v="04X6732"/>
    <m/>
    <n v="9.27"/>
    <n v="92700"/>
    <n v="92700"/>
    <n v="281"/>
    <n v="1"/>
    <s v="https://octopart.com/click/track?ai=8237&amp;sig=03d23ec&amp;sid=2402&amp;ppid=24395674&amp;vpid=91268323&amp;ct=offers"/>
    <s v="117mOhm"/>
    <s v="10A,"/>
    <s v="18V"/>
    <x v="2"/>
    <x v="9"/>
    <x v="1"/>
  </r>
  <r>
    <n v="10000"/>
    <x v="75"/>
    <x v="6"/>
    <s v="SCT3105KRC14"/>
    <s v="https://octopart.com/sct3105krc14-rohm-103973208"/>
    <x v="60"/>
    <s v="Id=24A (Tc) Vgsmax=18V Vth=5.6V @ 3.81mA"/>
    <s v="Qg=51nC @ 18V Ciss=574pF @ 800V"/>
    <n v="10000"/>
    <s v="846-SCT3105KRC14-ND"/>
    <m/>
    <s v="SCT3105KRC14"/>
    <s v="SCT3105KRC14"/>
    <s v="C1S625901924624"/>
    <m/>
    <s v="755-SCT3105KRC14"/>
    <s v="34AH2699"/>
    <m/>
    <m/>
    <m/>
    <m/>
    <m/>
    <s v="SCT3105KRC14"/>
    <s v="Tube"/>
    <m/>
    <m/>
    <m/>
    <s v="Bulk"/>
    <m/>
    <s v="Tube"/>
    <m/>
    <m/>
    <m/>
    <m/>
    <m/>
    <m/>
    <m/>
    <n v="11.923360000000001"/>
    <m/>
    <n v="10.55585"/>
    <n v="9.4225392716029095"/>
    <n v="14.6"/>
    <m/>
    <n v="12.74"/>
    <n v="9.69"/>
    <m/>
    <m/>
    <m/>
    <m/>
    <m/>
    <n v="15.26"/>
    <n v="394"/>
    <m/>
    <n v="0"/>
    <n v="0"/>
    <n v="24"/>
    <m/>
    <n v="427"/>
    <n v="18"/>
    <m/>
    <m/>
    <m/>
    <m/>
    <m/>
    <n v="20"/>
    <n v="1"/>
    <m/>
    <n v="450"/>
    <n v="450"/>
    <n v="1"/>
    <m/>
    <n v="1"/>
    <n v="1"/>
    <m/>
    <m/>
    <m/>
    <m/>
    <m/>
    <n v="5"/>
    <s v="https://octopart.com/click/track?ai=8237&amp;sig=0cd0a3b&amp;sid=459&amp;ppid=103973208&amp;vpid=581253810&amp;ct=offers"/>
    <m/>
    <s v="https://octopart.com/click/track?c=1&amp;ai=8237&amp;sig=0679179&amp;sid=5822&amp;ppid=103973208&amp;vpid=582921625&amp;ct=offers"/>
    <s v="https://octopart.com/click/track?c=1&amp;ai=8237&amp;sig=092b922&amp;sid=15544&amp;ppid=103973208&amp;vpid=592437351&amp;ct=offers"/>
    <s v="https://octopart.com/click/track?ai=8237&amp;sig=07d28f3&amp;sid=13512&amp;ppid=103973208&amp;vpid=582619763&amp;ct=offers"/>
    <m/>
    <s v="https://octopart.com/click/track?ai=8237&amp;sig=012aeca&amp;sid=2401&amp;ppid=103973208&amp;vpid=582375250&amp;ct=offers"/>
    <s v="https://octopart.com/click/track?ai=8237&amp;sig=083770f&amp;sid=2402&amp;ppid=103973208&amp;vpid=587995151&amp;ct=offers"/>
    <m/>
    <m/>
    <m/>
    <m/>
    <m/>
    <s v="https://octopart.com/click/track?ai=8237&amp;sig=05eae77&amp;sid=5489&amp;ppid=103973208&amp;vpid=611054325&amp;ct=offers"/>
    <x v="8"/>
    <s v="SCT3105KRC14"/>
    <m/>
    <n v="9.4225392716029095"/>
    <n v="94225.392716029106"/>
    <n v="94225.392716029106"/>
    <n v="0"/>
    <n v="450"/>
    <s v="https://octopart.com/click/track?c=1&amp;ai=8237&amp;sig=092b922&amp;sid=15544&amp;ppid=103973208&amp;vpid=592437351&amp;ct=offers"/>
    <s v="137mOhm"/>
    <s v="7.6A,"/>
    <s v="18V"/>
    <x v="3"/>
    <x v="33"/>
    <x v="1"/>
  </r>
  <r>
    <n v="10000"/>
    <x v="76"/>
    <x v="6"/>
    <s v="SCT3105KLGC11"/>
    <s v="https://octopart.com/sct3105klgc11-rohm-97357624"/>
    <x v="61"/>
    <s v="Id=24A (Tc) Vgsmax=18V Vth=5.6V @ 3.81mA"/>
    <s v="Qg=51nC @ 18V Ciss=574pF @ 800V"/>
    <n v="10000"/>
    <s v="SCT3105KLGC11-ND"/>
    <m/>
    <m/>
    <m/>
    <s v="C1S625901872288"/>
    <s v="SCT3105KLGC11-TUBE"/>
    <s v="755-SCT3105KLGC11"/>
    <s v="81AC5496"/>
    <m/>
    <m/>
    <m/>
    <m/>
    <m/>
    <s v="SCT3105KLGC11"/>
    <s v="Tube"/>
    <m/>
    <m/>
    <m/>
    <s v="Bulk"/>
    <s v="Tube"/>
    <s v="Tube"/>
    <m/>
    <m/>
    <m/>
    <m/>
    <m/>
    <m/>
    <m/>
    <n v="11.715999999999999"/>
    <m/>
    <m/>
    <m/>
    <n v="12.1"/>
    <n v="12.82"/>
    <n v="12.52"/>
    <n v="8.6199999999999992"/>
    <m/>
    <m/>
    <m/>
    <m/>
    <m/>
    <n v="14.532"/>
    <n v="383"/>
    <m/>
    <m/>
    <m/>
    <n v="30"/>
    <n v="900"/>
    <n v="888"/>
    <n v="10"/>
    <m/>
    <m/>
    <m/>
    <m/>
    <m/>
    <n v="30"/>
    <n v="1"/>
    <m/>
    <m/>
    <m/>
    <n v="1"/>
    <n v="450"/>
    <n v="1"/>
    <n v="1"/>
    <m/>
    <m/>
    <m/>
    <m/>
    <m/>
    <n v="5"/>
    <s v="https://octopart.com/click/track?ai=8237&amp;sig=02aa0d8&amp;sid=459&amp;ppid=97357624&amp;vpid=511583767&amp;ct=offers"/>
    <m/>
    <m/>
    <m/>
    <s v="https://octopart.com/click/track?ai=8237&amp;sig=089c10e&amp;sid=13512&amp;ppid=97357624&amp;vpid=576994520&amp;ct=offers"/>
    <s v="https://octopart.com/click/track?ai=8237&amp;sig=061ff2a&amp;sid=2454&amp;ppid=97357624&amp;vpid=590915507&amp;ct=offers"/>
    <s v="https://octopart.com/click/track?ai=8237&amp;sig=07dbcdb&amp;sid=2401&amp;ppid=97357624&amp;vpid=511660272&amp;ct=offers"/>
    <s v="https://octopart.com/click/track?ai=8237&amp;sig=067d582&amp;sid=2402&amp;ppid=97357624&amp;vpid=537957553&amp;ct=offers"/>
    <m/>
    <m/>
    <m/>
    <m/>
    <m/>
    <s v="https://octopart.com/click/track?ai=8237&amp;sig=0aae052&amp;sid=5489&amp;ppid=97357624&amp;vpid=611054323&amp;ct=offers"/>
    <x v="2"/>
    <s v="81AC5496"/>
    <m/>
    <n v="8.6199999999999992"/>
    <n v="86199.999999999898"/>
    <n v="86199.999999999898"/>
    <n v="10"/>
    <n v="1"/>
    <s v="https://octopart.com/click/track?ai=8237&amp;sig=067d582&amp;sid=2402&amp;ppid=97357624&amp;vpid=537957553&amp;ct=offers"/>
    <s v="137mOhm"/>
    <s v="7.6A,"/>
    <s v="18V"/>
    <x v="2"/>
    <x v="33"/>
    <x v="1"/>
  </r>
  <r>
    <n v="10000"/>
    <x v="77"/>
    <x v="6"/>
    <s v="SCT3105KLHRC11"/>
    <s v="https://octopart.com/sct3105klhrc11-rohm-99472254"/>
    <x v="61"/>
    <s v="Id=24A (Tc) Vgsmax=18V Vth=5.6V @ 3.81mA"/>
    <s v="Qg=51nC @ 18V Ciss=574pF @ 800V"/>
    <n v="10000"/>
    <s v="SCT3105KLHRC11-ND"/>
    <m/>
    <m/>
    <m/>
    <s v="C1S625901872765"/>
    <m/>
    <s v="755-SCT3105KLHRC11"/>
    <s v="02AH4687"/>
    <m/>
    <m/>
    <m/>
    <m/>
    <m/>
    <s v="SCT3105KLHRC11"/>
    <s v="Tube"/>
    <m/>
    <m/>
    <m/>
    <s v="Bulk"/>
    <m/>
    <s v="Tube"/>
    <m/>
    <m/>
    <m/>
    <m/>
    <m/>
    <m/>
    <m/>
    <n v="13.0587"/>
    <m/>
    <m/>
    <m/>
    <n v="14.8"/>
    <m/>
    <n v="16.66"/>
    <n v="10.61"/>
    <m/>
    <m/>
    <m/>
    <m/>
    <m/>
    <n v="16.716000000000001"/>
    <n v="889"/>
    <m/>
    <m/>
    <m/>
    <n v="30"/>
    <m/>
    <n v="854"/>
    <n v="30"/>
    <m/>
    <m/>
    <m/>
    <m/>
    <m/>
    <n v="30"/>
    <n v="1"/>
    <m/>
    <m/>
    <m/>
    <n v="1"/>
    <m/>
    <n v="1"/>
    <n v="1"/>
    <m/>
    <m/>
    <m/>
    <m/>
    <m/>
    <n v="5"/>
    <s v="https://octopart.com/click/track?ai=8237&amp;sig=0791abb&amp;sid=459&amp;ppid=99472254&amp;vpid=531966130&amp;ct=offers"/>
    <m/>
    <m/>
    <m/>
    <s v="https://octopart.com/click/track?ai=8237&amp;sig=04083f9&amp;sid=13512&amp;ppid=99472254&amp;vpid=592617946&amp;ct=offers"/>
    <m/>
    <s v="https://octopart.com/click/track?ai=8237&amp;sig=0a0557a&amp;sid=2401&amp;ppid=99472254&amp;vpid=534529941&amp;ct=offers"/>
    <s v="https://octopart.com/click/track?ai=8237&amp;sig=073973f&amp;sid=2402&amp;ppid=99472254&amp;vpid=547460382&amp;ct=offers"/>
    <m/>
    <m/>
    <m/>
    <m/>
    <m/>
    <s v="https://octopart.com/click/track?ai=8237&amp;sig=0d577e3&amp;sid=5489&amp;ppid=99472254&amp;vpid=611054324&amp;ct=offers"/>
    <x v="2"/>
    <s v="02AH4687"/>
    <m/>
    <n v="10.61"/>
    <n v="106100"/>
    <n v="106100"/>
    <n v="30"/>
    <n v="1"/>
    <s v="https://octopart.com/click/track?ai=8237&amp;sig=073973f&amp;sid=2402&amp;ppid=99472254&amp;vpid=547460382&amp;ct=offers"/>
    <s v="137mOhm"/>
    <s v="7.6A,"/>
    <s v="18V"/>
    <x v="2"/>
    <x v="33"/>
    <x v="1"/>
  </r>
  <r>
    <n v="10000"/>
    <x v="78"/>
    <x v="6"/>
    <s v="SCT3120ALGC11"/>
    <s v="https://octopart.com/sct3120algc11-rohm-75583399"/>
    <x v="62"/>
    <s v="Id=21A (Tc) Vgsmax=18V Vth=5.6V @ 3.33mA"/>
    <s v="Qg=38nC @ 18V Ciss=460pF @ 500V"/>
    <n v="10000"/>
    <s v="SCT3120ALGC11-ND"/>
    <s v="SCT3120ALGC11"/>
    <s v="SCT3120ALGC11"/>
    <s v="SCT3120ALGC11"/>
    <s v="C1S625901680669"/>
    <s v="SCT3120ALGC11-TUBE"/>
    <s v="755-SCT3120ALGC11"/>
    <s v="32AC3229"/>
    <m/>
    <n v="1486949"/>
    <m/>
    <m/>
    <s v="SCT3120ALGC11"/>
    <s v="SCT3120ALGC11"/>
    <s v="Tube"/>
    <m/>
    <m/>
    <m/>
    <s v="Bulk"/>
    <s v="Tube"/>
    <s v="Tube"/>
    <m/>
    <m/>
    <m/>
    <m/>
    <m/>
    <m/>
    <m/>
    <n v="4.2699999999999996"/>
    <n v="5.0339999999999998"/>
    <n v="3.9152800000000001"/>
    <n v="6.3340361428757097"/>
    <n v="5.13"/>
    <n v="4.4000000000000004"/>
    <n v="5.18"/>
    <n v="6.02"/>
    <m/>
    <n v="6.4429999999999996"/>
    <m/>
    <m/>
    <n v="4.1769999999999996"/>
    <n v="5.0339999999999998"/>
    <n v="2106"/>
    <n v="187"/>
    <n v="12200"/>
    <n v="0"/>
    <n v="420"/>
    <n v="90"/>
    <n v="2687"/>
    <n v="6100"/>
    <m/>
    <n v="0"/>
    <m/>
    <m/>
    <n v="390"/>
    <n v="187"/>
    <n v="1"/>
    <n v="1"/>
    <n v="450"/>
    <n v="1"/>
    <n v="1"/>
    <n v="30"/>
    <n v="1"/>
    <n v="450"/>
    <m/>
    <n v="30"/>
    <m/>
    <m/>
    <n v="30"/>
    <n v="2"/>
    <s v="https://octopart.com/click/track?ai=8237&amp;sig=0ab3845&amp;sid=459&amp;ppid=75583399&amp;vpid=273434406&amp;ct=offers"/>
    <s v="https://octopart.com/click/track?ai=8237&amp;sig=0295bf5&amp;sid=1106&amp;ppid=75583399&amp;vpid=473415587&amp;ct=offers"/>
    <s v="https://octopart.com/click/track?ai=8237&amp;sig=0586b40&amp;sid=5822&amp;ppid=75583399&amp;vpid=410037758&amp;ct=offers"/>
    <s v="https://octopart.com/click/track?c=1&amp;ai=8237&amp;sig=05b670e&amp;sid=15544&amp;ppid=75583399&amp;vpid=440811146&amp;ct=offers"/>
    <s v="https://octopart.com/click/track?ai=8237&amp;sig=0157a54&amp;sid=13512&amp;ppid=75583399&amp;vpid=579186270&amp;ct=offers"/>
    <s v="https://octopart.com/click/track?ai=8237&amp;sig=01790c3&amp;sid=2454&amp;ppid=75583399&amp;vpid=415519842&amp;ct=offers"/>
    <s v="https://octopart.com/click/track?ai=8237&amp;sig=007a2c6&amp;sid=2401&amp;ppid=75583399&amp;vpid=273428966&amp;ct=offers"/>
    <s v="https://octopart.com/click/track?ai=8237&amp;sig=075b6d5&amp;sid=2402&amp;ppid=75583399&amp;vpid=477480214&amp;ct=offers"/>
    <m/>
    <s v="https://octopart.com/click/track?c=1&amp;ai=8237&amp;sig=0c429c3&amp;sid=10022&amp;ppid=75583399&amp;vpid=575725297&amp;ct=offers"/>
    <m/>
    <m/>
    <s v="https://octopart.com/click/track?ai=8237&amp;sig=0113e41&amp;sid=950&amp;ppid=75583399&amp;vpid=413247593&amp;ct=offers"/>
    <s v="https://octopart.com/click/track?ai=8237&amp;sig=0d9e420&amp;sid=5489&amp;ppid=75583399&amp;vpid=461578193&amp;ct=offers"/>
    <x v="3"/>
    <s v="SCT3120ALGC11"/>
    <m/>
    <n v="3.9152800000000001"/>
    <n v="39152.800000000003"/>
    <n v="39152.800000000003"/>
    <n v="12200"/>
    <n v="450"/>
    <s v="https://octopart.com/click/track?ai=8237&amp;sig=0586b40&amp;sid=5822&amp;ppid=75583399&amp;vpid=410037758&amp;ct=offers"/>
    <s v="156mOhm"/>
    <s v="6.7A,"/>
    <s v="18V"/>
    <x v="2"/>
    <x v="34"/>
    <x v="0"/>
  </r>
  <r>
    <n v="10000"/>
    <x v="79"/>
    <x v="6"/>
    <s v="SCT2120AFC"/>
    <s v="https://octopart.com/sct2120afc-rohm-29670417"/>
    <x v="63"/>
    <s v="Id=29A (Tc) Vgsmax=18V Vth=4V @ 3.3mA"/>
    <s v="Qg=61nC @ 18V Ciss=1200pF @ 500V"/>
    <n v="10000"/>
    <s v="SCT2120AFC-ND"/>
    <m/>
    <s v="SCT2120AFC"/>
    <s v="SCT2120AFC"/>
    <s v="C1S625901175866"/>
    <m/>
    <s v="755-SCT2120AFC"/>
    <s v="30AC0013"/>
    <m/>
    <n v="1246852"/>
    <m/>
    <m/>
    <m/>
    <s v="SCT2120AFC"/>
    <s v="Tube"/>
    <m/>
    <m/>
    <m/>
    <s v="Bulk"/>
    <m/>
    <s v="Tube"/>
    <m/>
    <m/>
    <m/>
    <m/>
    <m/>
    <m/>
    <m/>
    <n v="8.6519999999999992"/>
    <m/>
    <n v="7.9332500000000001"/>
    <n v="10.253859328807399"/>
    <n v="9.2899999999999991"/>
    <m/>
    <n v="9.57"/>
    <n v="9.2899999999999991"/>
    <m/>
    <n v="10.87"/>
    <m/>
    <m/>
    <m/>
    <n v="9.8840000000000003"/>
    <n v="505"/>
    <m/>
    <n v="0"/>
    <n v="0"/>
    <n v="427"/>
    <m/>
    <n v="312"/>
    <n v="0"/>
    <m/>
    <n v="6"/>
    <m/>
    <m/>
    <m/>
    <n v="165"/>
    <n v="1"/>
    <m/>
    <n v="1000"/>
    <n v="1"/>
    <n v="1"/>
    <m/>
    <n v="1"/>
    <n v="1000"/>
    <m/>
    <n v="1"/>
    <m/>
    <m/>
    <m/>
    <n v="8"/>
    <s v="https://octopart.com/click/track?ai=8237&amp;sig=09e65b6&amp;sid=459&amp;ppid=29670417&amp;vpid=80568346&amp;ct=offers"/>
    <m/>
    <s v="https://octopart.com/click/track?c=1&amp;ai=8237&amp;sig=00bfedc&amp;sid=5822&amp;ppid=29670417&amp;vpid=113503935&amp;ct=offers"/>
    <s v="https://octopart.com/click/track?c=1&amp;ai=8237&amp;sig=0a9b89b&amp;sid=15544&amp;ppid=29670417&amp;vpid=82082231&amp;ct=offers"/>
    <s v="https://octopart.com/click/track?ai=8237&amp;sig=081ea7c&amp;sid=13512&amp;ppid=29670417&amp;vpid=279849867&amp;ct=offers"/>
    <m/>
    <s v="https://octopart.com/click/track?ai=8237&amp;sig=0d37f61&amp;sid=2401&amp;ppid=29670417&amp;vpid=173503725&amp;ct=offers"/>
    <s v="https://octopart.com/click/track?c=1&amp;ai=8237&amp;sig=0de77b9&amp;sid=2402&amp;ppid=29670417&amp;vpid=537957504&amp;ct=offers"/>
    <m/>
    <s v="https://octopart.com/click/track?ai=8237&amp;sig=09f63cb&amp;sid=10022&amp;ppid=29670417&amp;vpid=575725283&amp;ct=offers"/>
    <m/>
    <m/>
    <m/>
    <s v="https://octopart.com/click/track?ai=8237&amp;sig=0bbd5f5&amp;sid=5489&amp;ppid=29670417&amp;vpid=611054293&amp;ct=offers"/>
    <x v="3"/>
    <s v="SCT2120AFC"/>
    <m/>
    <n v="7.9332500000000001"/>
    <n v="79332.5"/>
    <n v="79332.5"/>
    <n v="0"/>
    <n v="1000"/>
    <s v="https://octopart.com/click/track?c=1&amp;ai=8237&amp;sig=00bfedc&amp;sid=5822&amp;ppid=29670417&amp;vpid=113503935&amp;ct=offers"/>
    <s v="156mOhm"/>
    <s v="10A,"/>
    <s v="18V"/>
    <x v="8"/>
    <x v="34"/>
    <x v="0"/>
  </r>
  <r>
    <n v="10000"/>
    <x v="80"/>
    <x v="6"/>
    <s v="SCT3120ALHRC11"/>
    <s v="https://octopart.com/sct3120alhrc11-rohm-99472255"/>
    <x v="62"/>
    <s v="Id=21A (Tc) Vgsmax=18V Vth=5.6V @ 3.33mA"/>
    <s v="Qg=38nC @ 18V Ciss=460pF @ 500V"/>
    <n v="10000"/>
    <s v="SCT3120ALHRC11-ND"/>
    <m/>
    <m/>
    <m/>
    <s v="C1S625901872774"/>
    <m/>
    <s v="755-SCT3120ALHRC11"/>
    <s v="02AH4688"/>
    <m/>
    <m/>
    <m/>
    <m/>
    <m/>
    <s v="SCT3120ALHRC11"/>
    <s v="Tube"/>
    <m/>
    <m/>
    <m/>
    <s v="Bulk"/>
    <m/>
    <s v="Tube"/>
    <m/>
    <m/>
    <m/>
    <m/>
    <m/>
    <m/>
    <m/>
    <n v="7.9657200000000001"/>
    <m/>
    <m/>
    <m/>
    <n v="9.36"/>
    <m/>
    <n v="10.52"/>
    <n v="6.71"/>
    <m/>
    <m/>
    <m/>
    <m/>
    <m/>
    <n v="10.555999999999999"/>
    <n v="595"/>
    <m/>
    <m/>
    <m/>
    <n v="30"/>
    <m/>
    <n v="793"/>
    <n v="28"/>
    <m/>
    <m/>
    <m/>
    <m/>
    <m/>
    <n v="30"/>
    <n v="1"/>
    <m/>
    <m/>
    <m/>
    <n v="1"/>
    <m/>
    <n v="1"/>
    <n v="1"/>
    <m/>
    <m/>
    <m/>
    <m/>
    <m/>
    <n v="7"/>
    <s v="https://octopart.com/click/track?ai=8237&amp;sig=052e30e&amp;sid=459&amp;ppid=99472255&amp;vpid=531966131&amp;ct=offers"/>
    <m/>
    <m/>
    <m/>
    <s v="https://octopart.com/click/track?ai=8237&amp;sig=0e1d1bf&amp;sid=13512&amp;ppid=99472255&amp;vpid=585146217&amp;ct=offers"/>
    <m/>
    <s v="https://octopart.com/click/track?ai=8237&amp;sig=053aad5&amp;sid=2401&amp;ppid=99472255&amp;vpid=534776508&amp;ct=offers"/>
    <s v="https://octopart.com/click/track?ai=8237&amp;sig=06b4643&amp;sid=2402&amp;ppid=99472255&amp;vpid=547460383&amp;ct=offers"/>
    <m/>
    <m/>
    <m/>
    <m/>
    <m/>
    <s v="https://octopart.com/click/track?ai=8237&amp;sig=097a512&amp;sid=5489&amp;ppid=99472255&amp;vpid=611054327&amp;ct=offers"/>
    <x v="2"/>
    <s v="02AH4688"/>
    <m/>
    <n v="6.71"/>
    <n v="67100"/>
    <n v="67100"/>
    <n v="28"/>
    <n v="1"/>
    <s v="https://octopart.com/click/track?ai=8237&amp;sig=06b4643&amp;sid=2402&amp;ppid=99472255&amp;vpid=547460383&amp;ct=offers"/>
    <s v="156mOhm"/>
    <s v="6.7A,"/>
    <s v="18V"/>
    <x v="2"/>
    <x v="34"/>
    <x v="0"/>
  </r>
  <r>
    <n v="10000"/>
    <x v="81"/>
    <x v="6"/>
    <s v="SCT2160KEC"/>
    <s v="https://octopart.com/sct2160kec-rohm-27691395"/>
    <x v="64"/>
    <s v="Id=22A (Tc) Vgsmax=18V Vth=4V @ 2.5mA"/>
    <s v="Qg=62nC @ 18V Ciss=1200pF @ 800V"/>
    <n v="10000"/>
    <s v="SCT2160KEC-ND"/>
    <m/>
    <s v="SCT2160KEC"/>
    <s v="SCT2160KEC"/>
    <s v="C1S625901135062"/>
    <s v="SCT2160KEC-TUBE"/>
    <s v="755-SCT2160KEC"/>
    <s v="06X0711"/>
    <m/>
    <n v="1246853"/>
    <m/>
    <m/>
    <s v="SCT2160KEC"/>
    <s v="SCT2160KEC"/>
    <s v="Tube"/>
    <m/>
    <m/>
    <m/>
    <s v="Tube"/>
    <s v="Tube"/>
    <s v="Tube"/>
    <m/>
    <m/>
    <m/>
    <m/>
    <m/>
    <m/>
    <m/>
    <n v="9.2680000000000007"/>
    <m/>
    <n v="8.4980799999999999"/>
    <n v="12.300109095636699"/>
    <n v="9.27"/>
    <n v="11.2"/>
    <n v="11.03"/>
    <n v="11.03"/>
    <m/>
    <n v="10.09"/>
    <m/>
    <m/>
    <n v="9.3079999999999998"/>
    <n v="10.584"/>
    <n v="4491"/>
    <m/>
    <n v="0"/>
    <n v="0"/>
    <n v="144"/>
    <n v="330"/>
    <n v="638"/>
    <n v="1115"/>
    <m/>
    <n v="15"/>
    <m/>
    <m/>
    <n v="360"/>
    <n v="360"/>
    <n v="1"/>
    <m/>
    <n v="360"/>
    <n v="1"/>
    <n v="1"/>
    <n v="30"/>
    <n v="1"/>
    <n v="1"/>
    <m/>
    <n v="1"/>
    <m/>
    <m/>
    <n v="30"/>
    <n v="7"/>
    <s v="https://octopart.com/click/track?ai=8237&amp;sig=02c977b&amp;sid=459&amp;ppid=27691395&amp;vpid=80568347&amp;ct=offers"/>
    <m/>
    <s v="https://octopart.com/click/track?c=1&amp;ai=8237&amp;sig=0c4df0b&amp;sid=5822&amp;ppid=27691395&amp;vpid=70134474&amp;ct=offers"/>
    <s v="https://octopart.com/click/track?c=1&amp;ai=8237&amp;sig=059e89f&amp;sid=15544&amp;ppid=27691395&amp;vpid=82082232&amp;ct=offers"/>
    <s v="https://octopart.com/click/track?ai=8237&amp;sig=0902eca&amp;sid=13512&amp;ppid=27691395&amp;vpid=439524375&amp;ct=offers"/>
    <s v="https://octopart.com/click/track?ai=8237&amp;sig=055dbc6&amp;sid=2454&amp;ppid=27691395&amp;vpid=415519816&amp;ct=offers"/>
    <s v="https://octopart.com/click/track?ai=8237&amp;sig=035c080&amp;sid=2401&amp;ppid=27691395&amp;vpid=113878334&amp;ct=offers"/>
    <s v="https://octopart.com/click/track?ai=8237&amp;sig=0baea55&amp;sid=2402&amp;ppid=27691395&amp;vpid=91015488&amp;ct=offers"/>
    <m/>
    <s v="https://octopart.com/click/track?ai=8237&amp;sig=09c52cd&amp;sid=10022&amp;ppid=27691395&amp;vpid=575725284&amp;ct=offers"/>
    <m/>
    <m/>
    <s v="https://octopart.com/click/track?ai=8237&amp;sig=06ad62b&amp;sid=950&amp;ppid=27691395&amp;vpid=259663982&amp;ct=offers"/>
    <s v="https://octopart.com/click/track?ai=8237&amp;sig=07d5a4f&amp;sid=5489&amp;ppid=27691395&amp;vpid=611054294&amp;ct=offers"/>
    <x v="3"/>
    <s v="SCT2160KEC"/>
    <m/>
    <n v="8.4980799999999999"/>
    <n v="84980.800000000003"/>
    <n v="84980.800000000003"/>
    <n v="0"/>
    <n v="360"/>
    <s v="https://octopart.com/click/track?c=1&amp;ai=8237&amp;sig=0c4df0b&amp;sid=5822&amp;ppid=27691395&amp;vpid=70134474&amp;ct=offers"/>
    <s v="208mOhm"/>
    <s v="7A,"/>
    <s v="18V"/>
    <x v="2"/>
    <x v="35"/>
    <x v="1"/>
  </r>
  <r>
    <n v="10000"/>
    <x v="82"/>
    <x v="6"/>
    <s v="SCT3160KLGC11"/>
    <s v="https://octopart.com/sct3160klgc11-rohm-75583400"/>
    <x v="65"/>
    <s v="Id=17A (Tc) Vgsmax=18V Vth=5.6V @ 2.5mA"/>
    <s v="Qg=42nC @ 18V Ciss=398pF @ 800V"/>
    <n v="10000"/>
    <s v="SCT3160KLGC11-ND"/>
    <m/>
    <s v="SCT3160KLGC11"/>
    <s v="SCT3160KLGC11"/>
    <s v="C1S625901678178"/>
    <s v="SCT3160KLGC11-TUBE"/>
    <s v="755-SCT3160KLGC11"/>
    <s v="05AC9467"/>
    <m/>
    <n v="1486951"/>
    <m/>
    <s v="SCT3160KLGC11"/>
    <s v="SCT3160KLGC11"/>
    <s v="SCT3160KLGC11"/>
    <s v="Tube"/>
    <m/>
    <m/>
    <m/>
    <s v="Bulk"/>
    <s v="Tube"/>
    <s v="Tube"/>
    <m/>
    <m/>
    <m/>
    <m/>
    <m/>
    <m/>
    <m/>
    <n v="5.992"/>
    <m/>
    <n v="5.4942299999999999"/>
    <n v="5.7091499019269696"/>
    <n v="5.37"/>
    <n v="6.5"/>
    <n v="7.27"/>
    <n v="7.27"/>
    <m/>
    <n v="8.4849999999999994"/>
    <m/>
    <n v="13.17"/>
    <n v="5.46"/>
    <n v="6.8468"/>
    <n v="1151"/>
    <m/>
    <n v="60"/>
    <n v="0"/>
    <n v="354"/>
    <n v="18"/>
    <n v="4241"/>
    <n v="239"/>
    <m/>
    <n v="0"/>
    <m/>
    <n v="0"/>
    <n v="0"/>
    <n v="354"/>
    <n v="1"/>
    <m/>
    <n v="450"/>
    <n v="1"/>
    <n v="1"/>
    <n v="30"/>
    <n v="1"/>
    <n v="1"/>
    <m/>
    <n v="30"/>
    <m/>
    <n v="1"/>
    <n v="30"/>
    <n v="3"/>
    <s v="https://octopart.com/click/track?ai=8237&amp;sig=0bc4006&amp;sid=459&amp;ppid=75583400&amp;vpid=273434407&amp;ct=offers"/>
    <m/>
    <s v="https://octopart.com/click/track?ai=8237&amp;sig=09ee199&amp;sid=5822&amp;ppid=75583400&amp;vpid=410037759&amp;ct=offers"/>
    <s v="https://octopart.com/click/track?c=1&amp;ai=8237&amp;sig=0675904&amp;sid=15544&amp;ppid=75583400&amp;vpid=409879606&amp;ct=offers"/>
    <s v="https://octopart.com/click/track?ai=8237&amp;sig=0c7c2fc&amp;sid=13512&amp;ppid=75583400&amp;vpid=575423760&amp;ct=offers"/>
    <s v="https://octopart.com/click/track?ai=8237&amp;sig=0cc7f6d&amp;sid=2454&amp;ppid=75583400&amp;vpid=415519844&amp;ct=offers"/>
    <s v="https://octopart.com/click/track?ai=8237&amp;sig=084a70f&amp;sid=2401&amp;ppid=75583400&amp;vpid=273428967&amp;ct=offers"/>
    <s v="https://octopart.com/click/track?ai=8237&amp;sig=08962ac&amp;sid=2402&amp;ppid=75583400&amp;vpid=456089903&amp;ct=offers"/>
    <m/>
    <s v="https://octopart.com/click/track?c=1&amp;ai=8237&amp;sig=091b6b6&amp;sid=10022&amp;ppid=75583400&amp;vpid=575725299&amp;ct=offers"/>
    <m/>
    <s v="https://octopart.com/click/track?ai=8237&amp;sig=0f31e00&amp;sid=1532&amp;ppid=75583400&amp;vpid=551363161&amp;ct=offers"/>
    <s v="https://octopart.com/click/track?c=1&amp;ai=8237&amp;sig=0bd5aeb&amp;sid=950&amp;ppid=75583400&amp;vpid=413247594&amp;ct=offers"/>
    <s v="https://octopart.com/click/track?ai=8237&amp;sig=054cc4f&amp;sid=5489&amp;ppid=75583400&amp;vpid=576492803&amp;ct=offers"/>
    <x v="10"/>
    <s v="C191060"/>
    <m/>
    <n v="4.3515199999999998"/>
    <n v="43515.199999999997"/>
    <n v="43515.199999999997"/>
    <n v="38"/>
    <n v="1"/>
    <s v="https://octopart.com/click/track?ai=8237&amp;sig=0439600&amp;sid=27971&amp;ppid=75583400&amp;vpid=511924779&amp;ct=offers"/>
    <s v="208mOhm"/>
    <s v="5A,"/>
    <s v="18V"/>
    <x v="2"/>
    <x v="35"/>
    <x v="1"/>
  </r>
  <r>
    <n v="10000"/>
    <x v="83"/>
    <x v="6"/>
    <s v="SCT3160KLHRC11"/>
    <s v="https://octopart.com/sct3160klhrc11-rohm-99472256"/>
    <x v="65"/>
    <s v="Id=17A (Tc) Vgsmax=18V Vth=5.6V @ 2.5mA"/>
    <s v="Qg=42nC @ 18V Ciss=398pF @ 800V"/>
    <n v="10000"/>
    <s v="SCT3160KLHRC11-ND"/>
    <m/>
    <m/>
    <m/>
    <s v="C1S625901872783"/>
    <m/>
    <s v="755-SCT3160KLHRC11"/>
    <s v="02AH4689"/>
    <m/>
    <m/>
    <m/>
    <m/>
    <m/>
    <s v="SCT3160KLHRC11"/>
    <s v="Tube"/>
    <m/>
    <m/>
    <m/>
    <s v="Bulk"/>
    <m/>
    <s v="Tube"/>
    <m/>
    <m/>
    <m/>
    <m/>
    <m/>
    <m/>
    <m/>
    <n v="8.3613599999999995"/>
    <m/>
    <m/>
    <m/>
    <n v="9.82"/>
    <m/>
    <n v="11.05"/>
    <n v="7.07"/>
    <m/>
    <m/>
    <m/>
    <m/>
    <m/>
    <n v="11.087999999999999"/>
    <n v="436"/>
    <m/>
    <m/>
    <m/>
    <n v="30"/>
    <m/>
    <n v="689"/>
    <n v="56"/>
    <m/>
    <m/>
    <m/>
    <m/>
    <m/>
    <n v="30"/>
    <n v="1"/>
    <m/>
    <m/>
    <m/>
    <n v="1"/>
    <m/>
    <n v="1"/>
    <n v="1"/>
    <m/>
    <m/>
    <m/>
    <m/>
    <m/>
    <n v="7"/>
    <s v="https://octopart.com/click/track?ai=8237&amp;sig=0aec3d9&amp;sid=459&amp;ppid=99472256&amp;vpid=531966132&amp;ct=offers"/>
    <m/>
    <m/>
    <m/>
    <s v="https://octopart.com/click/track?ai=8237&amp;sig=0ecf31b&amp;sid=13512&amp;ppid=99472256&amp;vpid=595384712&amp;ct=offers"/>
    <m/>
    <s v="https://octopart.com/click/track?ai=8237&amp;sig=00b1352&amp;sid=2401&amp;ppid=99472256&amp;vpid=534529942&amp;ct=offers"/>
    <s v="https://octopart.com/click/track?ai=8237&amp;sig=02bc688&amp;sid=2402&amp;ppid=99472256&amp;vpid=547460384&amp;ct=offers"/>
    <m/>
    <m/>
    <m/>
    <m/>
    <m/>
    <s v="https://octopart.com/click/track?ai=8237&amp;sig=0a6be34&amp;sid=5489&amp;ppid=99472256&amp;vpid=611054328&amp;ct=offers"/>
    <x v="2"/>
    <s v="02AH4689"/>
    <m/>
    <n v="7.07"/>
    <n v="70700"/>
    <n v="70700"/>
    <n v="56"/>
    <n v="1"/>
    <s v="https://octopart.com/click/track?ai=8237&amp;sig=02bc688&amp;sid=2402&amp;ppid=99472256&amp;vpid=547460384&amp;ct=offers"/>
    <s v="208mOhm"/>
    <s v="5A,"/>
    <s v="18V"/>
    <x v="2"/>
    <x v="35"/>
    <x v="1"/>
  </r>
  <r>
    <n v="10000"/>
    <x v="84"/>
    <x v="6"/>
    <s v="SCT2280KEC"/>
    <s v="https://octopart.com/sct2280kec-rohm-28547667"/>
    <x v="66"/>
    <s v="Id=14A (Tc) Vgsmax=18V Vth=4V @ 1.4mA"/>
    <s v="Qg=36nC @ 18V Ciss=667pF @ 800V"/>
    <n v="10000"/>
    <s v="SCT2280KEC-ND"/>
    <m/>
    <s v="SCT2280KEC"/>
    <s v="SCT2280KEC"/>
    <s v="C1S625901535572"/>
    <m/>
    <s v="755-SCT2280KEC"/>
    <s v="06X0712"/>
    <m/>
    <n v="1246854"/>
    <s v="TMOSP11161"/>
    <m/>
    <m/>
    <s v="SCT2280KEC"/>
    <s v="Tube"/>
    <m/>
    <m/>
    <m/>
    <s v="Bulk"/>
    <m/>
    <s v="Tube"/>
    <m/>
    <m/>
    <m/>
    <m/>
    <m/>
    <m/>
    <m/>
    <n v="5.8940000000000001"/>
    <m/>
    <n v="5.4043700000000001"/>
    <n v="7.5179894748147298"/>
    <n v="7.24"/>
    <m/>
    <n v="7.15"/>
    <n v="7.15"/>
    <m/>
    <n v="8.0350000000000001"/>
    <n v="7.75"/>
    <m/>
    <m/>
    <n v="7.0419999999999998"/>
    <n v="3516"/>
    <m/>
    <n v="0"/>
    <n v="0"/>
    <n v="30"/>
    <m/>
    <n v="707"/>
    <n v="486"/>
    <m/>
    <n v="12"/>
    <n v="1620"/>
    <m/>
    <m/>
    <n v="360"/>
    <n v="1"/>
    <m/>
    <n v="360"/>
    <n v="1"/>
    <n v="1"/>
    <m/>
    <n v="1"/>
    <n v="1"/>
    <m/>
    <n v="1"/>
    <n v="30"/>
    <m/>
    <m/>
    <n v="10"/>
    <s v="https://octopart.com/click/track?ai=8237&amp;sig=045d5e5&amp;sid=459&amp;ppid=28547667&amp;vpid=80568348&amp;ct=offers"/>
    <m/>
    <s v="https://octopart.com/click/track?c=1&amp;ai=8237&amp;sig=0ee018e&amp;sid=5822&amp;ppid=28547667&amp;vpid=74418013&amp;ct=offers"/>
    <s v="https://octopart.com/click/track?c=1&amp;ai=8237&amp;sig=0d56ce8&amp;sid=15544&amp;ppid=28547667&amp;vpid=93060121&amp;ct=offers"/>
    <s v="https://octopart.com/click/track?ai=8237&amp;sig=053f19b&amp;sid=13512&amp;ppid=28547667&amp;vpid=279849892&amp;ct=offers"/>
    <m/>
    <s v="https://octopart.com/click/track?ai=8237&amp;sig=0bc1189&amp;sid=2401&amp;ppid=28547667&amp;vpid=88244456&amp;ct=offers"/>
    <s v="https://octopart.com/click/track?ai=8237&amp;sig=0a8e6e3&amp;sid=2402&amp;ppid=28547667&amp;vpid=91015489&amp;ct=offers"/>
    <m/>
    <s v="https://octopart.com/click/track?ai=8237&amp;sig=0d5a595&amp;sid=10022&amp;ppid=28547667&amp;vpid=575725285&amp;ct=offers"/>
    <s v="https://octopart.com/click/track?ai=8237&amp;sig=0edf604&amp;sid=18993&amp;ppid=28547667&amp;vpid=198310373&amp;ct=offers"/>
    <m/>
    <m/>
    <s v="https://octopart.com/click/track?ai=8237&amp;sig=074f268&amp;sid=5489&amp;ppid=28547667&amp;vpid=611054295&amp;ct=offers"/>
    <x v="3"/>
    <s v="SCT2280KEC"/>
    <m/>
    <n v="5.4043700000000001"/>
    <n v="54043.7"/>
    <n v="54043.7"/>
    <n v="0"/>
    <n v="360"/>
    <s v="https://octopart.com/click/track?c=1&amp;ai=8237&amp;sig=0ee018e&amp;sid=5822&amp;ppid=28547667&amp;vpid=74418013&amp;ct=offers"/>
    <s v="364mOhm"/>
    <s v="4A,"/>
    <s v="18V"/>
    <x v="2"/>
    <x v="36"/>
    <x v="1"/>
  </r>
  <r>
    <n v="10000"/>
    <x v="85"/>
    <x v="6"/>
    <s v="SCT2450KEC"/>
    <s v="https://octopart.com/sct2450kec-rohm-28547668"/>
    <x v="67"/>
    <s v="Id=10A (Tc) Vgsmax=18V Vth=4V @ 900ÂµA"/>
    <s v="Qg=27nC @ 18V Ciss=463pF @ 800V"/>
    <n v="10000"/>
    <s v="SCT2450KEC-ND"/>
    <m/>
    <s v="SCT2450KEC"/>
    <s v="SCT2450KEC"/>
    <m/>
    <m/>
    <s v="755-SCT2450KEC"/>
    <s v="06X0713"/>
    <m/>
    <n v="1246855"/>
    <s v="TMOSP11348"/>
    <s v="SCT2450KEC"/>
    <s v="SCT2450KEC"/>
    <s v="SCT2450KEC"/>
    <s v="Tube"/>
    <m/>
    <m/>
    <m/>
    <m/>
    <m/>
    <s v="Tube"/>
    <m/>
    <m/>
    <m/>
    <m/>
    <m/>
    <m/>
    <m/>
    <n v="4.6619999999999999"/>
    <m/>
    <n v="4.2747099999999998"/>
    <n v="5.9352548485379399"/>
    <m/>
    <m/>
    <n v="5.66"/>
    <n v="2.91"/>
    <m/>
    <n v="3.1349999999999998"/>
    <n v="6.07"/>
    <n v="9.48"/>
    <n v="4.6820000000000004"/>
    <n v="4.3433000000000002"/>
    <n v="6307"/>
    <m/>
    <n v="0"/>
    <n v="165"/>
    <m/>
    <m/>
    <n v="1243"/>
    <n v="45"/>
    <m/>
    <n v="56"/>
    <n v="1860"/>
    <n v="0"/>
    <n v="420"/>
    <n v="45"/>
    <n v="1"/>
    <m/>
    <n v="360"/>
    <n v="1"/>
    <m/>
    <m/>
    <n v="1"/>
    <n v="1"/>
    <m/>
    <n v="1"/>
    <n v="30"/>
    <n v="1"/>
    <n v="30"/>
    <n v="18"/>
    <s v="https://octopart.com/click/track?ai=8237&amp;sig=001d038&amp;sid=459&amp;ppid=28547668&amp;vpid=80568349&amp;ct=offers"/>
    <m/>
    <s v="https://octopart.com/click/track?c=1&amp;ai=8237&amp;sig=092c5f6&amp;sid=5822&amp;ppid=28547668&amp;vpid=74418014&amp;ct=offers"/>
    <s v="https://octopart.com/click/track?ai=8237&amp;sig=0fcdc53&amp;sid=15544&amp;ppid=28547668&amp;vpid=84474370&amp;ct=offers"/>
    <m/>
    <m/>
    <s v="https://octopart.com/click/track?ai=8237&amp;sig=0f7a5cf&amp;sid=2401&amp;ppid=28547668&amp;vpid=88016195&amp;ct=offers"/>
    <s v="https://octopart.com/click/track?ai=8237&amp;sig=09d5601&amp;sid=2402&amp;ppid=28547668&amp;vpid=91015490&amp;ct=offers"/>
    <m/>
    <s v="https://octopart.com/click/track?ai=8237&amp;sig=0d054d2&amp;sid=10022&amp;ppid=28547668&amp;vpid=575725286&amp;ct=offers"/>
    <s v="https://octopart.com/click/track?ai=8237&amp;sig=096889d&amp;sid=18993&amp;ppid=28547668&amp;vpid=198310374&amp;ct=offers"/>
    <s v="https://octopart.com/click/track?ai=8237&amp;sig=073899a&amp;sid=1532&amp;ppid=28547668&amp;vpid=572637121&amp;ct=offers"/>
    <s v="https://octopart.com/click/track?ai=8237&amp;sig=0d5017e&amp;sid=950&amp;ppid=28547668&amp;vpid=259663984&amp;ct=offers"/>
    <s v="https://octopart.com/click/track?ai=8237&amp;sig=0c6554e&amp;sid=5489&amp;ppid=28547668&amp;vpid=604812308&amp;ct=offers"/>
    <x v="2"/>
    <s v="06X0713"/>
    <m/>
    <n v="2.91"/>
    <n v="29100"/>
    <n v="29100"/>
    <n v="45"/>
    <n v="1"/>
    <s v="https://octopart.com/click/track?ai=8237&amp;sig=09d5601&amp;sid=2402&amp;ppid=28547668&amp;vpid=91015490&amp;ct=offers"/>
    <s v="585mOhm"/>
    <s v="3A,"/>
    <s v="18V"/>
    <x v="2"/>
    <x v="37"/>
    <x v="1"/>
  </r>
  <r>
    <n v="10000"/>
    <x v="86"/>
    <x v="6"/>
    <s v="SCT2750NYTB"/>
    <s v="https://octopart.com/sct2750nytb-rohm-77822852"/>
    <x v="68"/>
    <s v="Id=5.9A (Tc) Vgsmax=18V Vth=4V @ 630ÂµA"/>
    <s v="Qg=17nC @ 18V Ciss=275pF @ 800V"/>
    <n v="10000"/>
    <s v="SCT2750NYTBTR-ND"/>
    <m/>
    <s v="SCT2750NYTB"/>
    <s v="SCT2750NYTB"/>
    <s v="C1S625901693423"/>
    <m/>
    <s v="755-SCT2750NYTB"/>
    <s v="38AH9101"/>
    <m/>
    <m/>
    <s v="TMOS1871"/>
    <m/>
    <s v="SCT2750NYTB"/>
    <s v="SCT2750NYTB"/>
    <s v="Tape &amp; Reel"/>
    <m/>
    <m/>
    <m/>
    <s v="Cut Tape"/>
    <m/>
    <s v="Tape &amp; Reel"/>
    <m/>
    <m/>
    <m/>
    <m/>
    <m/>
    <m/>
    <m/>
    <n v="3.262"/>
    <m/>
    <n v="2.9910199999999998"/>
    <n v="4.1167040681932496"/>
    <n v="3.01"/>
    <m/>
    <n v="3.26"/>
    <n v="2.81"/>
    <m/>
    <m/>
    <n v="6.56"/>
    <m/>
    <n v="3.0470000000000002"/>
    <n v="3.8378000000000001"/>
    <n v="0"/>
    <m/>
    <n v="1600"/>
    <n v="0"/>
    <n v="715"/>
    <m/>
    <n v="61"/>
    <n v="800"/>
    <m/>
    <m/>
    <n v="800"/>
    <m/>
    <n v="1600"/>
    <n v="715"/>
    <n v="400"/>
    <m/>
    <n v="800"/>
    <n v="800"/>
    <n v="1"/>
    <m/>
    <n v="1"/>
    <n v="800"/>
    <m/>
    <m/>
    <n v="800"/>
    <m/>
    <n v="800"/>
    <n v="4"/>
    <s v="https://octopart.com/click/track?c=1&amp;ai=8237&amp;sig=0f7d415&amp;sid=459&amp;ppid=77822852&amp;vpid=409771068&amp;ct=offers"/>
    <m/>
    <s v="https://octopart.com/click/track?ai=8237&amp;sig=083aa96&amp;sid=5822&amp;ppid=77822852&amp;vpid=412325346&amp;ct=offers"/>
    <s v="https://octopart.com/click/track?c=1&amp;ai=8237&amp;sig=0a1ab05&amp;sid=15544&amp;ppid=77822852&amp;vpid=420091683&amp;ct=offers"/>
    <s v="https://octopart.com/click/track?ai=8237&amp;sig=087af75&amp;sid=13512&amp;ppid=77822852&amp;vpid=573025673&amp;ct=offers"/>
    <m/>
    <s v="https://octopart.com/click/track?ai=8237&amp;sig=0aa40f0&amp;sid=2401&amp;ppid=77822852&amp;vpid=410758514&amp;ct=offers"/>
    <s v="https://octopart.com/click/track?ai=8237&amp;sig=0f5fcb4&amp;sid=2402&amp;ppid=77822852&amp;vpid=588777568&amp;ct=offers"/>
    <m/>
    <m/>
    <s v="https://octopart.com/click/track?ai=8237&amp;sig=0b2928c&amp;sid=18993&amp;ppid=77822852&amp;vpid=436836164&amp;ct=offers"/>
    <m/>
    <s v="https://octopart.com/click/track?ai=8237&amp;sig=0faaae3&amp;sid=950&amp;ppid=77822852&amp;vpid=413247586&amp;ct=offers"/>
    <s v="https://octopart.com/click/track?ai=8237&amp;sig=06cb7a3&amp;sid=5489&amp;ppid=77822852&amp;vpid=573601165&amp;ct=offers"/>
    <x v="2"/>
    <s v="38AH9101"/>
    <m/>
    <n v="2.81"/>
    <n v="28100"/>
    <n v="28100"/>
    <n v="800"/>
    <n v="800"/>
    <s v="https://octopart.com/click/track?ai=8237&amp;sig=0f5fcb4&amp;sid=2402&amp;ppid=77822852&amp;vpid=588777568&amp;ct=offers"/>
    <s v="975mOhm"/>
    <s v="1.7A,"/>
    <s v="18V"/>
    <x v="5"/>
    <x v="38"/>
    <x v="2"/>
  </r>
  <r>
    <n v="10000"/>
    <x v="86"/>
    <x v="6"/>
    <s v="SCT2750NYTB"/>
    <s v="https://octopart.com/sct2750nytb-rohm-77822852"/>
    <x v="68"/>
    <s v="Id=5.9A (Tc) Vgsmax=18V Vth=4V @ 630ÂµA"/>
    <s v="Qg=17nC @ 18V Ciss=275pF @ 800V"/>
    <n v="10000"/>
    <s v="SCT2750NYTBTR-ND"/>
    <m/>
    <s v="SCT2750NYTB"/>
    <s v="SCT2750NYTB"/>
    <s v="C1S625901693423"/>
    <m/>
    <s v="755-SCT2750NYTB"/>
    <s v="38AH9101"/>
    <m/>
    <m/>
    <s v="TMOS1871"/>
    <m/>
    <s v="SCT2750NYTB"/>
    <s v="SCT2750NYTB"/>
    <s v="Tape &amp; Reel"/>
    <m/>
    <m/>
    <m/>
    <s v="Cut Tape"/>
    <m/>
    <s v="Tape &amp; Reel"/>
    <m/>
    <m/>
    <m/>
    <m/>
    <m/>
    <m/>
    <m/>
    <n v="3.262"/>
    <m/>
    <n v="2.9910199999999998"/>
    <n v="4.1167040681932496"/>
    <n v="3.01"/>
    <m/>
    <n v="3.26"/>
    <n v="2.81"/>
    <m/>
    <m/>
    <n v="6.56"/>
    <m/>
    <n v="3.0470000000000002"/>
    <n v="3.8378000000000001"/>
    <n v="0"/>
    <m/>
    <n v="1600"/>
    <n v="0"/>
    <n v="715"/>
    <m/>
    <n v="61"/>
    <n v="800"/>
    <m/>
    <m/>
    <n v="800"/>
    <m/>
    <n v="1600"/>
    <n v="715"/>
    <n v="400"/>
    <m/>
    <n v="800"/>
    <n v="800"/>
    <n v="1"/>
    <m/>
    <n v="1"/>
    <n v="800"/>
    <m/>
    <m/>
    <n v="800"/>
    <m/>
    <n v="800"/>
    <n v="4"/>
    <s v="https://octopart.com/click/track?c=1&amp;ai=8237&amp;sig=0f7d415&amp;sid=459&amp;ppid=77822852&amp;vpid=409771068&amp;ct=offers"/>
    <m/>
    <s v="https://octopart.com/click/track?ai=8237&amp;sig=083aa96&amp;sid=5822&amp;ppid=77822852&amp;vpid=412325346&amp;ct=offers"/>
    <s v="https://octopart.com/click/track?c=1&amp;ai=8237&amp;sig=0a1ab05&amp;sid=15544&amp;ppid=77822852&amp;vpid=420091683&amp;ct=offers"/>
    <s v="https://octopart.com/click/track?ai=8237&amp;sig=087af75&amp;sid=13512&amp;ppid=77822852&amp;vpid=573025673&amp;ct=offers"/>
    <m/>
    <s v="https://octopart.com/click/track?ai=8237&amp;sig=0aa40f0&amp;sid=2401&amp;ppid=77822852&amp;vpid=410758514&amp;ct=offers"/>
    <s v="https://octopart.com/click/track?ai=8237&amp;sig=0f5fcb4&amp;sid=2402&amp;ppid=77822852&amp;vpid=588777568&amp;ct=offers"/>
    <m/>
    <m/>
    <s v="https://octopart.com/click/track?ai=8237&amp;sig=0b2928c&amp;sid=18993&amp;ppid=77822852&amp;vpid=436836164&amp;ct=offers"/>
    <m/>
    <s v="https://octopart.com/click/track?ai=8237&amp;sig=0faaae3&amp;sid=950&amp;ppid=77822852&amp;vpid=413247586&amp;ct=offers"/>
    <s v="https://octopart.com/click/track?ai=8237&amp;sig=06cb7a3&amp;sid=5489&amp;ppid=77822852&amp;vpid=573601165&amp;ct=offers"/>
    <x v="2"/>
    <s v="38AH9101"/>
    <m/>
    <n v="2.81"/>
    <n v="28100"/>
    <n v="28100"/>
    <n v="800"/>
    <n v="800"/>
    <s v="https://octopart.com/click/track?ai=8237&amp;sig=0f5fcb4&amp;sid=2402&amp;ppid=77822852&amp;vpid=588777568&amp;ct=offers"/>
    <s v="975mOhm"/>
    <s v="1.7A,"/>
    <s v="18V"/>
    <x v="5"/>
    <x v="38"/>
    <x v="2"/>
  </r>
  <r>
    <n v="10000"/>
    <x v="86"/>
    <x v="6"/>
    <s v="SCT2750NYTB"/>
    <s v="https://octopart.com/sct2750nytb-rohm-77822852"/>
    <x v="68"/>
    <s v="Id=5.9A (Tc) Vgsmax=18V Vth=4V @ 630ÂµA"/>
    <s v="Qg=17nC @ 18V Ciss=275pF @ 800V"/>
    <n v="10000"/>
    <s v="SCT2750NYTBTR-ND"/>
    <m/>
    <s v="SCT2750NYTB"/>
    <s v="SCT2750NYTB"/>
    <s v="C1S625901693423"/>
    <m/>
    <s v="755-SCT2750NYTB"/>
    <s v="38AH9101"/>
    <m/>
    <m/>
    <s v="TMOS1871"/>
    <m/>
    <s v="SCT2750NYTB"/>
    <s v="SCT2750NYTB"/>
    <s v="Tape &amp; Reel"/>
    <m/>
    <m/>
    <m/>
    <s v="Cut Tape"/>
    <m/>
    <s v="Tape &amp; Reel"/>
    <m/>
    <m/>
    <m/>
    <m/>
    <m/>
    <m/>
    <m/>
    <n v="3.262"/>
    <m/>
    <n v="2.9910199999999998"/>
    <n v="4.1167040681932496"/>
    <n v="3.01"/>
    <m/>
    <n v="3.26"/>
    <n v="2.81"/>
    <m/>
    <m/>
    <n v="6.56"/>
    <m/>
    <n v="3.0470000000000002"/>
    <n v="3.8378000000000001"/>
    <n v="0"/>
    <m/>
    <n v="1600"/>
    <n v="0"/>
    <n v="715"/>
    <m/>
    <n v="61"/>
    <n v="800"/>
    <m/>
    <m/>
    <n v="800"/>
    <m/>
    <n v="1600"/>
    <n v="715"/>
    <n v="400"/>
    <m/>
    <n v="800"/>
    <n v="800"/>
    <n v="1"/>
    <m/>
    <n v="1"/>
    <n v="800"/>
    <m/>
    <m/>
    <n v="800"/>
    <m/>
    <n v="800"/>
    <n v="4"/>
    <s v="https://octopart.com/click/track?c=1&amp;ai=8237&amp;sig=0f7d415&amp;sid=459&amp;ppid=77822852&amp;vpid=409771068&amp;ct=offers"/>
    <m/>
    <s v="https://octopart.com/click/track?ai=8237&amp;sig=083aa96&amp;sid=5822&amp;ppid=77822852&amp;vpid=412325346&amp;ct=offers"/>
    <s v="https://octopart.com/click/track?c=1&amp;ai=8237&amp;sig=0a1ab05&amp;sid=15544&amp;ppid=77822852&amp;vpid=420091683&amp;ct=offers"/>
    <s v="https://octopart.com/click/track?ai=8237&amp;sig=087af75&amp;sid=13512&amp;ppid=77822852&amp;vpid=573025673&amp;ct=offers"/>
    <m/>
    <s v="https://octopart.com/click/track?ai=8237&amp;sig=0aa40f0&amp;sid=2401&amp;ppid=77822852&amp;vpid=410758514&amp;ct=offers"/>
    <s v="https://octopart.com/click/track?ai=8237&amp;sig=0f5fcb4&amp;sid=2402&amp;ppid=77822852&amp;vpid=588777568&amp;ct=offers"/>
    <m/>
    <m/>
    <s v="https://octopart.com/click/track?ai=8237&amp;sig=0b2928c&amp;sid=18993&amp;ppid=77822852&amp;vpid=436836164&amp;ct=offers"/>
    <m/>
    <s v="https://octopart.com/click/track?ai=8237&amp;sig=0faaae3&amp;sid=950&amp;ppid=77822852&amp;vpid=413247586&amp;ct=offers"/>
    <s v="https://octopart.com/click/track?ai=8237&amp;sig=06cb7a3&amp;sid=5489&amp;ppid=77822852&amp;vpid=573601165&amp;ct=offers"/>
    <x v="2"/>
    <s v="38AH9101"/>
    <m/>
    <n v="2.81"/>
    <n v="28100"/>
    <n v="28100"/>
    <n v="800"/>
    <n v="800"/>
    <s v="https://octopart.com/click/track?ai=8237&amp;sig=0f5fcb4&amp;sid=2402&amp;ppid=77822852&amp;vpid=588777568&amp;ct=offers"/>
    <s v="975mOhm"/>
    <s v="1.7A,"/>
    <s v="18V"/>
    <x v="5"/>
    <x v="38"/>
    <x v="2"/>
  </r>
  <r>
    <n v="10000"/>
    <x v="87"/>
    <x v="6"/>
    <s v="SCT2H12NYTB"/>
    <s v="https://octopart.com/sct2h12nytb-rohm-75554723"/>
    <x v="69"/>
    <s v="Id=4A (Tc) Vgsmax=18V Vth=4V @ 410ÂµA"/>
    <s v="Qg=14nC @ 18V Ciss=184pF @ 800V"/>
    <n v="10000"/>
    <s v="SCT2H12NYTBTR-ND"/>
    <m/>
    <s v="SCT2H12NYTB"/>
    <s v="SCT2H12NYTB"/>
    <s v="C1S625901697085"/>
    <m/>
    <s v="755-SCT2H12NYTB"/>
    <s v="30AC0012"/>
    <m/>
    <n v="1501510"/>
    <m/>
    <m/>
    <s v="SCT2H12NYTB"/>
    <s v="SCT2H12NYTB"/>
    <s v="Tape &amp; Reel"/>
    <m/>
    <m/>
    <m/>
    <s v="Bulk"/>
    <m/>
    <s v="Tape &amp; Reel"/>
    <m/>
    <m/>
    <m/>
    <m/>
    <m/>
    <m/>
    <m/>
    <n v="2.786"/>
    <m/>
    <n v="2.5545599999999999"/>
    <n v="3.6643245962613502"/>
    <n v="4.88"/>
    <m/>
    <n v="2.78"/>
    <n v="2.4"/>
    <m/>
    <n v="3.9670000000000001"/>
    <m/>
    <m/>
    <n v="2.6019999999999999"/>
    <n v="6.2220000000000004"/>
    <n v="400"/>
    <m/>
    <n v="0"/>
    <n v="0"/>
    <n v="30"/>
    <m/>
    <n v="661"/>
    <n v="0"/>
    <m/>
    <n v="24"/>
    <m/>
    <m/>
    <n v="800"/>
    <n v="30"/>
    <n v="400"/>
    <m/>
    <n v="800"/>
    <n v="1"/>
    <n v="1"/>
    <m/>
    <n v="1"/>
    <n v="800"/>
    <m/>
    <n v="2"/>
    <m/>
    <m/>
    <n v="800"/>
    <n v="4"/>
    <s v="https://octopart.com/click/track?ai=8237&amp;sig=055238e&amp;sid=459&amp;ppid=75554723&amp;vpid=409771071&amp;ct=offers"/>
    <m/>
    <s v="https://octopart.com/click/track?c=1&amp;ai=8237&amp;sig=0037950&amp;sid=5822&amp;ppid=75554723&amp;vpid=410294351&amp;ct=offers"/>
    <s v="https://octopart.com/click/track?c=1&amp;ai=8237&amp;sig=08c9db2&amp;sid=15544&amp;ppid=75554723&amp;vpid=273151048&amp;ct=offers"/>
    <s v="https://octopart.com/click/track?ai=8237&amp;sig=06e0c82&amp;sid=13512&amp;ppid=75554723&amp;vpid=576994519&amp;ct=offers"/>
    <m/>
    <s v="https://octopart.com/click/track?ai=8237&amp;sig=0d20f90&amp;sid=2401&amp;ppid=75554723&amp;vpid=410758515&amp;ct=offers"/>
    <s v="https://octopart.com/click/track?c=1&amp;ai=8237&amp;sig=07d35de&amp;sid=2402&amp;ppid=75554723&amp;vpid=477480213&amp;ct=offers"/>
    <m/>
    <s v="https://octopart.com/click/track?ai=8237&amp;sig=0412025&amp;sid=10022&amp;ppid=75554723&amp;vpid=575725288&amp;ct=offers"/>
    <m/>
    <m/>
    <s v="https://octopart.com/click/track?ai=8237&amp;sig=0e44193&amp;sid=950&amp;ppid=75554723&amp;vpid=409672849&amp;ct=offers"/>
    <s v="https://octopart.com/click/track?ai=8237&amp;sig=045966b&amp;sid=5489&amp;ppid=75554723&amp;vpid=577844148&amp;ct=offers"/>
    <x v="2"/>
    <s v="30AC0012"/>
    <m/>
    <n v="2.4"/>
    <n v="24000"/>
    <n v="24000"/>
    <n v="0"/>
    <n v="800"/>
    <s v="https://octopart.com/click/track?c=1&amp;ai=8237&amp;sig=07d35de&amp;sid=2402&amp;ppid=75554723&amp;vpid=477480213&amp;ct=offers"/>
    <s v="1.5Ohm"/>
    <s v="1.1A,"/>
    <s v="18V"/>
    <x v="5"/>
    <x v="39"/>
    <x v="2"/>
  </r>
  <r>
    <n v="10000"/>
    <x v="87"/>
    <x v="6"/>
    <s v="SCT2H12NYTB"/>
    <s v="https://octopart.com/sct2h12nytb-rohm-75554723"/>
    <x v="69"/>
    <s v="Id=4A (Tc) Vgsmax=18V Vth=4V @ 410ÂµA"/>
    <s v="Qg=14nC @ 18V Ciss=184pF @ 800V"/>
    <n v="10000"/>
    <s v="SCT2H12NYTBTR-ND"/>
    <m/>
    <s v="SCT2H12NYTB"/>
    <s v="SCT2H12NYTB"/>
    <s v="C1S625901697085"/>
    <m/>
    <s v="755-SCT2H12NYTB"/>
    <s v="30AC0012"/>
    <m/>
    <n v="1501510"/>
    <m/>
    <m/>
    <s v="SCT2H12NYTB"/>
    <s v="SCT2H12NYTB"/>
    <s v="Tape &amp; Reel"/>
    <m/>
    <m/>
    <m/>
    <s v="Bulk"/>
    <m/>
    <s v="Tape &amp; Reel"/>
    <m/>
    <m/>
    <m/>
    <m/>
    <m/>
    <m/>
    <m/>
    <n v="2.786"/>
    <m/>
    <n v="2.5545599999999999"/>
    <n v="3.6643245962613502"/>
    <n v="4.88"/>
    <m/>
    <n v="2.78"/>
    <n v="2.4"/>
    <m/>
    <n v="3.9670000000000001"/>
    <m/>
    <m/>
    <n v="2.6019999999999999"/>
    <n v="6.2220000000000004"/>
    <n v="400"/>
    <m/>
    <n v="0"/>
    <n v="0"/>
    <n v="30"/>
    <m/>
    <n v="661"/>
    <n v="0"/>
    <m/>
    <n v="24"/>
    <m/>
    <m/>
    <n v="800"/>
    <n v="30"/>
    <n v="400"/>
    <m/>
    <n v="800"/>
    <n v="1"/>
    <n v="1"/>
    <m/>
    <n v="1"/>
    <n v="800"/>
    <m/>
    <n v="2"/>
    <m/>
    <m/>
    <n v="800"/>
    <n v="4"/>
    <s v="https://octopart.com/click/track?ai=8237&amp;sig=055238e&amp;sid=459&amp;ppid=75554723&amp;vpid=409771071&amp;ct=offers"/>
    <m/>
    <s v="https://octopart.com/click/track?c=1&amp;ai=8237&amp;sig=0037950&amp;sid=5822&amp;ppid=75554723&amp;vpid=410294351&amp;ct=offers"/>
    <s v="https://octopart.com/click/track?c=1&amp;ai=8237&amp;sig=08c9db2&amp;sid=15544&amp;ppid=75554723&amp;vpid=273151048&amp;ct=offers"/>
    <s v="https://octopart.com/click/track?ai=8237&amp;sig=06e0c82&amp;sid=13512&amp;ppid=75554723&amp;vpid=576994519&amp;ct=offers"/>
    <m/>
    <s v="https://octopart.com/click/track?ai=8237&amp;sig=0d20f90&amp;sid=2401&amp;ppid=75554723&amp;vpid=410758515&amp;ct=offers"/>
    <s v="https://octopart.com/click/track?c=1&amp;ai=8237&amp;sig=07d35de&amp;sid=2402&amp;ppid=75554723&amp;vpid=477480213&amp;ct=offers"/>
    <m/>
    <s v="https://octopart.com/click/track?ai=8237&amp;sig=0412025&amp;sid=10022&amp;ppid=75554723&amp;vpid=575725288&amp;ct=offers"/>
    <m/>
    <m/>
    <s v="https://octopart.com/click/track?ai=8237&amp;sig=0e44193&amp;sid=950&amp;ppid=75554723&amp;vpid=409672849&amp;ct=offers"/>
    <s v="https://octopart.com/click/track?ai=8237&amp;sig=045966b&amp;sid=5489&amp;ppid=75554723&amp;vpid=577844148&amp;ct=offers"/>
    <x v="2"/>
    <s v="30AC0012"/>
    <m/>
    <n v="2.4"/>
    <n v="24000"/>
    <n v="24000"/>
    <n v="0"/>
    <n v="800"/>
    <s v="https://octopart.com/click/track?c=1&amp;ai=8237&amp;sig=07d35de&amp;sid=2402&amp;ppid=75554723&amp;vpid=477480213&amp;ct=offers"/>
    <s v="1.5Ohm"/>
    <s v="1.1A,"/>
    <s v="18V"/>
    <x v="5"/>
    <x v="39"/>
    <x v="2"/>
  </r>
  <r>
    <n v="10000"/>
    <x v="87"/>
    <x v="6"/>
    <s v="SCT2H12NYTB"/>
    <s v="https://octopart.com/sct2h12nytb-rohm-75554723"/>
    <x v="69"/>
    <s v="Id=4A (Tc) Vgsmax=18V Vth=4V @ 410ÂµA"/>
    <s v="Qg=14nC @ 18V Ciss=184pF @ 800V"/>
    <n v="10000"/>
    <s v="SCT2H12NYTBTR-ND"/>
    <m/>
    <s v="SCT2H12NYTB"/>
    <s v="SCT2H12NYTB"/>
    <s v="C1S625901697085"/>
    <m/>
    <s v="755-SCT2H12NYTB"/>
    <s v="30AC0012"/>
    <m/>
    <n v="1501510"/>
    <m/>
    <m/>
    <s v="SCT2H12NYTB"/>
    <s v="SCT2H12NYTB"/>
    <s v="Tape &amp; Reel"/>
    <m/>
    <m/>
    <m/>
    <s v="Bulk"/>
    <m/>
    <s v="Tape &amp; Reel"/>
    <m/>
    <m/>
    <m/>
    <m/>
    <m/>
    <m/>
    <m/>
    <n v="2.786"/>
    <m/>
    <n v="2.5545599999999999"/>
    <n v="3.6643245962613502"/>
    <n v="4.88"/>
    <m/>
    <n v="2.78"/>
    <n v="2.4"/>
    <m/>
    <n v="3.9670000000000001"/>
    <m/>
    <m/>
    <n v="2.6019999999999999"/>
    <n v="6.2220000000000004"/>
    <n v="400"/>
    <m/>
    <n v="0"/>
    <n v="0"/>
    <n v="30"/>
    <m/>
    <n v="661"/>
    <n v="0"/>
    <m/>
    <n v="24"/>
    <m/>
    <m/>
    <n v="800"/>
    <n v="30"/>
    <n v="400"/>
    <m/>
    <n v="800"/>
    <n v="1"/>
    <n v="1"/>
    <m/>
    <n v="1"/>
    <n v="800"/>
    <m/>
    <n v="2"/>
    <m/>
    <m/>
    <n v="800"/>
    <n v="4"/>
    <s v="https://octopart.com/click/track?ai=8237&amp;sig=055238e&amp;sid=459&amp;ppid=75554723&amp;vpid=409771071&amp;ct=offers"/>
    <m/>
    <s v="https://octopart.com/click/track?c=1&amp;ai=8237&amp;sig=0037950&amp;sid=5822&amp;ppid=75554723&amp;vpid=410294351&amp;ct=offers"/>
    <s v="https://octopart.com/click/track?c=1&amp;ai=8237&amp;sig=08c9db2&amp;sid=15544&amp;ppid=75554723&amp;vpid=273151048&amp;ct=offers"/>
    <s v="https://octopart.com/click/track?ai=8237&amp;sig=06e0c82&amp;sid=13512&amp;ppid=75554723&amp;vpid=576994519&amp;ct=offers"/>
    <m/>
    <s v="https://octopart.com/click/track?ai=8237&amp;sig=0d20f90&amp;sid=2401&amp;ppid=75554723&amp;vpid=410758515&amp;ct=offers"/>
    <s v="https://octopart.com/click/track?c=1&amp;ai=8237&amp;sig=07d35de&amp;sid=2402&amp;ppid=75554723&amp;vpid=477480213&amp;ct=offers"/>
    <m/>
    <s v="https://octopart.com/click/track?ai=8237&amp;sig=0412025&amp;sid=10022&amp;ppid=75554723&amp;vpid=575725288&amp;ct=offers"/>
    <m/>
    <m/>
    <s v="https://octopart.com/click/track?ai=8237&amp;sig=0e44193&amp;sid=950&amp;ppid=75554723&amp;vpid=409672849&amp;ct=offers"/>
    <s v="https://octopart.com/click/track?ai=8237&amp;sig=045966b&amp;sid=5489&amp;ppid=75554723&amp;vpid=577844148&amp;ct=offers"/>
    <x v="2"/>
    <s v="30AC0012"/>
    <m/>
    <n v="2.4"/>
    <n v="24000"/>
    <n v="24000"/>
    <n v="0"/>
    <n v="800"/>
    <s v="https://octopart.com/click/track?c=1&amp;ai=8237&amp;sig=07d35de&amp;sid=2402&amp;ppid=75554723&amp;vpid=477480213&amp;ct=offers"/>
    <s v="1.5Ohm"/>
    <s v="1.1A,"/>
    <s v="18V"/>
    <x v="5"/>
    <x v="39"/>
    <x v="2"/>
  </r>
  <r>
    <n v="10000"/>
    <x v="88"/>
    <x v="6"/>
    <s v="SCT2H12NZGC11"/>
    <s v="https://octopart.com/sct2h12nzgc11-rohm-70519372"/>
    <x v="70"/>
    <s v="Id=3.7A (Tc) Vgsmax=18V Vth=4V @ 900ÂµA"/>
    <s v="Qg=14nC @ 18V Ciss=184pF @ 800V"/>
    <n v="10000"/>
    <s v="SCT2H12NZGC11-ND"/>
    <m/>
    <s v="SCT2H12NZGC11"/>
    <s v="SCT2H12NZGC11"/>
    <s v="C1S625901603314"/>
    <m/>
    <s v="755-SCT2H12NZGC11"/>
    <s v="79Y4716"/>
    <m/>
    <n v="1332860"/>
    <m/>
    <m/>
    <s v="SCT2H12NZGC11"/>
    <s v="SCT2H12NZGC11"/>
    <s v="Tube"/>
    <m/>
    <m/>
    <m/>
    <s v="Bulk"/>
    <m/>
    <s v="Tube"/>
    <m/>
    <m/>
    <m/>
    <m/>
    <m/>
    <m/>
    <m/>
    <n v="3.5"/>
    <m/>
    <n v="3.2092399999999999"/>
    <n v="3.90031032903922"/>
    <n v="3.22"/>
    <m/>
    <n v="4.25"/>
    <n v="1.24"/>
    <m/>
    <n v="4.6269999999999998"/>
    <m/>
    <m/>
    <n v="3.5150000000000001"/>
    <n v="4.1055000000000001"/>
    <n v="3911"/>
    <m/>
    <n v="0"/>
    <n v="300"/>
    <n v="378"/>
    <m/>
    <n v="2168"/>
    <n v="1"/>
    <m/>
    <n v="32"/>
    <m/>
    <m/>
    <n v="2370"/>
    <n v="378"/>
    <n v="1"/>
    <m/>
    <n v="30"/>
    <n v="1"/>
    <n v="1"/>
    <m/>
    <n v="1"/>
    <n v="1"/>
    <m/>
    <n v="2"/>
    <m/>
    <m/>
    <n v="270"/>
    <n v="6"/>
    <s v="https://octopart.com/click/track?ai=8237&amp;sig=0608202&amp;sid=459&amp;ppid=70519372&amp;vpid=248165885&amp;ct=offers"/>
    <m/>
    <s v="https://octopart.com/click/track?c=1&amp;ai=8237&amp;sig=06eb161&amp;sid=5822&amp;ppid=70519372&amp;vpid=248778541&amp;ct=offers"/>
    <s v="https://octopart.com/click/track?ai=8237&amp;sig=0eb192b&amp;sid=15544&amp;ppid=70519372&amp;vpid=265726885&amp;ct=offers"/>
    <s v="https://octopart.com/click/track?ai=8237&amp;sig=0f804a0&amp;sid=13512&amp;ppid=70519372&amp;vpid=279849933&amp;ct=offers"/>
    <m/>
    <s v="https://octopart.com/click/track?ai=8237&amp;sig=0f9b62b&amp;sid=2401&amp;ppid=70519372&amp;vpid=253747751&amp;ct=offers"/>
    <s v="https://octopart.com/click/track?ai=8237&amp;sig=0fb2ef1&amp;sid=2402&amp;ppid=70519372&amp;vpid=254704148&amp;ct=offers"/>
    <m/>
    <s v="https://octopart.com/click/track?ai=8237&amp;sig=0b11e86&amp;sid=10022&amp;ppid=70519372&amp;vpid=575725289&amp;ct=offers"/>
    <m/>
    <m/>
    <s v="https://octopart.com/click/track?ai=8237&amp;sig=08f949f&amp;sid=950&amp;ppid=70519372&amp;vpid=259663985&amp;ct=offers"/>
    <s v="https://octopart.com/click/track?ai=8237&amp;sig=078d88f&amp;sid=5489&amp;ppid=70519372&amp;vpid=506598139&amp;ct=offers"/>
    <x v="2"/>
    <s v="79Y4716"/>
    <m/>
    <n v="1.24"/>
    <n v="12400"/>
    <n v="12400"/>
    <n v="1"/>
    <n v="1"/>
    <s v="https://octopart.com/click/track?ai=8237&amp;sig=0fb2ef1&amp;sid=2402&amp;ppid=70519372&amp;vpid=254704148&amp;ct=offers"/>
    <s v="1.5Ohm"/>
    <s v="1.1A,"/>
    <s v="18V"/>
    <x v="9"/>
    <x v="39"/>
    <x v="2"/>
  </r>
  <r>
    <n v="10000"/>
    <x v="89"/>
    <x v="6"/>
    <s v="BSM180C12P2E202"/>
    <s v="https://octopart.com/bsm180c12p2e202-rohm-97158589"/>
    <x v="71"/>
    <s v="Id=204A (Tc) Vgsmax=- Vth=4V @ 35.2mA"/>
    <s v="Qg=- Ciss=20000pF @ 10V"/>
    <n v="10000"/>
    <s v="BSM180C12P2E202-ND"/>
    <m/>
    <m/>
    <m/>
    <s v="C1S625901803312"/>
    <m/>
    <s v="755-BSM180C12P2E202"/>
    <m/>
    <m/>
    <m/>
    <m/>
    <m/>
    <m/>
    <s v="BSM180C12P2E202"/>
    <s v="Tray"/>
    <m/>
    <m/>
    <m/>
    <s v="Bulk"/>
    <m/>
    <s v="Tray"/>
    <m/>
    <m/>
    <m/>
    <m/>
    <m/>
    <m/>
    <m/>
    <n v="560"/>
    <m/>
    <m/>
    <m/>
    <n v="464"/>
    <m/>
    <n v="507.49"/>
    <m/>
    <m/>
    <m/>
    <m/>
    <m/>
    <m/>
    <n v="586.5"/>
    <n v="4"/>
    <m/>
    <m/>
    <m/>
    <n v="4"/>
    <m/>
    <n v="10"/>
    <m/>
    <m/>
    <m/>
    <m/>
    <m/>
    <m/>
    <n v="4"/>
    <n v="1"/>
    <m/>
    <m/>
    <m/>
    <n v="1"/>
    <m/>
    <n v="1"/>
    <m/>
    <m/>
    <m/>
    <m/>
    <m/>
    <m/>
    <n v="1"/>
    <s v="https://octopart.com/click/track?ai=8237&amp;sig=015e7f0&amp;sid=459&amp;ppid=97158589&amp;vpid=510697587&amp;ct=offers"/>
    <m/>
    <m/>
    <m/>
    <s v="https://octopart.com/click/track?ai=8237&amp;sig=0787e25&amp;sid=13512&amp;ppid=97158589&amp;vpid=573025538&amp;ct=offers"/>
    <m/>
    <s v="https://octopart.com/click/track?ai=8237&amp;sig=09255ed&amp;sid=2401&amp;ppid=97158589&amp;vpid=511111867&amp;ct=offers"/>
    <m/>
    <m/>
    <m/>
    <m/>
    <m/>
    <m/>
    <s v="https://octopart.com/click/track?ai=8237&amp;sig=0bb1868&amp;sid=5489&amp;ppid=97158589&amp;vpid=573600872&amp;ct=offers"/>
    <x v="9"/>
    <s v="C1S625901803312"/>
    <s v="Bulk"/>
    <n v="464"/>
    <n v="4640000"/>
    <n v="4640000"/>
    <n v="4"/>
    <n v="1"/>
    <s v="https://octopart.com/click/track?ai=8237&amp;sig=0787e25&amp;sid=13512&amp;ppid=97158589&amp;vpid=573025538&amp;ct=offers"/>
    <s v="-"/>
    <m/>
    <m/>
    <x v="10"/>
    <x v="40"/>
    <x v="1"/>
  </r>
  <r>
    <n v="10000"/>
    <x v="90"/>
    <x v="6"/>
    <s v="BSM300C12P3E301"/>
    <s v="https://octopart.com/bsm300c12p3e301-rohm-95635073"/>
    <x v="71"/>
    <s v="Id=300A (Tc) Vgsmax=- Vth=5.6V @ 80mA"/>
    <s v="Qg=- Ciss=1500pF @ 10V"/>
    <n v="10000"/>
    <s v="846-BSM300C12P3E301-ND"/>
    <m/>
    <s v="BSM300C12P3E301"/>
    <m/>
    <s v="C1S625901872190"/>
    <m/>
    <s v="755-BSM300C12P3E301"/>
    <m/>
    <m/>
    <m/>
    <m/>
    <m/>
    <m/>
    <s v="BSM300C12P3E301"/>
    <s v="Bulk"/>
    <m/>
    <m/>
    <m/>
    <s v="Bulk"/>
    <m/>
    <s v="Bulk"/>
    <m/>
    <m/>
    <m/>
    <m/>
    <m/>
    <m/>
    <m/>
    <n v="800"/>
    <m/>
    <n v="798.08559000000002"/>
    <m/>
    <n v="735"/>
    <m/>
    <n v="702.86"/>
    <m/>
    <m/>
    <m/>
    <m/>
    <m/>
    <m/>
    <n v="937.125"/>
    <n v="3"/>
    <m/>
    <n v="0"/>
    <m/>
    <n v="4"/>
    <m/>
    <n v="8"/>
    <m/>
    <m/>
    <m/>
    <m/>
    <m/>
    <m/>
    <n v="4"/>
    <n v="1"/>
    <m/>
    <n v="2000"/>
    <m/>
    <n v="1"/>
    <m/>
    <n v="1"/>
    <m/>
    <m/>
    <m/>
    <m/>
    <m/>
    <m/>
    <n v="1"/>
    <s v="https://octopart.com/click/track?ai=8237&amp;sig=05b7c47&amp;sid=459&amp;ppid=95635073&amp;vpid=589970959&amp;ct=offers"/>
    <m/>
    <s v="https://octopart.com/click/track?c=1&amp;ai=8237&amp;sig=0582b5e&amp;sid=5822&amp;ppid=95635073&amp;vpid=502440992&amp;ct=offers"/>
    <m/>
    <s v="https://octopart.com/click/track?ai=8237&amp;sig=004799f&amp;sid=13512&amp;ppid=95635073&amp;vpid=576994442&amp;ct=offers"/>
    <m/>
    <s v="https://octopart.com/click/track?ai=8237&amp;sig=0b61aad&amp;sid=2401&amp;ppid=95635073&amp;vpid=588148869&amp;ct=offers"/>
    <m/>
    <m/>
    <m/>
    <m/>
    <m/>
    <m/>
    <s v="https://octopart.com/click/track?ai=8237&amp;sig=0b3f79a&amp;sid=5489&amp;ppid=95635073&amp;vpid=577351500&amp;ct=offers"/>
    <x v="11"/>
    <s v="755-BSM300C12P3E301"/>
    <s v="Bulk"/>
    <n v="702.86"/>
    <n v="7028600"/>
    <n v="7028600"/>
    <n v="8"/>
    <n v="1"/>
    <s v="https://octopart.com/click/track?ai=8237&amp;sig=0b61aad&amp;sid=2401&amp;ppid=95635073&amp;vpid=588148869&amp;ct=offers"/>
    <s v="-"/>
    <m/>
    <m/>
    <x v="10"/>
    <x v="40"/>
    <x v="1"/>
  </r>
  <r>
    <n v="10000"/>
    <x v="91"/>
    <x v="6"/>
    <s v="BSM400C12P3G202"/>
    <s v="https://octopart.com/bsm400c12p3g202-rohm-97158590"/>
    <x v="71"/>
    <s v="Id=400A (Tc) Vgsmax=- Vth=5.6V @ 106.8mA"/>
    <s v="Qg=- Ciss=17000pF @ 10V"/>
    <n v="10000"/>
    <s v="BSM400C12P3G202-ND"/>
    <m/>
    <m/>
    <m/>
    <s v="C1S625901872215"/>
    <m/>
    <s v="755-BSM400C12P3G202"/>
    <m/>
    <m/>
    <m/>
    <m/>
    <m/>
    <m/>
    <s v="BSM400C12P3G202"/>
    <s v="Tray"/>
    <m/>
    <m/>
    <m/>
    <s v="Bulk"/>
    <m/>
    <s v="Tray"/>
    <m/>
    <m/>
    <m/>
    <m/>
    <m/>
    <m/>
    <m/>
    <n v="854"/>
    <m/>
    <m/>
    <m/>
    <n v="1070"/>
    <m/>
    <n v="750.31"/>
    <m/>
    <m/>
    <m/>
    <m/>
    <m/>
    <m/>
    <n v="1339.87"/>
    <n v="3"/>
    <m/>
    <m/>
    <m/>
    <n v="4"/>
    <m/>
    <n v="12"/>
    <m/>
    <m/>
    <m/>
    <m/>
    <m/>
    <m/>
    <n v="4"/>
    <n v="1"/>
    <m/>
    <m/>
    <m/>
    <n v="1"/>
    <m/>
    <n v="1"/>
    <m/>
    <m/>
    <m/>
    <m/>
    <m/>
    <m/>
    <n v="1"/>
    <s v="https://octopart.com/click/track?ai=8237&amp;sig=0896235&amp;sid=459&amp;ppid=97158590&amp;vpid=510697588&amp;ct=offers"/>
    <m/>
    <m/>
    <m/>
    <s v="https://octopart.com/click/track?ai=8237&amp;sig=0491594&amp;sid=13512&amp;ppid=97158590&amp;vpid=595384697&amp;ct=offers"/>
    <m/>
    <s v="https://octopart.com/click/track?ai=8237&amp;sig=0279999&amp;sid=2401&amp;ppid=97158590&amp;vpid=511111868&amp;ct=offers"/>
    <m/>
    <m/>
    <m/>
    <m/>
    <m/>
    <m/>
    <s v="https://octopart.com/click/track?ai=8237&amp;sig=0bdb554&amp;sid=5489&amp;ppid=97158590&amp;vpid=611049861&amp;ct=offers"/>
    <x v="11"/>
    <s v="755-BSM400C12P3G202"/>
    <s v="Tray"/>
    <n v="750.31"/>
    <n v="7503099.9999999898"/>
    <n v="7503099.9999999898"/>
    <n v="12"/>
    <n v="1"/>
    <s v="https://octopart.com/click/track?ai=8237&amp;sig=0279999&amp;sid=2401&amp;ppid=97158590&amp;vpid=511111868&amp;ct=offers"/>
    <s v="-"/>
    <m/>
    <m/>
    <x v="10"/>
    <x v="40"/>
    <x v="1"/>
  </r>
  <r>
    <n v="10000"/>
    <x v="92"/>
    <x v="6"/>
    <s v="BSM600C12P3G201"/>
    <s v="https://octopart.com/bsm600c12p3g201-rohm-97158591"/>
    <x v="71"/>
    <s v="Id=600A (Tc) Vgsmax=- Vth=5.6V @ 182mA"/>
    <s v="Qg=- Ciss=28000pF @ 10V"/>
    <n v="10000"/>
    <s v="BSM600C12P3G201-ND"/>
    <m/>
    <m/>
    <m/>
    <s v="C1S625901872242"/>
    <m/>
    <s v="755-BSM600C12P3G201"/>
    <m/>
    <m/>
    <m/>
    <m/>
    <m/>
    <m/>
    <s v="BSM600C12P3G201"/>
    <s v="Tray"/>
    <m/>
    <m/>
    <m/>
    <s v="Bulk"/>
    <m/>
    <s v="Tray"/>
    <m/>
    <m/>
    <m/>
    <m/>
    <m/>
    <m/>
    <m/>
    <n v="1120"/>
    <m/>
    <m/>
    <m/>
    <n v="1370"/>
    <m/>
    <n v="1000"/>
    <m/>
    <m/>
    <m/>
    <m/>
    <m/>
    <m/>
    <n v="1746.75"/>
    <n v="3"/>
    <m/>
    <m/>
    <m/>
    <n v="4"/>
    <m/>
    <n v="7"/>
    <m/>
    <m/>
    <m/>
    <m/>
    <m/>
    <m/>
    <n v="4"/>
    <n v="1"/>
    <m/>
    <m/>
    <m/>
    <n v="1"/>
    <m/>
    <n v="1"/>
    <m/>
    <m/>
    <m/>
    <m/>
    <m/>
    <m/>
    <n v="1"/>
    <s v="https://octopart.com/click/track?ai=8237&amp;sig=0c10db1&amp;sid=459&amp;ppid=97158591&amp;vpid=510697589&amp;ct=offers"/>
    <m/>
    <m/>
    <m/>
    <s v="https://octopart.com/click/track?ai=8237&amp;sig=0798d8a&amp;sid=13512&amp;ppid=97158591&amp;vpid=592617944&amp;ct=offers"/>
    <m/>
    <s v="https://octopart.com/click/track?ai=8237&amp;sig=0c1dc6e&amp;sid=2401&amp;ppid=97158591&amp;vpid=511111869&amp;ct=offers"/>
    <m/>
    <m/>
    <m/>
    <m/>
    <m/>
    <m/>
    <s v="https://octopart.com/click/track?ai=8237&amp;sig=0bb75ff&amp;sid=5489&amp;ppid=97158591&amp;vpid=592742353&amp;ct=offers"/>
    <x v="11"/>
    <s v="755-BSM600C12P3G201"/>
    <s v="Tray"/>
    <n v="1000"/>
    <n v="10000000"/>
    <n v="10000000"/>
    <n v="7"/>
    <n v="1"/>
    <s v="https://octopart.com/click/track?ai=8237&amp;sig=0c1dc6e&amp;sid=2401&amp;ppid=97158591&amp;vpid=511111869&amp;ct=offers"/>
    <s v="-"/>
    <m/>
    <m/>
    <x v="10"/>
    <x v="40"/>
    <x v="1"/>
  </r>
  <r>
    <n v="10000"/>
    <x v="93"/>
    <x v="7"/>
    <s v="SCTW90N65G2V"/>
    <s v="https://octopart.com/sctw90n65g2v-stmicroelectronics-77080928"/>
    <x v="72"/>
    <s v="Id=90A (Tc) Vgsmax=18V Vth=5V @ 250ÂµA"/>
    <s v="Qg=157nC @ 18V Ciss=3300pF @ 400V"/>
    <n v="10000"/>
    <s v="497-18351-ND"/>
    <s v="SCTW90N65G2V"/>
    <s v="SCTW90N65G2V"/>
    <m/>
    <s v="C1S730201173648"/>
    <s v="SCTW90N65G2V-TUBE"/>
    <s v="511-SCTW90N65G2V"/>
    <s v="02AH6930"/>
    <m/>
    <m/>
    <m/>
    <m/>
    <m/>
    <s v="SCTW90N65G2V"/>
    <s v="Tube"/>
    <m/>
    <m/>
    <m/>
    <s v="Tube"/>
    <s v="Tube"/>
    <s v="Tube"/>
    <m/>
    <m/>
    <m/>
    <m/>
    <m/>
    <m/>
    <m/>
    <n v="39"/>
    <n v="46.406999999999996"/>
    <n v="38.31418"/>
    <m/>
    <n v="48.9"/>
    <n v="41.93"/>
    <n v="46.5"/>
    <n v="37.5"/>
    <m/>
    <m/>
    <m/>
    <m/>
    <m/>
    <n v="49.401000000000003"/>
    <n v="700"/>
    <n v="100"/>
    <n v="664"/>
    <m/>
    <n v="6"/>
    <n v="5"/>
    <n v="498"/>
    <n v="0"/>
    <m/>
    <m/>
    <m/>
    <m/>
    <m/>
    <n v="100"/>
    <n v="1"/>
    <n v="1"/>
    <n v="600"/>
    <m/>
    <n v="1"/>
    <n v="1"/>
    <n v="1"/>
    <n v="600"/>
    <m/>
    <m/>
    <m/>
    <m/>
    <m/>
    <n v="1"/>
    <s v="https://octopart.com/click/track?ai=8237&amp;sig=01472d2&amp;sid=459&amp;ppid=77080928&amp;vpid=511590724&amp;ct=offers"/>
    <s v="https://octopart.com/click/track?ai=8237&amp;sig=0879432&amp;sid=1106&amp;ppid=77080928&amp;vpid=486008277&amp;ct=offers"/>
    <s v="https://octopart.com/click/track?ai=8237&amp;sig=0b0b319&amp;sid=5822&amp;ppid=77080928&amp;vpid=391118520&amp;ct=offers"/>
    <m/>
    <s v="https://octopart.com/click/track?ai=8237&amp;sig=0161eca&amp;sid=13512&amp;ppid=77080928&amp;vpid=591441326&amp;ct=offers"/>
    <s v="https://octopart.com/click/track?ai=8237&amp;sig=0044753&amp;sid=2454&amp;ppid=77080928&amp;vpid=577820630&amp;ct=offers"/>
    <s v="https://octopart.com/click/track?ai=8237&amp;sig=01ac451&amp;sid=2401&amp;ppid=77080928&amp;vpid=511660320&amp;ct=offers"/>
    <s v="https://octopart.com/click/track?c=1&amp;ai=8237&amp;sig=0a83c7a&amp;sid=2402&amp;ppid=77080928&amp;vpid=547463108&amp;ct=offers"/>
    <m/>
    <m/>
    <m/>
    <m/>
    <m/>
    <s v="https://octopart.com/click/track?ai=8237&amp;sig=0c8df0c&amp;sid=5489&amp;ppid=77080928&amp;vpid=611121432&amp;ct=offers"/>
    <x v="2"/>
    <s v="02AH6930"/>
    <m/>
    <n v="37.5"/>
    <n v="375000"/>
    <n v="375000"/>
    <n v="0"/>
    <n v="600"/>
    <s v="https://octopart.com/click/track?c=1&amp;ai=8237&amp;sig=0a83c7a&amp;sid=2402&amp;ppid=77080928&amp;vpid=547463108&amp;ct=offers"/>
    <s v="25mOhm"/>
    <s v="50A,"/>
    <s v="18V"/>
    <x v="2"/>
    <x v="0"/>
    <x v="0"/>
  </r>
  <r>
    <n v="10000"/>
    <x v="94"/>
    <x v="7"/>
    <s v="SCTH90N65G2V-7"/>
    <s v="https://octopart.com/scth90n65g2v-7-stmicroelectronics-88970714"/>
    <x v="73"/>
    <s v="Id=90A (Tc) Vgsmax=18V Vth=5V @ 1mA"/>
    <s v="Qg=157nC @ 18V Ciss=3300pF @ 400V"/>
    <n v="10000"/>
    <s v="497-18352-2-ND"/>
    <m/>
    <s v="SCTH90N65G2V-7"/>
    <m/>
    <s v="C1S730201173657"/>
    <m/>
    <s v="511-SCTH90N65G2V-7"/>
    <s v="02AH6929"/>
    <m/>
    <m/>
    <m/>
    <m/>
    <m/>
    <s v="SCTH90N65G2V-7"/>
    <s v="Tape &amp; Reel"/>
    <m/>
    <m/>
    <m/>
    <s v="Tube"/>
    <m/>
    <s v="Tape &amp; Reel"/>
    <m/>
    <m/>
    <m/>
    <m/>
    <m/>
    <m/>
    <m/>
    <n v="36.58"/>
    <m/>
    <n v="37.675609999999999"/>
    <m/>
    <n v="43.1"/>
    <m/>
    <n v="42.77"/>
    <n v="36.880000000000003"/>
    <m/>
    <m/>
    <m/>
    <m/>
    <m/>
    <n v="54.952500000000001"/>
    <n v="0"/>
    <m/>
    <n v="0"/>
    <m/>
    <n v="48"/>
    <m/>
    <n v="604"/>
    <n v="0"/>
    <m/>
    <m/>
    <m/>
    <m/>
    <m/>
    <n v="48"/>
    <n v="1000"/>
    <m/>
    <n v="1000"/>
    <m/>
    <n v="1"/>
    <m/>
    <n v="1"/>
    <n v="1000"/>
    <m/>
    <m/>
    <m/>
    <m/>
    <m/>
    <n v="1"/>
    <s v="https://octopart.com/click/track?c=1&amp;ai=8237&amp;sig=0bf1f5f&amp;sid=459&amp;ppid=88970714&amp;vpid=511590722&amp;ct=offers"/>
    <m/>
    <s v="https://octopart.com/click/track?c=1&amp;ai=8237&amp;sig=0b0b90b&amp;sid=5822&amp;ppid=88970714&amp;vpid=463030349&amp;ct=offers"/>
    <m/>
    <s v="https://octopart.com/click/track?ai=8237&amp;sig=0e6ece7&amp;sid=13512&amp;ppid=88970714&amp;vpid=591441325&amp;ct=offers"/>
    <m/>
    <s v="https://octopart.com/click/track?ai=8237&amp;sig=0f88bbd&amp;sid=2401&amp;ppid=88970714&amp;vpid=511660319&amp;ct=offers"/>
    <s v="https://octopart.com/click/track?c=1&amp;ai=8237&amp;sig=097b4f5&amp;sid=2402&amp;ppid=88970714&amp;vpid=547463107&amp;ct=offers"/>
    <m/>
    <m/>
    <m/>
    <m/>
    <m/>
    <s v="https://octopart.com/click/track?ai=8237&amp;sig=05ab63d&amp;sid=5489&amp;ppid=88970714&amp;vpid=591620387&amp;ct=offers"/>
    <x v="0"/>
    <s v="497-18352-2-ND"/>
    <s v="Tape &amp; Reel"/>
    <n v="36.58"/>
    <n v="365800"/>
    <n v="365800"/>
    <n v="0"/>
    <n v="1000"/>
    <s v="https://octopart.com/click/track?c=1&amp;ai=8237&amp;sig=0bf1f5f&amp;sid=459&amp;ppid=88970714&amp;vpid=511590722&amp;ct=offers"/>
    <s v="26mOhm"/>
    <s v="50A,"/>
    <s v="18V"/>
    <x v="7"/>
    <x v="41"/>
    <x v="0"/>
  </r>
  <r>
    <n v="10000"/>
    <x v="94"/>
    <x v="7"/>
    <s v="SCTH90N65G2V-7"/>
    <s v="https://octopart.com/scth90n65g2v-7-stmicroelectronics-88970714"/>
    <x v="73"/>
    <s v="Id=90A (Tc) Vgsmax=18V Vth=5V @ 1mA"/>
    <s v="Qg=157nC @ 18V Ciss=3300pF @ 400V"/>
    <n v="10000"/>
    <s v="497-18352-2-ND"/>
    <m/>
    <s v="SCTH90N65G2V-7"/>
    <m/>
    <s v="C1S730201173657"/>
    <m/>
    <s v="511-SCTH90N65G2V-7"/>
    <s v="02AH6929"/>
    <m/>
    <m/>
    <m/>
    <m/>
    <m/>
    <s v="SCTH90N65G2V-7"/>
    <s v="Tape &amp; Reel"/>
    <m/>
    <m/>
    <m/>
    <s v="Tube"/>
    <m/>
    <s v="Tape &amp; Reel"/>
    <m/>
    <m/>
    <m/>
    <m/>
    <m/>
    <m/>
    <m/>
    <n v="36.58"/>
    <m/>
    <n v="37.675609999999999"/>
    <m/>
    <n v="43.1"/>
    <m/>
    <n v="42.77"/>
    <n v="36.880000000000003"/>
    <m/>
    <m/>
    <m/>
    <m/>
    <m/>
    <n v="54.952500000000001"/>
    <n v="0"/>
    <m/>
    <n v="0"/>
    <m/>
    <n v="48"/>
    <m/>
    <n v="604"/>
    <n v="0"/>
    <m/>
    <m/>
    <m/>
    <m/>
    <m/>
    <n v="48"/>
    <n v="1000"/>
    <m/>
    <n v="1000"/>
    <m/>
    <n v="1"/>
    <m/>
    <n v="1"/>
    <n v="1000"/>
    <m/>
    <m/>
    <m/>
    <m/>
    <m/>
    <n v="1"/>
    <s v="https://octopart.com/click/track?c=1&amp;ai=8237&amp;sig=0bf1f5f&amp;sid=459&amp;ppid=88970714&amp;vpid=511590722&amp;ct=offers"/>
    <m/>
    <s v="https://octopart.com/click/track?c=1&amp;ai=8237&amp;sig=0b0b90b&amp;sid=5822&amp;ppid=88970714&amp;vpid=463030349&amp;ct=offers"/>
    <m/>
    <s v="https://octopart.com/click/track?ai=8237&amp;sig=0e6ece7&amp;sid=13512&amp;ppid=88970714&amp;vpid=591441325&amp;ct=offers"/>
    <m/>
    <s v="https://octopart.com/click/track?ai=8237&amp;sig=0f88bbd&amp;sid=2401&amp;ppid=88970714&amp;vpid=511660319&amp;ct=offers"/>
    <s v="https://octopart.com/click/track?c=1&amp;ai=8237&amp;sig=097b4f5&amp;sid=2402&amp;ppid=88970714&amp;vpid=547463107&amp;ct=offers"/>
    <m/>
    <m/>
    <m/>
    <m/>
    <m/>
    <s v="https://octopart.com/click/track?ai=8237&amp;sig=05ab63d&amp;sid=5489&amp;ppid=88970714&amp;vpid=591620387&amp;ct=offers"/>
    <x v="0"/>
    <s v="497-18352-2-ND"/>
    <s v="Tape &amp; Reel"/>
    <n v="36.58"/>
    <n v="365800"/>
    <n v="365800"/>
    <n v="0"/>
    <n v="1000"/>
    <s v="https://octopart.com/click/track?c=1&amp;ai=8237&amp;sig=0bf1f5f&amp;sid=459&amp;ppid=88970714&amp;vpid=511590722&amp;ct=offers"/>
    <s v="26mOhm"/>
    <s v="50A,"/>
    <s v="18V"/>
    <x v="7"/>
    <x v="41"/>
    <x v="0"/>
  </r>
  <r>
    <n v="10000"/>
    <x v="94"/>
    <x v="7"/>
    <s v="SCTH90N65G2V-7"/>
    <s v="https://octopart.com/scth90n65g2v-7-stmicroelectronics-88970714"/>
    <x v="73"/>
    <s v="Id=90A (Tc) Vgsmax=18V Vth=5V @ 1mA"/>
    <s v="Qg=157nC @ 18V Ciss=3300pF @ 400V"/>
    <n v="10000"/>
    <s v="497-18352-2-ND"/>
    <m/>
    <s v="SCTH90N65G2V-7"/>
    <m/>
    <s v="C1S730201173657"/>
    <m/>
    <s v="511-SCTH90N65G2V-7"/>
    <s v="02AH6929"/>
    <m/>
    <m/>
    <m/>
    <m/>
    <m/>
    <s v="SCTH90N65G2V-7"/>
    <s v="Tape &amp; Reel"/>
    <m/>
    <m/>
    <m/>
    <s v="Tube"/>
    <m/>
    <s v="Tape &amp; Reel"/>
    <m/>
    <m/>
    <m/>
    <m/>
    <m/>
    <m/>
    <m/>
    <n v="36.58"/>
    <m/>
    <n v="37.675609999999999"/>
    <m/>
    <n v="43.1"/>
    <m/>
    <n v="42.77"/>
    <n v="36.880000000000003"/>
    <m/>
    <m/>
    <m/>
    <m/>
    <m/>
    <n v="54.952500000000001"/>
    <n v="0"/>
    <m/>
    <n v="0"/>
    <m/>
    <n v="48"/>
    <m/>
    <n v="604"/>
    <n v="0"/>
    <m/>
    <m/>
    <m/>
    <m/>
    <m/>
    <n v="48"/>
    <n v="1000"/>
    <m/>
    <n v="1000"/>
    <m/>
    <n v="1"/>
    <m/>
    <n v="1"/>
    <n v="1000"/>
    <m/>
    <m/>
    <m/>
    <m/>
    <m/>
    <n v="1"/>
    <s v="https://octopart.com/click/track?c=1&amp;ai=8237&amp;sig=0bf1f5f&amp;sid=459&amp;ppid=88970714&amp;vpid=511590722&amp;ct=offers"/>
    <m/>
    <s v="https://octopart.com/click/track?c=1&amp;ai=8237&amp;sig=0b0b90b&amp;sid=5822&amp;ppid=88970714&amp;vpid=463030349&amp;ct=offers"/>
    <m/>
    <s v="https://octopart.com/click/track?ai=8237&amp;sig=0e6ece7&amp;sid=13512&amp;ppid=88970714&amp;vpid=591441325&amp;ct=offers"/>
    <m/>
    <s v="https://octopart.com/click/track?ai=8237&amp;sig=0f88bbd&amp;sid=2401&amp;ppid=88970714&amp;vpid=511660319&amp;ct=offers"/>
    <s v="https://octopart.com/click/track?c=1&amp;ai=8237&amp;sig=097b4f5&amp;sid=2402&amp;ppid=88970714&amp;vpid=547463107&amp;ct=offers"/>
    <m/>
    <m/>
    <m/>
    <m/>
    <m/>
    <s v="https://octopart.com/click/track?ai=8237&amp;sig=05ab63d&amp;sid=5489&amp;ppid=88970714&amp;vpid=591620387&amp;ct=offers"/>
    <x v="0"/>
    <s v="497-18352-2-ND"/>
    <s v="Tape &amp; Reel"/>
    <n v="36.58"/>
    <n v="365800"/>
    <n v="365800"/>
    <n v="0"/>
    <n v="1000"/>
    <s v="https://octopart.com/click/track?c=1&amp;ai=8237&amp;sig=0bf1f5f&amp;sid=459&amp;ppid=88970714&amp;vpid=511590722&amp;ct=offers"/>
    <s v="26mOhm"/>
    <s v="50A,"/>
    <s v="18V"/>
    <x v="7"/>
    <x v="41"/>
    <x v="0"/>
  </r>
  <r>
    <n v="10000"/>
    <x v="95"/>
    <x v="7"/>
    <s v="SCTW100N65G2AG"/>
    <s v="https://octopart.com/sctw100n65g2ag-stmicroelectronics-74145437"/>
    <x v="74"/>
    <s v="Id=100A (Tc) Vgsmax=18V Vth=5V @ 5mA"/>
    <s v="Qg=162nC @ 18V Ciss=3315pF @ 520V"/>
    <n v="10000"/>
    <s v="497-SCTW100N65G2AG-ND"/>
    <m/>
    <m/>
    <m/>
    <m/>
    <m/>
    <s v="511-SCTW100N65G2AG"/>
    <s v="52AH0354"/>
    <m/>
    <m/>
    <m/>
    <m/>
    <m/>
    <m/>
    <s v="Tube"/>
    <m/>
    <m/>
    <m/>
    <m/>
    <m/>
    <s v="Tube"/>
    <m/>
    <m/>
    <m/>
    <m/>
    <m/>
    <m/>
    <m/>
    <n v="17.472000000000001"/>
    <m/>
    <m/>
    <m/>
    <m/>
    <m/>
    <n v="20.74"/>
    <n v="17.07"/>
    <m/>
    <m/>
    <m/>
    <m/>
    <m/>
    <m/>
    <n v="0"/>
    <m/>
    <m/>
    <m/>
    <m/>
    <m/>
    <n v="0"/>
    <n v="0"/>
    <m/>
    <m/>
    <m/>
    <m/>
    <m/>
    <m/>
    <n v="600"/>
    <m/>
    <m/>
    <m/>
    <m/>
    <m/>
    <n v="1"/>
    <n v="600"/>
    <m/>
    <m/>
    <m/>
    <m/>
    <m/>
    <m/>
    <s v="https://octopart.com/click/track?c=1&amp;ai=8237&amp;sig=06e8248&amp;sid=459&amp;ppid=74145437&amp;vpid=606217596&amp;ct=offers"/>
    <m/>
    <m/>
    <m/>
    <m/>
    <m/>
    <s v="https://octopart.com/click/track?c=1&amp;ai=8237&amp;sig=051f876&amp;sid=2401&amp;ppid=74145437&amp;vpid=600891340&amp;ct=offers"/>
    <s v="https://octopart.com/click/track?c=1&amp;ai=8237&amp;sig=0c4a0e6&amp;sid=2402&amp;ppid=74145437&amp;vpid=600642230&amp;ct=offers"/>
    <m/>
    <m/>
    <m/>
    <m/>
    <m/>
    <m/>
    <x v="2"/>
    <s v="52AH0354"/>
    <m/>
    <n v="17.07"/>
    <n v="170700"/>
    <n v="170700"/>
    <n v="0"/>
    <n v="600"/>
    <s v="https://octopart.com/click/track?c=1&amp;ai=8237&amp;sig=0c4a0e6&amp;sid=2402&amp;ppid=74145437&amp;vpid=600642230&amp;ct=offers"/>
    <s v="26mOhm"/>
    <s v="50A,"/>
    <s v="18V"/>
    <x v="2"/>
    <x v="41"/>
    <x v="0"/>
  </r>
  <r>
    <n v="10000"/>
    <x v="96"/>
    <x v="7"/>
    <s v="SCTH100N65G2-7AG"/>
    <s v="https://octopart.com/scth100n65g2-7ag-stmicroelectronics-89947917"/>
    <x v="73"/>
    <s v="Id=95A (Tc) Vgsmax=18V Vth=5V @ 5mA"/>
    <s v="Qg=162nC @ 18V Ciss=3315pF @ 520V"/>
    <n v="10000"/>
    <s v="497-SCTH100N65G2-7AGTR-ND"/>
    <m/>
    <m/>
    <m/>
    <m/>
    <m/>
    <s v="511-SCTH100N65G2-7AG"/>
    <s v="52AH0351"/>
    <m/>
    <m/>
    <m/>
    <m/>
    <m/>
    <m/>
    <s v="Tape &amp; Reel"/>
    <m/>
    <m/>
    <m/>
    <m/>
    <m/>
    <s v="Tape &amp; Reel"/>
    <m/>
    <m/>
    <m/>
    <m/>
    <m/>
    <m/>
    <m/>
    <n v="18.018000000000001"/>
    <m/>
    <m/>
    <m/>
    <m/>
    <m/>
    <n v="21.73"/>
    <n v="17.88"/>
    <m/>
    <m/>
    <m/>
    <m/>
    <m/>
    <m/>
    <n v="0"/>
    <m/>
    <m/>
    <m/>
    <m/>
    <m/>
    <n v="50"/>
    <n v="0"/>
    <m/>
    <m/>
    <m/>
    <m/>
    <m/>
    <m/>
    <n v="1000"/>
    <m/>
    <m/>
    <m/>
    <m/>
    <m/>
    <n v="1"/>
    <n v="1000"/>
    <m/>
    <m/>
    <m/>
    <m/>
    <m/>
    <m/>
    <s v="https://octopart.com/click/track?c=1&amp;ai=8237&amp;sig=0935a9d&amp;sid=459&amp;ppid=89947917&amp;vpid=606217593&amp;ct=offers"/>
    <m/>
    <m/>
    <m/>
    <m/>
    <m/>
    <s v="https://octopart.com/click/track?ai=8237&amp;sig=0295452&amp;sid=2401&amp;ppid=89947917&amp;vpid=600891338&amp;ct=offers"/>
    <s v="https://octopart.com/click/track?c=1&amp;ai=8237&amp;sig=0a31a09&amp;sid=2402&amp;ppid=89947917&amp;vpid=600642227&amp;ct=offers"/>
    <m/>
    <m/>
    <m/>
    <m/>
    <m/>
    <m/>
    <x v="2"/>
    <s v="52AH0351"/>
    <m/>
    <n v="17.88"/>
    <n v="178800"/>
    <n v="178800"/>
    <n v="0"/>
    <n v="1000"/>
    <s v="https://octopart.com/click/track?c=1&amp;ai=8237&amp;sig=0a31a09&amp;sid=2402&amp;ppid=89947917&amp;vpid=600642227&amp;ct=offers"/>
    <s v="26mOhm"/>
    <s v="50A,"/>
    <s v="18V"/>
    <x v="7"/>
    <x v="41"/>
    <x v="0"/>
  </r>
  <r>
    <n v="10000"/>
    <x v="97"/>
    <x v="7"/>
    <s v="SCTH35N65G2V-7"/>
    <s v="https://octopart.com/scth35n65g2v-7-stmicroelectronics-83068245"/>
    <x v="75"/>
    <s v="Id=45A (Tc) Vgsmax=18V, 20V Vth=3.2V @ 1mA"/>
    <s v="Qg=73nC @ 20V Ciss=1370pF @ 400V"/>
    <n v="10000"/>
    <s v="497-SCTH35N65G2V-7TR-ND"/>
    <m/>
    <m/>
    <s v="SCTH35N65G2V-7"/>
    <s v="C1S730201193101"/>
    <m/>
    <s v="511-SCTH35N65G2V-7"/>
    <s v="52AH0352"/>
    <m/>
    <m/>
    <m/>
    <m/>
    <m/>
    <s v="SCTH35N65G2V-7"/>
    <s v="Tape &amp; Reel"/>
    <m/>
    <m/>
    <m/>
    <s v="Tube"/>
    <m/>
    <s v="Tape &amp; Reel"/>
    <m/>
    <m/>
    <m/>
    <m/>
    <m/>
    <m/>
    <m/>
    <n v="7.0490000000000004"/>
    <m/>
    <m/>
    <n v="9.8277645569190906"/>
    <n v="25"/>
    <m/>
    <n v="8.2100000000000009"/>
    <n v="6.63"/>
    <m/>
    <m/>
    <m/>
    <m/>
    <m/>
    <n v="31.875"/>
    <n v="0"/>
    <m/>
    <m/>
    <n v="100"/>
    <n v="45"/>
    <m/>
    <n v="0"/>
    <n v="0"/>
    <m/>
    <m/>
    <m/>
    <m/>
    <m/>
    <n v="45"/>
    <n v="1000"/>
    <m/>
    <m/>
    <n v="1000"/>
    <n v="1"/>
    <m/>
    <n v="1"/>
    <n v="1000"/>
    <m/>
    <m/>
    <m/>
    <m/>
    <m/>
    <n v="1"/>
    <s v="https://octopart.com/click/track?c=1&amp;ai=8237&amp;sig=0b48f46&amp;sid=459&amp;ppid=83068245&amp;vpid=606217594&amp;ct=offers"/>
    <m/>
    <m/>
    <s v="https://octopart.com/click/track?ai=8237&amp;sig=0c5fa1b&amp;sid=15544&amp;ppid=83068245&amp;vpid=460555942&amp;ct=offers"/>
    <s v="https://octopart.com/click/track?ai=8237&amp;sig=027308e&amp;sid=13512&amp;ppid=83068245&amp;vpid=590476593&amp;ct=offers"/>
    <m/>
    <s v="https://octopart.com/click/track?c=1&amp;ai=8237&amp;sig=0b0d615&amp;sid=2401&amp;ppid=83068245&amp;vpid=600891339&amp;ct=offers"/>
    <s v="https://octopart.com/click/track?c=1&amp;ai=8237&amp;sig=0c717a5&amp;sid=2402&amp;ppid=83068245&amp;vpid=600642228&amp;ct=offers"/>
    <m/>
    <m/>
    <m/>
    <m/>
    <m/>
    <s v="https://octopart.com/click/track?ai=8237&amp;sig=0d20983&amp;sid=5489&amp;ppid=83068245&amp;vpid=590682529&amp;ct=offers"/>
    <x v="2"/>
    <s v="52AH0352"/>
    <m/>
    <n v="6.63"/>
    <n v="66300"/>
    <n v="66300"/>
    <n v="0"/>
    <n v="1000"/>
    <s v="https://octopart.com/click/track?c=1&amp;ai=8237&amp;sig=0c717a5&amp;sid=2402&amp;ppid=83068245&amp;vpid=600642228&amp;ct=offers"/>
    <s v="67mOhm"/>
    <s v="20A,"/>
    <s v="20V"/>
    <x v="7"/>
    <x v="42"/>
    <x v="0"/>
  </r>
  <r>
    <n v="10000"/>
    <x v="98"/>
    <x v="7"/>
    <s v="SCTW35N65G2V"/>
    <s v="https://octopart.com/sctw35n65g2v-stmicroelectronics-77065124"/>
    <x v="76"/>
    <s v="Id=45A (Tc) Vgsmax=18V, 20V Vth=5V @ 1mA"/>
    <s v="Qg=73nC @ 20V Ciss=1370pF @ 400V"/>
    <n v="10000"/>
    <s v="497-SCTW35N65G2V-ND"/>
    <m/>
    <s v="SCTW35N65G2V"/>
    <m/>
    <m/>
    <m/>
    <s v="511-SCTW35N65G2V"/>
    <s v="52AH0355"/>
    <m/>
    <m/>
    <m/>
    <m/>
    <m/>
    <m/>
    <s v="Tube"/>
    <m/>
    <m/>
    <m/>
    <m/>
    <m/>
    <s v="Tube"/>
    <m/>
    <m/>
    <m/>
    <m/>
    <m/>
    <m/>
    <m/>
    <n v="8.8450000000000006"/>
    <m/>
    <n v="7.7905499999999996"/>
    <m/>
    <m/>
    <m/>
    <n v="9.4499999999999993"/>
    <n v="7.63"/>
    <m/>
    <m/>
    <m/>
    <m/>
    <m/>
    <m/>
    <n v="0"/>
    <m/>
    <n v="0"/>
    <m/>
    <m/>
    <m/>
    <n v="0"/>
    <n v="0"/>
    <m/>
    <m/>
    <m/>
    <m/>
    <m/>
    <m/>
    <n v="600"/>
    <m/>
    <n v="600"/>
    <m/>
    <m/>
    <m/>
    <n v="1"/>
    <n v="600"/>
    <m/>
    <m/>
    <m/>
    <m/>
    <m/>
    <m/>
    <s v="https://octopart.com/click/track?c=1&amp;ai=8237&amp;sig=0d99c4f&amp;sid=459&amp;ppid=77065124&amp;vpid=606217597&amp;ct=offers"/>
    <m/>
    <s v="https://octopart.com/click/track?c=1&amp;ai=8237&amp;sig=0843f53&amp;sid=5822&amp;ppid=77065124&amp;vpid=600780644&amp;ct=offers"/>
    <m/>
    <m/>
    <m/>
    <s v="https://octopart.com/click/track?c=1&amp;ai=8237&amp;sig=01ca884&amp;sid=2401&amp;ppid=77065124&amp;vpid=601108031&amp;ct=offers"/>
    <s v="https://octopart.com/click/track?c=1&amp;ai=8237&amp;sig=0235d1d&amp;sid=2402&amp;ppid=77065124&amp;vpid=600642231&amp;ct=offers"/>
    <m/>
    <m/>
    <m/>
    <m/>
    <m/>
    <m/>
    <x v="2"/>
    <s v="52AH0355"/>
    <m/>
    <n v="7.63"/>
    <n v="76300"/>
    <n v="76300"/>
    <n v="0"/>
    <n v="600"/>
    <s v="https://octopart.com/click/track?c=1&amp;ai=8237&amp;sig=0235d1d&amp;sid=2402&amp;ppid=77065124&amp;vpid=600642231&amp;ct=offers"/>
    <s v="67mOhm"/>
    <s v="20A,"/>
    <s v="20V"/>
    <x v="2"/>
    <x v="42"/>
    <x v="0"/>
  </r>
  <r>
    <n v="10000"/>
    <x v="99"/>
    <x v="7"/>
    <s v="SCTW35N65G2VAG"/>
    <s v="https://octopart.com/sctw35n65g2vag-stmicroelectronics-102284324"/>
    <x v="76"/>
    <s v="Id=45A (Tc) Vgsmax=18V, 20V Vth=5V @ 1mA"/>
    <s v="Qg=73nC @ 20V Ciss=1370pF @ 400V"/>
    <n v="10000"/>
    <s v="497-SCTW35N65G2VAG-ND"/>
    <m/>
    <m/>
    <m/>
    <m/>
    <m/>
    <s v="511-SCTW35N65G2VAG"/>
    <s v="52AH0356"/>
    <m/>
    <m/>
    <m/>
    <m/>
    <m/>
    <m/>
    <s v="Tube"/>
    <m/>
    <m/>
    <m/>
    <m/>
    <m/>
    <s v="Tube"/>
    <m/>
    <m/>
    <m/>
    <m/>
    <m/>
    <m/>
    <m/>
    <n v="12.382999999999999"/>
    <m/>
    <m/>
    <m/>
    <m/>
    <m/>
    <n v="13.23"/>
    <n v="10.68"/>
    <m/>
    <m/>
    <m/>
    <m/>
    <m/>
    <m/>
    <n v="0"/>
    <m/>
    <m/>
    <m/>
    <m/>
    <m/>
    <n v="0"/>
    <n v="0"/>
    <m/>
    <m/>
    <m/>
    <m/>
    <m/>
    <m/>
    <n v="600"/>
    <m/>
    <m/>
    <m/>
    <m/>
    <m/>
    <n v="1"/>
    <n v="600"/>
    <m/>
    <m/>
    <m/>
    <m/>
    <m/>
    <m/>
    <s v="https://octopart.com/click/track?c=1&amp;ai=8237&amp;sig=0cbabed&amp;sid=459&amp;ppid=102284324&amp;vpid=606217598&amp;ct=offers"/>
    <m/>
    <m/>
    <m/>
    <m/>
    <m/>
    <s v="https://octopart.com/click/track?c=1&amp;ai=8237&amp;sig=0f12485&amp;sid=2401&amp;ppid=102284324&amp;vpid=600891341&amp;ct=offers"/>
    <s v="https://octopart.com/click/track?c=1&amp;ai=8237&amp;sig=0d48f79&amp;sid=2402&amp;ppid=102284324&amp;vpid=600642232&amp;ct=offers"/>
    <m/>
    <m/>
    <m/>
    <m/>
    <m/>
    <m/>
    <x v="2"/>
    <s v="52AH0356"/>
    <m/>
    <n v="10.68"/>
    <n v="106800"/>
    <n v="106800"/>
    <n v="0"/>
    <n v="600"/>
    <s v="https://octopart.com/click/track?c=1&amp;ai=8237&amp;sig=0d48f79&amp;sid=2402&amp;ppid=102284324&amp;vpid=600642232&amp;ct=offers"/>
    <s v="67mOhm"/>
    <s v="20A,"/>
    <s v="20V"/>
    <x v="2"/>
    <x v="42"/>
    <x v="0"/>
  </r>
  <r>
    <n v="10000"/>
    <x v="100"/>
    <x v="7"/>
    <s v="SCTWA50N120"/>
    <s v="https://octopart.com/sctwa50n120-stmicroelectronics-75541864"/>
    <x v="77"/>
    <s v="Id=65A (Tc) Vgsmax=20V Vth=3V @ 1mA"/>
    <s v="Qg=122nC @ 20V Ciss=1900pF @ 400V"/>
    <n v="10000"/>
    <s v="497-18637-ND"/>
    <s v="SCTWA50N120"/>
    <s v="SCTWA50N120"/>
    <s v="SCTWA50N120"/>
    <m/>
    <m/>
    <s v="511-SCTWA50N120"/>
    <s v="20AC3771"/>
    <m/>
    <m/>
    <m/>
    <m/>
    <m/>
    <s v="SCTWA50N120"/>
    <s v="Tube"/>
    <m/>
    <m/>
    <m/>
    <m/>
    <m/>
    <m/>
    <m/>
    <m/>
    <m/>
    <m/>
    <m/>
    <m/>
    <m/>
    <n v="25.664999999999999"/>
    <n v="24.5749"/>
    <n v="22.605370000000001"/>
    <n v="27.324002735869801"/>
    <m/>
    <m/>
    <n v="26.9"/>
    <n v="22.13"/>
    <m/>
    <m/>
    <m/>
    <m/>
    <m/>
    <n v="23.094000000000001"/>
    <n v="365"/>
    <n v="148"/>
    <n v="0"/>
    <n v="0"/>
    <m/>
    <m/>
    <n v="168"/>
    <n v="0"/>
    <m/>
    <m/>
    <m/>
    <m/>
    <m/>
    <n v="148"/>
    <n v="1"/>
    <n v="1"/>
    <n v="600"/>
    <n v="1"/>
    <m/>
    <m/>
    <n v="1"/>
    <n v="600"/>
    <m/>
    <m/>
    <m/>
    <m/>
    <m/>
    <n v="1"/>
    <s v="https://octopart.com/click/track?ai=8237&amp;sig=02c1625&amp;sid=459&amp;ppid=75541864&amp;vpid=533112231&amp;ct=offers"/>
    <s v="https://octopart.com/click/track?ai=8237&amp;sig=043b74b&amp;sid=1106&amp;ppid=75541864&amp;vpid=566161815&amp;ct=offers"/>
    <s v="https://octopart.com/click/track?c=1&amp;ai=8237&amp;sig=0680263&amp;sid=5822&amp;ppid=75541864&amp;vpid=422896160&amp;ct=offers"/>
    <s v="https://octopart.com/click/track?c=1&amp;ai=8237&amp;sig=03055a9&amp;sid=15544&amp;ppid=75541864&amp;vpid=448142113&amp;ct=offers"/>
    <m/>
    <m/>
    <s v="https://octopart.com/click/track?ai=8237&amp;sig=0e8b360&amp;sid=2401&amp;ppid=75541864&amp;vpid=422806814&amp;ct=offers"/>
    <s v="https://octopart.com/click/track?c=1&amp;ai=8237&amp;sig=0d88b9d&amp;sid=2402&amp;ppid=75541864&amp;vpid=433066860&amp;ct=offers"/>
    <m/>
    <m/>
    <m/>
    <m/>
    <m/>
    <s v="https://octopart.com/click/track?ai=8237&amp;sig=0e83a33&amp;sid=5489&amp;ppid=75541864&amp;vpid=572745110&amp;ct=offers"/>
    <x v="2"/>
    <s v="20AC3771"/>
    <m/>
    <n v="22.13"/>
    <n v="221300"/>
    <n v="221300"/>
    <n v="0"/>
    <n v="600"/>
    <s v="https://octopart.com/click/track?c=1&amp;ai=8237&amp;sig=0d88b9d&amp;sid=2402&amp;ppid=75541864&amp;vpid=433066860&amp;ct=offers"/>
    <s v="69mOhm"/>
    <s v="40A,"/>
    <s v="20V"/>
    <x v="2"/>
    <x v="43"/>
    <x v="1"/>
  </r>
  <r>
    <n v="10000"/>
    <x v="101"/>
    <x v="7"/>
    <s v="SCT50N120"/>
    <s v="https://octopart.com/sct50n120-stmicroelectronics-74677488"/>
    <x v="77"/>
    <s v="Id=65A (Tc) Vgsmax=20V Vth=3V @ 1mA"/>
    <s v="Qg=122nC @ 20V Ciss=1900pF @ 400V"/>
    <n v="10000"/>
    <s v="497-16598-5-ND"/>
    <s v="SCT50N120"/>
    <m/>
    <s v="SCT50N120"/>
    <m/>
    <m/>
    <s v="511-SCT50N120"/>
    <s v="97Y9495"/>
    <m/>
    <m/>
    <m/>
    <s v="SCT50N120"/>
    <m/>
    <s v="SCT50N120"/>
    <s v="Tube"/>
    <m/>
    <m/>
    <m/>
    <m/>
    <m/>
    <s v="Tube"/>
    <m/>
    <m/>
    <m/>
    <m/>
    <m/>
    <m/>
    <m/>
    <n v="24.5"/>
    <n v="23.079899999999999"/>
    <m/>
    <n v="32.450649769090298"/>
    <m/>
    <m/>
    <n v="26.25"/>
    <n v="22.75"/>
    <m/>
    <m/>
    <m/>
    <n v="33.47"/>
    <m/>
    <n v="22.05"/>
    <n v="460"/>
    <n v="521"/>
    <m/>
    <n v="1740"/>
    <m/>
    <m/>
    <n v="765"/>
    <n v="0"/>
    <m/>
    <m/>
    <m/>
    <n v="76"/>
    <m/>
    <n v="395"/>
    <n v="1"/>
    <n v="1"/>
    <m/>
    <n v="1"/>
    <m/>
    <m/>
    <n v="1"/>
    <n v="1"/>
    <m/>
    <m/>
    <m/>
    <n v="1"/>
    <m/>
    <n v="1"/>
    <s v="https://octopart.com/click/track?ai=8237&amp;sig=0a570ef&amp;sid=459&amp;ppid=74677488&amp;vpid=265960069&amp;ct=offers"/>
    <s v="https://octopart.com/click/track?ai=8237&amp;sig=064c642&amp;sid=1106&amp;ppid=74677488&amp;vpid=486008273&amp;ct=offers"/>
    <m/>
    <s v="https://octopart.com/click/track?ai=8237&amp;sig=0f94c00&amp;sid=15544&amp;ppid=74677488&amp;vpid=322232910&amp;ct=offers"/>
    <m/>
    <m/>
    <s v="https://octopart.com/click/track?ai=8237&amp;sig=0c3cffa&amp;sid=2401&amp;ppid=74677488&amp;vpid=268897390&amp;ct=offers"/>
    <s v="https://octopart.com/click/track?c=1&amp;ai=8237&amp;sig=0412d7f&amp;sid=2402&amp;ppid=74677488&amp;vpid=272360292&amp;ct=offers"/>
    <m/>
    <m/>
    <m/>
    <s v="https://octopart.com/click/track?ai=8237&amp;sig=0631d74&amp;sid=1532&amp;ppid=74677488&amp;vpid=456199882&amp;ct=offers"/>
    <m/>
    <s v="https://octopart.com/click/track?ai=8237&amp;sig=00be92d&amp;sid=5489&amp;ppid=74677488&amp;vpid=579782830&amp;ct=offers"/>
    <x v="5"/>
    <s v="SCT50N120"/>
    <m/>
    <n v="22.05"/>
    <n v="220500"/>
    <n v="220500"/>
    <n v="395"/>
    <n v="1"/>
    <s v="https://octopart.com/click/track?ai=8237&amp;sig=00be92d&amp;sid=5489&amp;ppid=74677488&amp;vpid=579782830&amp;ct=offers"/>
    <s v="69mOhm"/>
    <s v="40A,"/>
    <s v="20V"/>
    <x v="2"/>
    <x v="43"/>
    <x v="1"/>
  </r>
  <r>
    <n v="10000"/>
    <x v="102"/>
    <x v="7"/>
    <s v="SCT30N120H"/>
    <s v="https://octopart.com/sct30n120h-stmicroelectronics-90328978"/>
    <x v="25"/>
    <s v="Id=40A (Tc) Vgsmax=20V Vth=3.5V @ 1mA"/>
    <s v="Qg=105nC @ 20V Ciss=1700pF @ 400V"/>
    <n v="10000"/>
    <s v="SCT30N120H-ND"/>
    <m/>
    <s v="SCT30N120H"/>
    <m/>
    <m/>
    <m/>
    <m/>
    <s v="59AC7247"/>
    <m/>
    <m/>
    <m/>
    <m/>
    <m/>
    <m/>
    <s v="Tape &amp; Reel"/>
    <m/>
    <m/>
    <m/>
    <m/>
    <m/>
    <m/>
    <m/>
    <m/>
    <m/>
    <m/>
    <m/>
    <m/>
    <m/>
    <n v="12.663"/>
    <m/>
    <n v="12.83525"/>
    <m/>
    <m/>
    <m/>
    <m/>
    <n v="12.57"/>
    <m/>
    <m/>
    <m/>
    <m/>
    <m/>
    <m/>
    <n v="0"/>
    <m/>
    <n v="0"/>
    <m/>
    <m/>
    <m/>
    <m/>
    <n v="0"/>
    <m/>
    <m/>
    <m/>
    <m/>
    <m/>
    <m/>
    <n v="1000"/>
    <m/>
    <n v="1000"/>
    <m/>
    <m/>
    <m/>
    <m/>
    <n v="1000"/>
    <m/>
    <m/>
    <m/>
    <m/>
    <m/>
    <m/>
    <s v="https://octopart.com/click/track?c=1&amp;ai=8237&amp;sig=0b79ebc&amp;sid=459&amp;ppid=90328978&amp;vpid=582235839&amp;ct=offers"/>
    <m/>
    <s v="https://octopart.com/click/track?c=1&amp;ai=8237&amp;sig=038e8be&amp;sid=5822&amp;ppid=90328978&amp;vpid=524147223&amp;ct=offers"/>
    <m/>
    <m/>
    <m/>
    <m/>
    <s v="https://octopart.com/click/track?c=1&amp;ai=8237&amp;sig=0cfe831&amp;sid=2402&amp;ppid=90328978&amp;vpid=538137654&amp;ct=offers"/>
    <m/>
    <m/>
    <m/>
    <m/>
    <m/>
    <m/>
    <x v="2"/>
    <s v="59AC7247"/>
    <m/>
    <n v="12.57"/>
    <n v="125700"/>
    <n v="125700"/>
    <n v="0"/>
    <n v="1000"/>
    <s v="https://octopart.com/click/track?c=1&amp;ai=8237&amp;sig=0cfe831&amp;sid=2402&amp;ppid=90328978&amp;vpid=538137654&amp;ct=offers"/>
    <s v="100mOhm"/>
    <s v="20A,"/>
    <s v="20V"/>
    <x v="2"/>
    <x v="2"/>
    <x v="1"/>
  </r>
  <r>
    <n v="10000"/>
    <x v="103"/>
    <x v="7"/>
    <s v="SCT30N120D2"/>
    <s v="https://octopart.com/sct30n120d2-stmicroelectronics-58967268"/>
    <x v="25"/>
    <s v="Id=40A (Tc) Vgsmax=20V Vth=3.5V @ 1mA"/>
    <s v="Qg=105nC @ 20V Ciss=1700pF @ 400V"/>
    <n v="10000"/>
    <s v="SCT30N120D2-ND"/>
    <m/>
    <m/>
    <m/>
    <m/>
    <m/>
    <m/>
    <s v="65AC6290"/>
    <m/>
    <m/>
    <m/>
    <m/>
    <m/>
    <m/>
    <s v="Tray"/>
    <m/>
    <m/>
    <m/>
    <m/>
    <m/>
    <m/>
    <m/>
    <m/>
    <m/>
    <m/>
    <m/>
    <m/>
    <m/>
    <n v="12.8925"/>
    <m/>
    <m/>
    <m/>
    <m/>
    <m/>
    <m/>
    <n v="11.94"/>
    <m/>
    <m/>
    <m/>
    <m/>
    <m/>
    <m/>
    <n v="0"/>
    <m/>
    <m/>
    <m/>
    <m/>
    <m/>
    <m/>
    <n v="0"/>
    <m/>
    <m/>
    <m/>
    <m/>
    <m/>
    <m/>
    <n v="980"/>
    <m/>
    <m/>
    <m/>
    <m/>
    <m/>
    <m/>
    <n v="980"/>
    <m/>
    <m/>
    <m/>
    <m/>
    <m/>
    <m/>
    <s v="https://octopart.com/click/track?c=1&amp;ai=8237&amp;sig=07a7a7d&amp;sid=459&amp;ppid=58967268&amp;vpid=582235838&amp;ct=offers"/>
    <m/>
    <m/>
    <m/>
    <m/>
    <m/>
    <m/>
    <s v="https://octopart.com/click/track?c=1&amp;ai=8237&amp;sig=01a1ffd&amp;sid=2402&amp;ppid=58967268&amp;vpid=538137653&amp;ct=offers"/>
    <m/>
    <m/>
    <m/>
    <m/>
    <m/>
    <m/>
    <x v="2"/>
    <s v="65AC6290"/>
    <m/>
    <n v="11.94"/>
    <n v="119400"/>
    <n v="119400"/>
    <n v="0"/>
    <n v="980"/>
    <s v="https://octopart.com/click/track?c=1&amp;ai=8237&amp;sig=01a1ffd&amp;sid=2402&amp;ppid=58967268&amp;vpid=538137653&amp;ct=offers"/>
    <s v="100mOhm"/>
    <s v="20A,"/>
    <s v="20V"/>
    <x v="2"/>
    <x v="2"/>
    <x v="1"/>
  </r>
  <r>
    <n v="10000"/>
    <x v="104"/>
    <x v="7"/>
    <s v="SCT30N120"/>
    <s v="https://octopart.com/sct30n120-stmicroelectronics-30038277"/>
    <x v="25"/>
    <s v="Id=40A (Tc) Vgsmax=20V Vth=2.6V @ 1mA (Typ)"/>
    <s v="Qg=105nC @ 20V Ciss=1700pF @ 400V"/>
    <n v="10000"/>
    <s v="497-14960-ND"/>
    <s v="SCT30N120"/>
    <m/>
    <m/>
    <m/>
    <s v="SCT30N120-TUBE"/>
    <s v="511-SCT30N120"/>
    <s v="94X2608"/>
    <m/>
    <n v="9074741"/>
    <m/>
    <s v="SCT30N120"/>
    <m/>
    <s v="SCT30N120"/>
    <s v="Tube"/>
    <m/>
    <m/>
    <m/>
    <m/>
    <s v="Tube"/>
    <s v="Tube"/>
    <m/>
    <m/>
    <m/>
    <m/>
    <m/>
    <m/>
    <m/>
    <n v="17.792000000000002"/>
    <n v="17.559999999999999"/>
    <m/>
    <m/>
    <m/>
    <n v="20.34"/>
    <n v="21.12"/>
    <n v="28.54"/>
    <m/>
    <n v="22.23"/>
    <m/>
    <n v="31.91"/>
    <m/>
    <n v="17.559999999999999"/>
    <n v="485"/>
    <n v="280"/>
    <m/>
    <m/>
    <m/>
    <n v="3699"/>
    <n v="352"/>
    <n v="464"/>
    <m/>
    <n v="466"/>
    <m/>
    <n v="30"/>
    <m/>
    <n v="280"/>
    <n v="1"/>
    <n v="1"/>
    <m/>
    <m/>
    <m/>
    <n v="1"/>
    <n v="1"/>
    <n v="1"/>
    <m/>
    <n v="1"/>
    <m/>
    <n v="1"/>
    <m/>
    <n v="1"/>
    <s v="https://octopart.com/click/track?ai=8237&amp;sig=081c80e&amp;sid=459&amp;ppid=30038277&amp;vpid=167629336&amp;ct=offers"/>
    <s v="https://octopart.com/click/track?ai=8237&amp;sig=057ba3a&amp;sid=1106&amp;ppid=30038277&amp;vpid=486008271&amp;ct=offers"/>
    <m/>
    <m/>
    <m/>
    <s v="https://octopart.com/click/track?ai=8237&amp;sig=03011b2&amp;sid=2454&amp;ppid=30038277&amp;vpid=415555941&amp;ct=offers"/>
    <s v="https://octopart.com/click/track?ai=8237&amp;sig=0bfd1c7&amp;sid=2401&amp;ppid=30038277&amp;vpid=194199003&amp;ct=offers"/>
    <s v="https://octopart.com/click/track?ai=8237&amp;sig=0c2a201&amp;sid=2402&amp;ppid=30038277&amp;vpid=175870754&amp;ct=offers"/>
    <m/>
    <s v="https://octopart.com/click/track?ai=8237&amp;sig=007981f&amp;sid=10022&amp;ppid=30038277&amp;vpid=575766477&amp;ct=offers"/>
    <m/>
    <s v="https://octopart.com/click/track?ai=8237&amp;sig=0884d44&amp;sid=1532&amp;ppid=30038277&amp;vpid=426050044&amp;ct=offers"/>
    <m/>
    <s v="https://octopart.com/click/track?ai=8237&amp;sig=08a2b44&amp;sid=5489&amp;ppid=30038277&amp;vpid=586420797&amp;ct=offers"/>
    <x v="5"/>
    <s v="SCT30N120"/>
    <m/>
    <n v="17.559999999999999"/>
    <n v="175600"/>
    <n v="175600"/>
    <n v="280"/>
    <n v="1"/>
    <s v="https://octopart.com/click/track?ai=8237&amp;sig=08a2b44&amp;sid=5489&amp;ppid=30038277&amp;vpid=586420797&amp;ct=offers"/>
    <s v="100mOhm"/>
    <s v="20A,"/>
    <s v="20V"/>
    <x v="2"/>
    <x v="2"/>
    <x v="1"/>
  </r>
  <r>
    <n v="10000"/>
    <x v="105"/>
    <x v="7"/>
    <s v="SCTH40N120G2V7AG"/>
    <s v="https://octopart.com/scth40n120g2v7ag-stmicroelectronics-92402812"/>
    <x v="78"/>
    <s v="Id=33A (Tc) Vgsmax=18V Vth=5V @ 1mA"/>
    <s v="Qg=63nC @ 18V Ciss=1230pF @ 800V"/>
    <n v="10000"/>
    <s v="497-SCTH40N120G2V7AGTR-ND"/>
    <m/>
    <m/>
    <m/>
    <m/>
    <m/>
    <s v="511-SCTH40N120G2V7AG"/>
    <s v="52AH0353"/>
    <m/>
    <m/>
    <m/>
    <m/>
    <m/>
    <m/>
    <s v="Tape &amp; Reel"/>
    <m/>
    <m/>
    <m/>
    <m/>
    <m/>
    <s v="Tape &amp; Reel"/>
    <m/>
    <m/>
    <m/>
    <m/>
    <m/>
    <m/>
    <m/>
    <n v="10.241"/>
    <m/>
    <m/>
    <m/>
    <m/>
    <m/>
    <n v="11.93"/>
    <n v="9.6300000000000008"/>
    <m/>
    <m/>
    <m/>
    <m/>
    <m/>
    <m/>
    <n v="0"/>
    <m/>
    <m/>
    <m/>
    <m/>
    <m/>
    <n v="0"/>
    <n v="0"/>
    <m/>
    <m/>
    <m/>
    <m/>
    <m/>
    <m/>
    <n v="1000"/>
    <m/>
    <m/>
    <m/>
    <m/>
    <m/>
    <n v="1"/>
    <n v="1000"/>
    <m/>
    <m/>
    <m/>
    <m/>
    <m/>
    <m/>
    <s v="https://octopart.com/click/track?c=1&amp;ai=8237&amp;sig=09d96e4&amp;sid=459&amp;ppid=92402812&amp;vpid=606217595&amp;ct=offers"/>
    <m/>
    <m/>
    <m/>
    <m/>
    <m/>
    <s v="https://octopart.com/click/track?c=1&amp;ai=8237&amp;sig=01c9b48&amp;sid=2401&amp;ppid=92402812&amp;vpid=603131002&amp;ct=offers"/>
    <s v="https://octopart.com/click/track?c=1&amp;ai=8237&amp;sig=06e243c&amp;sid=2402&amp;ppid=92402812&amp;vpid=600642229&amp;ct=offers"/>
    <m/>
    <m/>
    <m/>
    <m/>
    <m/>
    <m/>
    <x v="2"/>
    <s v="52AH0353"/>
    <m/>
    <n v="9.6300000000000008"/>
    <n v="96300"/>
    <n v="96300"/>
    <n v="0"/>
    <n v="1000"/>
    <s v="https://octopart.com/click/track?c=1&amp;ai=8237&amp;sig=06e243c&amp;sid=2402&amp;ppid=92402812&amp;vpid=600642229&amp;ct=offers"/>
    <s v="105mOhm"/>
    <s v="20A,"/>
    <s v="18V"/>
    <x v="7"/>
    <x v="44"/>
    <x v="1"/>
  </r>
  <r>
    <n v="10000"/>
    <x v="106"/>
    <x v="7"/>
    <s v="SCTW40N120G2VAG"/>
    <s v="https://octopart.com/sctw40n120g2vag-stmicroelectronics-106888708"/>
    <x v="79"/>
    <s v="Id=33A (Tc) Vgsmax=18V Vth=5V @ 1mA"/>
    <s v="Qg=63nC @ 18V Ciss=1230pF @ 800V"/>
    <n v="10000"/>
    <s v="497-SCTW40N120G2VAG-ND"/>
    <s v="SCTW40N120G2VAG"/>
    <s v="SCTW40N120G2VAG"/>
    <s v="SCTW40N120G2VAG"/>
    <m/>
    <m/>
    <s v="511-SCTW40N120G2VAG"/>
    <s v="52AH0357"/>
    <m/>
    <m/>
    <m/>
    <m/>
    <m/>
    <m/>
    <s v="Tube"/>
    <m/>
    <m/>
    <m/>
    <m/>
    <m/>
    <s v="Tube"/>
    <m/>
    <m/>
    <m/>
    <m/>
    <m/>
    <m/>
    <m/>
    <n v="11.455"/>
    <n v="15.701000000000001"/>
    <n v="10.089399999999999"/>
    <n v="12.195422505355801"/>
    <m/>
    <m/>
    <n v="12.24"/>
    <n v="9.8800000000000008"/>
    <m/>
    <m/>
    <m/>
    <m/>
    <m/>
    <m/>
    <n v="0"/>
    <n v="24"/>
    <n v="0"/>
    <n v="0"/>
    <m/>
    <m/>
    <n v="0"/>
    <n v="0"/>
    <m/>
    <m/>
    <m/>
    <m/>
    <m/>
    <m/>
    <n v="600"/>
    <n v="1"/>
    <n v="600"/>
    <n v="1"/>
    <m/>
    <m/>
    <n v="1"/>
    <n v="600"/>
    <m/>
    <m/>
    <m/>
    <m/>
    <m/>
    <m/>
    <s v="https://octopart.com/click/track?c=1&amp;ai=8237&amp;sig=0e01d5e&amp;sid=459&amp;ppid=106888708&amp;vpid=606217599&amp;ct=offers"/>
    <s v="https://octopart.com/click/track?ai=8237&amp;sig=08a5d3d&amp;sid=1106&amp;ppid=106888708&amp;vpid=609945806&amp;ct=offers"/>
    <s v="https://octopart.com/click/track?c=1&amp;ai=8237&amp;sig=045b35c&amp;sid=5822&amp;ppid=106888708&amp;vpid=600780645&amp;ct=offers"/>
    <s v="https://octopart.com/click/track?c=1&amp;ai=8237&amp;sig=05b2486&amp;sid=15544&amp;ppid=106888708&amp;vpid=599618391&amp;ct=offers"/>
    <m/>
    <m/>
    <s v="https://octopart.com/click/track?c=1&amp;ai=8237&amp;sig=035a953&amp;sid=2401&amp;ppid=106888708&amp;vpid=603131003&amp;ct=offers"/>
    <s v="https://octopart.com/click/track?c=1&amp;ai=8237&amp;sig=06fd9ba&amp;sid=2402&amp;ppid=106888708&amp;vpid=600642233&amp;ct=offers"/>
    <m/>
    <m/>
    <m/>
    <m/>
    <m/>
    <m/>
    <x v="2"/>
    <s v="52AH0357"/>
    <m/>
    <n v="9.8800000000000008"/>
    <n v="98800"/>
    <n v="98800"/>
    <n v="0"/>
    <n v="600"/>
    <s v="https://octopart.com/click/track?c=1&amp;ai=8237&amp;sig=06fd9ba&amp;sid=2402&amp;ppid=106888708&amp;vpid=600642233&amp;ct=offers"/>
    <s v="105mOhm"/>
    <s v="20A,"/>
    <s v="18V"/>
    <x v="2"/>
    <x v="44"/>
    <x v="1"/>
  </r>
  <r>
    <n v="10000"/>
    <x v="107"/>
    <x v="7"/>
    <s v="SCT20N120AG"/>
    <s v="https://octopart.com/sct20n120ag-stmicroelectronics-98097111"/>
    <x v="80"/>
    <s v="Id=20A (Tc) Vgsmax=20V Vth=3.5V @ 1mA"/>
    <s v="Qg=45nC @ 20V Ciss=650pF @ 400V"/>
    <n v="10000"/>
    <s v="497-SCT20N120AG-ND"/>
    <s v="SCT20N120AG"/>
    <m/>
    <m/>
    <m/>
    <m/>
    <s v="511-SCT20N120AG"/>
    <s v="52AH0359"/>
    <m/>
    <m/>
    <m/>
    <m/>
    <m/>
    <m/>
    <s v="Tube"/>
    <m/>
    <m/>
    <m/>
    <m/>
    <m/>
    <s v="Tube"/>
    <m/>
    <m/>
    <m/>
    <m/>
    <m/>
    <m/>
    <m/>
    <n v="10.15"/>
    <n v="14.0251"/>
    <m/>
    <m/>
    <m/>
    <m/>
    <n v="10.84"/>
    <n v="8.75"/>
    <m/>
    <m/>
    <m/>
    <m/>
    <m/>
    <m/>
    <n v="0"/>
    <n v="30"/>
    <m/>
    <m/>
    <m/>
    <m/>
    <n v="0"/>
    <n v="0"/>
    <m/>
    <m/>
    <m/>
    <m/>
    <m/>
    <m/>
    <n v="600"/>
    <n v="30"/>
    <m/>
    <m/>
    <m/>
    <m/>
    <n v="1"/>
    <n v="600"/>
    <m/>
    <m/>
    <m/>
    <m/>
    <m/>
    <m/>
    <s v="https://octopart.com/click/track?c=1&amp;ai=8237&amp;sig=062beec&amp;sid=459&amp;ppid=98097111&amp;vpid=606217592&amp;ct=offers"/>
    <s v="https://octopart.com/click/track?ai=8237&amp;sig=0c1a247&amp;sid=1106&amp;ppid=98097111&amp;vpid=609945803&amp;ct=offers"/>
    <m/>
    <m/>
    <m/>
    <m/>
    <s v="https://octopart.com/click/track?c=1&amp;ai=8237&amp;sig=0a3d68f&amp;sid=2401&amp;ppid=98097111&amp;vpid=600891337&amp;ct=offers"/>
    <s v="https://octopart.com/click/track?c=1&amp;ai=8237&amp;sig=0fcd4f6&amp;sid=2402&amp;ppid=98097111&amp;vpid=600642226&amp;ct=offers"/>
    <m/>
    <m/>
    <m/>
    <m/>
    <m/>
    <m/>
    <x v="2"/>
    <s v="52AH0359"/>
    <m/>
    <n v="8.75"/>
    <n v="87500"/>
    <n v="87500"/>
    <n v="0"/>
    <n v="600"/>
    <s v="https://octopart.com/click/track?c=1&amp;ai=8237&amp;sig=0fcd4f6&amp;sid=2402&amp;ppid=98097111&amp;vpid=600642226&amp;ct=offers"/>
    <s v="239mOhm"/>
    <s v="10A,"/>
    <s v="20V"/>
    <x v="2"/>
    <x v="45"/>
    <x v="1"/>
  </r>
  <r>
    <n v="10000"/>
    <x v="108"/>
    <x v="7"/>
    <s v="SCT20N120"/>
    <s v="https://octopart.com/sct20n120-stmicroelectronics-53717748"/>
    <x v="81"/>
    <s v="Id=20A (Tc) Vgsmax=20V Vth=3.5V @ 1mA"/>
    <s v="Qg=45nC @ 20V Ciss=650pF @ 400V"/>
    <n v="10000"/>
    <s v="497-15170-ND"/>
    <s v="SCT20N120"/>
    <s v="SCT20N120"/>
    <s v="SCT20N120"/>
    <s v="C1S730200990774"/>
    <s v="SCT20N120-TUBE"/>
    <s v="511-SCT20N120"/>
    <s v="41Y5720"/>
    <m/>
    <m/>
    <m/>
    <s v="SCT20N120"/>
    <m/>
    <s v="SCT20N120"/>
    <s v="Tube"/>
    <m/>
    <m/>
    <m/>
    <s v="Tube"/>
    <s v="Tube"/>
    <s v="Tube"/>
    <m/>
    <m/>
    <m/>
    <m/>
    <m/>
    <m/>
    <m/>
    <n v="8.1"/>
    <n v="10.861700000000001"/>
    <n v="7.6628400000000001"/>
    <n v="9.2622760854450501"/>
    <n v="8.44"/>
    <n v="9.56"/>
    <n v="9.2899999999999991"/>
    <n v="7.8"/>
    <m/>
    <m/>
    <m/>
    <n v="17.63"/>
    <m/>
    <n v="10.505100000000001"/>
    <n v="559"/>
    <n v="545"/>
    <n v="0"/>
    <n v="0"/>
    <n v="400"/>
    <n v="100"/>
    <n v="500"/>
    <n v="0"/>
    <m/>
    <m/>
    <m/>
    <n v="0"/>
    <m/>
    <n v="545"/>
    <n v="1"/>
    <n v="1"/>
    <n v="600"/>
    <n v="1"/>
    <n v="1"/>
    <n v="1"/>
    <n v="1"/>
    <n v="600"/>
    <m/>
    <m/>
    <m/>
    <n v="1"/>
    <m/>
    <n v="1"/>
    <s v="https://octopart.com/click/track?ai=8237&amp;sig=0793439&amp;sid=459&amp;ppid=53717748&amp;vpid=181163976&amp;ct=offers"/>
    <s v="https://octopart.com/click/track?ai=8237&amp;sig=015159c&amp;sid=1106&amp;ppid=53717748&amp;vpid=592453807&amp;ct=offers"/>
    <s v="https://octopart.com/click/track?c=1&amp;ai=8237&amp;sig=064ec36&amp;sid=5822&amp;ppid=53717748&amp;vpid=189171440&amp;ct=offers"/>
    <s v="https://octopart.com/click/track?c=1&amp;ai=8237&amp;sig=0b87951&amp;sid=15544&amp;ppid=53717748&amp;vpid=198878233&amp;ct=offers"/>
    <s v="https://octopart.com/click/track?ai=8237&amp;sig=0a1319b&amp;sid=13512&amp;ppid=53717748&amp;vpid=279924166&amp;ct=offers"/>
    <s v="https://octopart.com/click/track?ai=8237&amp;sig=0fce8ea&amp;sid=2454&amp;ppid=53717748&amp;vpid=415555938&amp;ct=offers"/>
    <s v="https://octopart.com/click/track?ai=8237&amp;sig=0035b96&amp;sid=2401&amp;ppid=53717748&amp;vpid=182744859&amp;ct=offers"/>
    <s v="https://octopart.com/click/track?c=1&amp;ai=8237&amp;sig=050414b&amp;sid=2402&amp;ppid=53717748&amp;vpid=217106010&amp;ct=offers"/>
    <m/>
    <m/>
    <m/>
    <s v="https://octopart.com/click/track?ai=8237&amp;sig=08965d6&amp;sid=1532&amp;ppid=53717748&amp;vpid=423252582&amp;ct=offers"/>
    <m/>
    <s v="https://octopart.com/click/track?ai=8237&amp;sig=08161f8&amp;sid=5489&amp;ppid=53717748&amp;vpid=592578658&amp;ct=offers"/>
    <x v="3"/>
    <s v="SCT20N120"/>
    <m/>
    <n v="7.6628400000000001"/>
    <n v="76628.399999999994"/>
    <n v="76628.399999999994"/>
    <n v="0"/>
    <n v="600"/>
    <s v="https://octopart.com/click/track?c=1&amp;ai=8237&amp;sig=064ec36&amp;sid=5822&amp;ppid=53717748&amp;vpid=189171440&amp;ct=offers"/>
    <s v="290mOhm"/>
    <s v="10A,"/>
    <s v="20V"/>
    <x v="2"/>
    <x v="46"/>
    <x v="1"/>
  </r>
  <r>
    <n v="10000"/>
    <x v="109"/>
    <x v="7"/>
    <s v="SCT20N120H"/>
    <s v="https://octopart.com/sct20n120h-stmicroelectronics-98097112"/>
    <x v="81"/>
    <s v="Id=20A (Tc) Vgsmax=20V Vth=3.5V @ 1mA"/>
    <s v="Qg=45nC @ 20V Ciss=650pF @ 400V"/>
    <n v="10000"/>
    <s v="SCT20N120H-ND"/>
    <m/>
    <s v="SCT20N120H"/>
    <s v="SCT20N120H"/>
    <m/>
    <m/>
    <s v="511-SCT20N120H"/>
    <s v="02AH6931"/>
    <m/>
    <m/>
    <m/>
    <m/>
    <m/>
    <m/>
    <s v="Tape &amp; Reel"/>
    <m/>
    <m/>
    <m/>
    <m/>
    <m/>
    <m/>
    <m/>
    <m/>
    <m/>
    <m/>
    <m/>
    <m/>
    <m/>
    <n v="7.36"/>
    <m/>
    <n v="7.3435499999999996"/>
    <n v="8.7991114075598098"/>
    <m/>
    <m/>
    <n v="8.91"/>
    <n v="7.19"/>
    <m/>
    <m/>
    <m/>
    <m/>
    <m/>
    <m/>
    <n v="0"/>
    <m/>
    <n v="0"/>
    <n v="0"/>
    <m/>
    <m/>
    <n v="0"/>
    <n v="0"/>
    <m/>
    <m/>
    <m/>
    <m/>
    <m/>
    <m/>
    <n v="1000"/>
    <m/>
    <n v="1000"/>
    <n v="1"/>
    <m/>
    <m/>
    <n v="1"/>
    <n v="1000"/>
    <m/>
    <m/>
    <m/>
    <m/>
    <m/>
    <m/>
    <s v="https://octopart.com/click/track?c=1&amp;ai=8237&amp;sig=0a9075e&amp;sid=459&amp;ppid=98097112&amp;vpid=582235837&amp;ct=offers"/>
    <m/>
    <s v="https://octopart.com/click/track?c=1&amp;ai=8237&amp;sig=02f6107&amp;sid=5822&amp;ppid=98097112&amp;vpid=535970121&amp;ct=offers"/>
    <s v="https://octopart.com/click/track?c=1&amp;ai=8237&amp;sig=08c0413&amp;sid=15544&amp;ppid=98097112&amp;vpid=521301948&amp;ct=offers"/>
    <m/>
    <m/>
    <s v="https://octopart.com/click/track?c=1&amp;ai=8237&amp;sig=02a14ba&amp;sid=2401&amp;ppid=98097112&amp;vpid=600497745&amp;ct=offers"/>
    <s v="https://octopart.com/click/track?c=1&amp;ai=8237&amp;sig=09307cd&amp;sid=2402&amp;ppid=98097112&amp;vpid=547463106&amp;ct=offers"/>
    <m/>
    <m/>
    <m/>
    <m/>
    <m/>
    <m/>
    <x v="2"/>
    <s v="02AH6931"/>
    <m/>
    <n v="7.19"/>
    <n v="71900"/>
    <n v="71900"/>
    <n v="0"/>
    <n v="1000"/>
    <s v="https://octopart.com/click/track?c=1&amp;ai=8237&amp;sig=09307cd&amp;sid=2402&amp;ppid=98097112&amp;vpid=547463106&amp;ct=offers"/>
    <s v="290mOhm"/>
    <s v="10A,"/>
    <s v="20V"/>
    <x v="2"/>
    <x v="46"/>
    <x v="1"/>
  </r>
  <r>
    <n v="10000"/>
    <x v="110"/>
    <x v="7"/>
    <s v="SCT10N120"/>
    <s v="https://octopart.com/sct10n120-stmicroelectronics-74677487"/>
    <x v="82"/>
    <s v="Id=12A (Tc) Vgsmax=20V Vth=3.5V @ 250ÂµA"/>
    <s v="Qg=22nC @ 20V Ciss=290pF @ 400V"/>
    <n v="10000"/>
    <s v="497-16597-5-ND"/>
    <m/>
    <s v="SCT10N120"/>
    <s v="SCT10N120"/>
    <m/>
    <m/>
    <s v="511-SCT10N120"/>
    <s v="07AH6931"/>
    <m/>
    <m/>
    <m/>
    <m/>
    <m/>
    <m/>
    <s v="Tube"/>
    <m/>
    <m/>
    <m/>
    <m/>
    <m/>
    <s v="Tube"/>
    <m/>
    <m/>
    <m/>
    <m/>
    <m/>
    <m/>
    <m/>
    <n v="6.0750000000000002"/>
    <m/>
    <n v="5.7471300000000003"/>
    <n v="8.3442900022045201"/>
    <m/>
    <m/>
    <n v="6.75"/>
    <n v="6.97"/>
    <m/>
    <m/>
    <m/>
    <m/>
    <m/>
    <m/>
    <n v="0"/>
    <m/>
    <n v="0"/>
    <n v="120"/>
    <m/>
    <m/>
    <n v="26"/>
    <n v="514"/>
    <m/>
    <m/>
    <m/>
    <m/>
    <m/>
    <m/>
    <n v="1"/>
    <m/>
    <n v="600"/>
    <n v="1"/>
    <m/>
    <m/>
    <n v="1"/>
    <n v="1"/>
    <m/>
    <m/>
    <m/>
    <m/>
    <m/>
    <m/>
    <s v="https://octopart.com/click/track?c=1&amp;ai=8237&amp;sig=07dcecb&amp;sid=459&amp;ppid=74677487&amp;vpid=265960068&amp;ct=offers"/>
    <m/>
    <s v="https://octopart.com/click/track?c=1&amp;ai=8237&amp;sig=00ab701&amp;sid=5822&amp;ppid=74677487&amp;vpid=440724841&amp;ct=offers"/>
    <s v="https://octopart.com/click/track?ai=8237&amp;sig=0977ba7&amp;sid=15544&amp;ppid=74677487&amp;vpid=272360072&amp;ct=offers"/>
    <m/>
    <m/>
    <s v="https://octopart.com/click/track?ai=8237&amp;sig=0ffd5e0&amp;sid=2401&amp;ppid=74677487&amp;vpid=268897389&amp;ct=offers"/>
    <s v="https://octopart.com/click/track?ai=8237&amp;sig=0128a0f&amp;sid=2402&amp;ppid=74677487&amp;vpid=575066161&amp;ct=offers"/>
    <m/>
    <m/>
    <m/>
    <m/>
    <m/>
    <m/>
    <x v="3"/>
    <s v="SCT10N120"/>
    <m/>
    <n v="5.7471300000000003"/>
    <n v="57471.3"/>
    <n v="57471.3"/>
    <n v="0"/>
    <n v="600"/>
    <s v="https://octopart.com/click/track?c=1&amp;ai=8237&amp;sig=00ab701&amp;sid=5822&amp;ppid=74677487&amp;vpid=440724841&amp;ct=offers"/>
    <s v="690mOhm"/>
    <s v="6A,"/>
    <s v="20V"/>
    <x v="2"/>
    <x v="47"/>
    <x v="1"/>
  </r>
  <r>
    <n v="10000"/>
    <x v="111"/>
    <x v="7"/>
    <s v="SCT10N120H"/>
    <s v="https://octopart.com/sct10n120h-stmicroelectronics-98378196"/>
    <x v="82"/>
    <s v="Id=12A (Tc) Vgsmax=20V Vth=3.5V @ 250ÂµA"/>
    <s v="Qg=22nC @ 20V Ciss=290pF @ 400V"/>
    <n v="10000"/>
    <s v="SCT10N120H-ND"/>
    <m/>
    <s v="SCT10N120H"/>
    <m/>
    <m/>
    <m/>
    <m/>
    <s v="59AC7246"/>
    <m/>
    <m/>
    <m/>
    <m/>
    <m/>
    <m/>
    <s v="Tape &amp; Reel"/>
    <m/>
    <m/>
    <m/>
    <m/>
    <m/>
    <m/>
    <m/>
    <m/>
    <m/>
    <m/>
    <m/>
    <m/>
    <m/>
    <n v="4.03"/>
    <m/>
    <n v="3.95913"/>
    <m/>
    <m/>
    <m/>
    <m/>
    <n v="3.88"/>
    <m/>
    <m/>
    <m/>
    <m/>
    <m/>
    <m/>
    <n v="0"/>
    <m/>
    <n v="0"/>
    <m/>
    <m/>
    <m/>
    <m/>
    <n v="0"/>
    <m/>
    <m/>
    <m/>
    <m/>
    <m/>
    <m/>
    <n v="1000"/>
    <m/>
    <n v="1000"/>
    <m/>
    <m/>
    <m/>
    <m/>
    <n v="1000"/>
    <m/>
    <m/>
    <m/>
    <m/>
    <m/>
    <m/>
    <s v="https://octopart.com/click/track?c=1&amp;ai=8237&amp;sig=02329f2&amp;sid=459&amp;ppid=98378196&amp;vpid=582235836&amp;ct=offers"/>
    <m/>
    <s v="https://octopart.com/click/track?c=1&amp;ai=8237&amp;sig=083d613&amp;sid=5822&amp;ppid=98378196&amp;vpid=524147222&amp;ct=offers"/>
    <m/>
    <m/>
    <m/>
    <m/>
    <s v="https://octopart.com/click/track?c=1&amp;ai=8237&amp;sig=0c2545b&amp;sid=2402&amp;ppid=98378196&amp;vpid=538137652&amp;ct=offers"/>
    <m/>
    <m/>
    <m/>
    <m/>
    <m/>
    <m/>
    <x v="2"/>
    <s v="59AC7246"/>
    <m/>
    <n v="3.88"/>
    <n v="38800"/>
    <n v="38800"/>
    <n v="0"/>
    <n v="1000"/>
    <s v="https://octopart.com/click/track?c=1&amp;ai=8237&amp;sig=0c2545b&amp;sid=2402&amp;ppid=98378196&amp;vpid=538137652&amp;ct=offers"/>
    <s v="690mOhm"/>
    <s v="6A,"/>
    <s v="20V"/>
    <x v="2"/>
    <x v="47"/>
    <x v="1"/>
  </r>
  <r>
    <n v="10000"/>
    <x v="112"/>
    <x v="7"/>
    <s v="SCT10N120AG"/>
    <s v="https://octopart.com/sct10n120ag-stmicroelectronics-107245756"/>
    <x v="82"/>
    <s v="Id=12A (Tc) Vgsmax=20V Vth=3.5V @ 250ÂµA"/>
    <s v="Qg=22nC @ 20V Ciss=290pF @ 400V"/>
    <n v="10000"/>
    <s v="497-SCT10N120AG-ND"/>
    <s v="SCT10N120AG"/>
    <m/>
    <m/>
    <m/>
    <m/>
    <m/>
    <s v="52AH0358"/>
    <m/>
    <m/>
    <m/>
    <m/>
    <m/>
    <m/>
    <s v="Tube"/>
    <m/>
    <m/>
    <m/>
    <m/>
    <m/>
    <m/>
    <m/>
    <m/>
    <m/>
    <m/>
    <m/>
    <m/>
    <m/>
    <n v="6"/>
    <n v="10.018000000000001"/>
    <m/>
    <m/>
    <m/>
    <m/>
    <m/>
    <n v="5"/>
    <m/>
    <m/>
    <m/>
    <m/>
    <m/>
    <m/>
    <n v="0"/>
    <n v="30"/>
    <m/>
    <m/>
    <m/>
    <m/>
    <m/>
    <n v="0"/>
    <m/>
    <m/>
    <m/>
    <m/>
    <m/>
    <m/>
    <n v="600"/>
    <n v="30"/>
    <m/>
    <m/>
    <m/>
    <m/>
    <m/>
    <n v="600"/>
    <m/>
    <m/>
    <m/>
    <m/>
    <m/>
    <m/>
    <s v="https://octopart.com/click/track?c=1&amp;ai=8237&amp;sig=07e0de0&amp;sid=459&amp;ppid=107245756&amp;vpid=606217591&amp;ct=offers"/>
    <s v="https://octopart.com/click/track?ai=8237&amp;sig=0ea5449&amp;sid=1106&amp;ppid=107245756&amp;vpid=610114445&amp;ct=offers"/>
    <m/>
    <m/>
    <m/>
    <m/>
    <m/>
    <s v="https://octopart.com/click/track?c=1&amp;ai=8237&amp;sig=0accef0&amp;sid=2402&amp;ppid=107245756&amp;vpid=600642225&amp;ct=offers"/>
    <m/>
    <m/>
    <m/>
    <m/>
    <m/>
    <m/>
    <x v="2"/>
    <s v="52AH0358"/>
    <m/>
    <n v="5"/>
    <n v="50000"/>
    <n v="50000"/>
    <n v="0"/>
    <n v="600"/>
    <s v="https://octopart.com/click/track?c=1&amp;ai=8237&amp;sig=0accef0&amp;sid=2402&amp;ppid=107245756&amp;vpid=600642225&amp;ct=offers"/>
    <s v="690mOhm"/>
    <s v="6A,"/>
    <s v="20V"/>
    <x v="2"/>
    <x v="47"/>
    <x v="1"/>
  </r>
  <r>
    <n v="10000"/>
    <x v="113"/>
    <x v="8"/>
    <m/>
    <m/>
    <x v="83"/>
    <s v="Id=120A (Tc) Vgsmax=12V Vth=6V @ 10mA"/>
    <s v="Qg=214nC @ 15V Ciss=-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55.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1"/>
    <m/>
    <m/>
    <n v="55.36"/>
    <m/>
    <m/>
    <m/>
    <m/>
    <m/>
    <s v="9mOhm"/>
    <s v="50A,"/>
    <s v="12V"/>
    <x v="3"/>
    <x v="48"/>
    <x v="0"/>
  </r>
  <r>
    <n v="10000"/>
    <x v="114"/>
    <x v="8"/>
    <s v="UJ3C065030B3"/>
    <s v="https://octopart.com/uj3c065030b3-united+silicon+carbide-104951547"/>
    <x v="84"/>
    <s v="Id=6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2"/>
    <n v="30151458"/>
    <m/>
    <n v="23.492303952879698"/>
    <n v="234923.039528797"/>
    <n v="234923.039528797"/>
    <n v="100"/>
    <n v="1"/>
    <s v="https://octopart.com/click/track?ai=8237&amp;sig=0777d03&amp;sid=14389&amp;ppid=104951547&amp;vpid=586322527&amp;ct=offers"/>
    <s v="35mOhm"/>
    <s v="50A,"/>
    <s v="12V"/>
    <x v="11"/>
    <x v="18"/>
    <x v="0"/>
  </r>
  <r>
    <n v="10000"/>
    <x v="114"/>
    <x v="8"/>
    <s v="UJ3C065030B3"/>
    <s v="https://octopart.com/uj3c065030b3-united+silicon+carbide-104951547"/>
    <x v="84"/>
    <s v="Id=6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2"/>
    <n v="30151458"/>
    <m/>
    <n v="23.492303952879698"/>
    <n v="234923.039528797"/>
    <n v="234923.039528797"/>
    <n v="100"/>
    <n v="1"/>
    <s v="https://octopart.com/click/track?ai=8237&amp;sig=0777d03&amp;sid=14389&amp;ppid=104951547&amp;vpid=586322527&amp;ct=offers"/>
    <s v="35mOhm"/>
    <s v="50A,"/>
    <s v="12V"/>
    <x v="11"/>
    <x v="18"/>
    <x v="0"/>
  </r>
  <r>
    <n v="10000"/>
    <x v="114"/>
    <x v="8"/>
    <s v="UJ3C065030B3"/>
    <s v="https://octopart.com/uj3c065030b3-united+silicon+carbide-104951547"/>
    <x v="84"/>
    <s v="Id=6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2"/>
    <n v="30151458"/>
    <m/>
    <n v="23.492303952879698"/>
    <n v="234923.039528797"/>
    <n v="234923.039528797"/>
    <n v="100"/>
    <n v="1"/>
    <s v="https://octopart.com/click/track?ai=8237&amp;sig=0777d03&amp;sid=14389&amp;ppid=104951547&amp;vpid=586322527&amp;ct=offers"/>
    <s v="35mOhm"/>
    <s v="50A,"/>
    <s v="12V"/>
    <x v="11"/>
    <x v="18"/>
    <x v="0"/>
  </r>
  <r>
    <n v="10000"/>
    <x v="115"/>
    <x v="8"/>
    <s v="UJ3C065030T3S"/>
    <s v="https://octopart.com/uj3c065030t3s-united+silicon+carbide-104951549"/>
    <x v="85"/>
    <s v="Id=8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2"/>
    <n v="30151460"/>
    <m/>
    <n v="23.492303952879698"/>
    <n v="234923.039528797"/>
    <n v="234923.039528797"/>
    <n v="50"/>
    <n v="1"/>
    <s v="https://octopart.com/click/track?ai=8237&amp;sig=066d514&amp;sid=14389&amp;ppid=104951549&amp;vpid=586322529&amp;ct=offers"/>
    <s v="35mOhm"/>
    <s v="50A,"/>
    <s v="12V"/>
    <x v="8"/>
    <x v="18"/>
    <x v="0"/>
  </r>
  <r>
    <n v="10000"/>
    <x v="116"/>
    <x v="8"/>
    <s v="UJ3C065030K3S"/>
    <s v="https://octopart.com/uj3c065030k3s-united+silicon+carbide-104951548"/>
    <x v="86"/>
    <s v="Id=8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2"/>
    <n v="30151459"/>
    <m/>
    <n v="24.916765116528801"/>
    <n v="249167.651165288"/>
    <n v="249167.651165288"/>
    <n v="20"/>
    <n v="1"/>
    <s v="https://octopart.com/click/track?ai=8237&amp;sig=04e4d4c&amp;sid=14389&amp;ppid=104951548&amp;vpid=586322528&amp;ct=offers"/>
    <s v="35mOhm"/>
    <s v="50A,"/>
    <s v="12V"/>
    <x v="2"/>
    <x v="18"/>
    <x v="0"/>
  </r>
  <r>
    <n v="10000"/>
    <x v="117"/>
    <x v="8"/>
    <s v="UF3C065030K3S"/>
    <s v="https://octopart.com/uf3c065030k3s-united+silicon+carbide-104951538"/>
    <x v="86"/>
    <s v="Id=8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2"/>
    <n v="30151439"/>
    <m/>
    <n v="38.019546772634499"/>
    <n v="380195.467726345"/>
    <n v="380195.467726345"/>
    <n v="30"/>
    <n v="1"/>
    <s v="https://octopart.com/click/track?ai=8237&amp;sig=0627f09&amp;sid=14389&amp;ppid=104951538&amp;vpid=586322518&amp;ct=offers"/>
    <s v="35mOhm"/>
    <s v="50A,"/>
    <s v="12V"/>
    <x v="2"/>
    <x v="18"/>
    <x v="0"/>
  </r>
  <r>
    <n v="10000"/>
    <x v="118"/>
    <x v="8"/>
    <s v="UF3C065030K4S"/>
    <s v="https://octopart.com/uf3c065030k4s-united+silicon+carbide-104951539"/>
    <x v="87"/>
    <s v="Id=85A (Tc) Vgsmax=12V Vth=6V @ 10mA"/>
    <s v="Qg=43nC @ 12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2"/>
    <n v="30151440"/>
    <m/>
    <n v="38.9013560644172"/>
    <n v="389013.56064417202"/>
    <n v="389013.56064417202"/>
    <n v="30"/>
    <n v="1"/>
    <s v="https://octopart.com/click/track?ai=8237&amp;sig=0fbf800&amp;sid=14389&amp;ppid=104951539&amp;vpid=586322519&amp;ct=offers"/>
    <s v="35mOhm"/>
    <s v="50A,"/>
    <s v="12V"/>
    <x v="3"/>
    <x v="18"/>
    <x v="0"/>
  </r>
  <r>
    <n v="10000"/>
    <x v="119"/>
    <x v="8"/>
    <m/>
    <m/>
    <x v="88"/>
    <s v="Id=6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3"/>
    <m/>
    <m/>
    <n v="10.86"/>
    <m/>
    <m/>
    <m/>
    <m/>
    <m/>
    <s v="35mOhm"/>
    <s v="40A,"/>
    <s v="12V"/>
    <x v="11"/>
    <x v="18"/>
    <x v="0"/>
  </r>
  <r>
    <n v="10000"/>
    <x v="120"/>
    <x v="8"/>
    <m/>
    <m/>
    <x v="85"/>
    <s v="Id=8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3"/>
    <m/>
    <m/>
    <n v="10.86"/>
    <m/>
    <m/>
    <m/>
    <m/>
    <m/>
    <s v="35mOhm"/>
    <s v="50A,"/>
    <s v="12V"/>
    <x v="8"/>
    <x v="18"/>
    <x v="0"/>
  </r>
  <r>
    <n v="10000"/>
    <x v="121"/>
    <x v="8"/>
    <s v="UF3C065040B3"/>
    <s v="https://octopart.com/uf3c065040b3-united+silicon+carbide-104951540"/>
    <x v="89"/>
    <s v="Id=41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2"/>
    <n v="30151441"/>
    <m/>
    <n v="20.6320763782509"/>
    <n v="206320.76378250899"/>
    <n v="206320.76378250899"/>
    <n v="100"/>
    <n v="1"/>
    <s v="https://octopart.com/click/track?ai=8237&amp;sig=0e8075a&amp;sid=14389&amp;ppid=104951540&amp;vpid=586322520&amp;ct=offers"/>
    <s v="52mOhm"/>
    <s v="30A,"/>
    <s v="12V"/>
    <x v="11"/>
    <x v="17"/>
    <x v="0"/>
  </r>
  <r>
    <n v="10000"/>
    <x v="121"/>
    <x v="8"/>
    <s v="UF3C065040B3"/>
    <s v="https://octopart.com/uf3c065040b3-united+silicon+carbide-104951540"/>
    <x v="89"/>
    <s v="Id=41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2"/>
    <n v="30151441"/>
    <m/>
    <n v="20.6320763782509"/>
    <n v="206320.76378250899"/>
    <n v="206320.76378250899"/>
    <n v="100"/>
    <n v="1"/>
    <s v="https://octopart.com/click/track?ai=8237&amp;sig=0e8075a&amp;sid=14389&amp;ppid=104951540&amp;vpid=586322520&amp;ct=offers"/>
    <s v="52mOhm"/>
    <s v="30A,"/>
    <s v="12V"/>
    <x v="11"/>
    <x v="17"/>
    <x v="0"/>
  </r>
  <r>
    <n v="10000"/>
    <x v="121"/>
    <x v="8"/>
    <s v="UF3C065040B3"/>
    <s v="https://octopart.com/uf3c065040b3-united+silicon+carbide-104951540"/>
    <x v="89"/>
    <s v="Id=41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2"/>
    <n v="30151441"/>
    <m/>
    <n v="20.6320763782509"/>
    <n v="206320.76378250899"/>
    <n v="206320.76378250899"/>
    <n v="100"/>
    <n v="1"/>
    <s v="https://octopart.com/click/track?ai=8237&amp;sig=0e8075a&amp;sid=14389&amp;ppid=104951540&amp;vpid=586322520&amp;ct=offers"/>
    <s v="52mOhm"/>
    <s v="30A,"/>
    <s v="12V"/>
    <x v="11"/>
    <x v="17"/>
    <x v="0"/>
  </r>
  <r>
    <n v="10000"/>
    <x v="122"/>
    <x v="8"/>
    <s v="UF3C065040K3S"/>
    <s v="https://octopart.com/uf3c065040k3s-united+silicon+carbide-104951541"/>
    <x v="90"/>
    <s v="Id=54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2"/>
    <n v="30151452"/>
    <m/>
    <n v="24.464555223306899"/>
    <n v="244645.552233069"/>
    <n v="244645.552233069"/>
    <n v="30"/>
    <n v="1"/>
    <s v="https://octopart.com/click/track?ai=8237&amp;sig=0ee8897&amp;sid=14389&amp;ppid=104951541&amp;vpid=586322521&amp;ct=offers"/>
    <s v="52mOhm"/>
    <s v="40A,"/>
    <s v="12V"/>
    <x v="2"/>
    <x v="17"/>
    <x v="0"/>
  </r>
  <r>
    <n v="10000"/>
    <x v="123"/>
    <x v="8"/>
    <s v="UF3C065040K4S"/>
    <s v="https://octopart.com/uf3c065040k4s-united+silicon+carbide-104951542"/>
    <x v="91"/>
    <s v="Id=54A (Tc) Vgsmax=12V Vth=6V @ 10mA"/>
    <s v="Qg=43nC @ 12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2"/>
    <n v="30151453"/>
    <m/>
    <n v="24.611523438603999"/>
    <n v="246115.23438604001"/>
    <n v="246115.23438604001"/>
    <n v="30"/>
    <n v="1"/>
    <s v="https://octopart.com/click/track?ai=8237&amp;sig=059d358&amp;sid=14389&amp;ppid=104951542&amp;vpid=586322522&amp;ct=offers"/>
    <s v="52mOhm"/>
    <s v="40A,"/>
    <s v="12V"/>
    <x v="3"/>
    <x v="17"/>
    <x v="0"/>
  </r>
  <r>
    <n v="10000"/>
    <x v="124"/>
    <x v="8"/>
    <m/>
    <m/>
    <x v="92"/>
    <s v="Id=54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4"/>
    <m/>
    <m/>
    <n v="7.31"/>
    <m/>
    <m/>
    <m/>
    <m/>
    <m/>
    <s v="52mOhm"/>
    <s v="40A,"/>
    <s v="12V"/>
    <x v="8"/>
    <x v="17"/>
    <x v="0"/>
  </r>
  <r>
    <n v="10000"/>
    <x v="125"/>
    <x v="8"/>
    <s v="UJ3C065080T3S"/>
    <s v="https://octopart.com/uj3c065080t3s-united+silicon+carbide-104951552"/>
    <x v="93"/>
    <s v="Id=31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2"/>
    <n v="30151463"/>
    <m/>
    <n v="9.0215873697776807"/>
    <n v="90215.873697776799"/>
    <n v="90215.873697776799"/>
    <n v="50"/>
    <n v="1"/>
    <s v="https://octopart.com/click/track?ai=8237&amp;sig=0eebe04&amp;sid=14389&amp;ppid=104951552&amp;vpid=586322532&amp;ct=offers"/>
    <s v="100mOhm"/>
    <s v="20A,"/>
    <s v="12V"/>
    <x v="8"/>
    <x v="2"/>
    <x v="0"/>
  </r>
  <r>
    <n v="10000"/>
    <x v="126"/>
    <x v="8"/>
    <s v="UF3C065080K4S"/>
    <s v="https://octopart.com/uf3c065080k4s-united+silicon+carbide-104951543"/>
    <x v="94"/>
    <s v="Id=31A (Tc) Vgsmax=12V Vth=6V @ 10mA"/>
    <s v="Qg=43nC @ 12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2"/>
    <n v="30151454"/>
    <m/>
    <n v="16.087366951370399"/>
    <n v="160873.66951370399"/>
    <n v="160873.66951370399"/>
    <n v="30"/>
    <n v="1"/>
    <s v="https://octopart.com/click/track?ai=8237&amp;sig=05fef47&amp;sid=14389&amp;ppid=104951543&amp;vpid=586322523&amp;ct=offers"/>
    <s v="100mOhm"/>
    <s v="20A,"/>
    <s v="12V"/>
    <x v="3"/>
    <x v="2"/>
    <x v="0"/>
  </r>
  <r>
    <n v="10000"/>
    <x v="127"/>
    <x v="8"/>
    <m/>
    <m/>
    <x v="93"/>
    <s v="Id=31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3"/>
    <m/>
    <m/>
    <n v="3.86"/>
    <m/>
    <m/>
    <m/>
    <m/>
    <m/>
    <s v="100mOhm"/>
    <s v="20A,"/>
    <s v="12V"/>
    <x v="8"/>
    <x v="2"/>
    <x v="0"/>
  </r>
  <r>
    <n v="10000"/>
    <x v="128"/>
    <x v="8"/>
    <m/>
    <m/>
    <x v="95"/>
    <s v="Id=31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3"/>
    <m/>
    <m/>
    <n v="4.49"/>
    <m/>
    <m/>
    <m/>
    <m/>
    <m/>
    <s v="100mOhm"/>
    <s v="20A,"/>
    <s v="12V"/>
    <x v="2"/>
    <x v="2"/>
    <x v="0"/>
  </r>
  <r>
    <n v="10000"/>
    <x v="129"/>
    <x v="8"/>
    <s v="UJ3C065080B3"/>
    <s v="https://octopart.com/uj3c065080b3-united+silicon+carbide-104951550"/>
    <x v="96"/>
    <s v="Id=2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2"/>
    <n v="30151461"/>
    <m/>
    <n v="9.0441978644387699"/>
    <n v="90441.978644387695"/>
    <n v="90441.978644387695"/>
    <n v="100"/>
    <n v="1"/>
    <s v="https://octopart.com/click/track?ai=8237&amp;sig=057da39&amp;sid=14389&amp;ppid=104951550&amp;vpid=586322530&amp;ct=offers"/>
    <s v="111mOhm"/>
    <s v="20A,"/>
    <s v="12V"/>
    <x v="11"/>
    <x v="49"/>
    <x v="0"/>
  </r>
  <r>
    <n v="10000"/>
    <x v="129"/>
    <x v="8"/>
    <s v="UJ3C065080B3"/>
    <s v="https://octopart.com/uj3c065080b3-united+silicon+carbide-104951550"/>
    <x v="96"/>
    <s v="Id=2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2"/>
    <n v="30151461"/>
    <m/>
    <n v="9.0441978644387699"/>
    <n v="90441.978644387695"/>
    <n v="90441.978644387695"/>
    <n v="100"/>
    <n v="1"/>
    <s v="https://octopart.com/click/track?ai=8237&amp;sig=057da39&amp;sid=14389&amp;ppid=104951550&amp;vpid=586322530&amp;ct=offers"/>
    <s v="111mOhm"/>
    <s v="20A,"/>
    <s v="12V"/>
    <x v="11"/>
    <x v="49"/>
    <x v="0"/>
  </r>
  <r>
    <n v="10000"/>
    <x v="129"/>
    <x v="8"/>
    <s v="UJ3C065080B3"/>
    <s v="https://octopart.com/uj3c065080b3-united+silicon+carbide-104951550"/>
    <x v="96"/>
    <s v="Id=25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2"/>
    <n v="30151461"/>
    <m/>
    <n v="9.0441978644387699"/>
    <n v="90441.978644387695"/>
    <n v="90441.978644387695"/>
    <n v="100"/>
    <n v="1"/>
    <s v="https://octopart.com/click/track?ai=8237&amp;sig=057da39&amp;sid=14389&amp;ppid=104951550&amp;vpid=586322530&amp;ct=offers"/>
    <s v="111mOhm"/>
    <s v="20A,"/>
    <s v="12V"/>
    <x v="11"/>
    <x v="49"/>
    <x v="0"/>
  </r>
  <r>
    <n v="10000"/>
    <x v="130"/>
    <x v="8"/>
    <s v="UJ3C065080K3S"/>
    <s v="https://octopart.com/uj3c065080k3s-united+silicon+carbide-104951551"/>
    <x v="97"/>
    <s v="Id=31A (Tc) Vgsmax=12V Vth=6V @ 10mA"/>
    <s v="Qg=51nC @ 15V Ciss=1500pF @ 100V"/>
    <n v="10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2"/>
    <n v="30151462"/>
    <m/>
    <n v="10.084280618849199"/>
    <n v="100842.806188492"/>
    <n v="100842.806188492"/>
    <n v="30"/>
    <n v="1"/>
    <s v="https://octopart.com/click/track?ai=8237&amp;sig=0f8bfe7&amp;sid=14389&amp;ppid=104951551&amp;vpid=586322531&amp;ct=offers"/>
    <s v="111mOhm"/>
    <s v="20A,"/>
    <s v="12V"/>
    <x v="2"/>
    <x v="49"/>
    <x v="0"/>
  </r>
  <r>
    <n v="10000"/>
    <x v="131"/>
    <x v="9"/>
    <s v="C3M0065090J-TR"/>
    <s v="https://octopart.com/c3m0065090j-tr-cree-58687091"/>
    <x v="98"/>
    <s v="Id=35A (Tc) Vgsmax=15V Vth=2.1V @ 5mA"/>
    <s v="Qg=30nC @ 15V Ciss=660pF @ 600V"/>
    <n v="10000"/>
    <m/>
    <s v="C3M0065090J-TR"/>
    <m/>
    <m/>
    <m/>
    <m/>
    <s v="941-C3M0065090J-TR"/>
    <m/>
    <m/>
    <m/>
    <m/>
    <m/>
    <m/>
    <s v="C3M0065090J-TR"/>
    <m/>
    <m/>
    <m/>
    <m/>
    <m/>
    <m/>
    <s v="Tape &amp; Reel"/>
    <m/>
    <m/>
    <m/>
    <m/>
    <m/>
    <m/>
    <m/>
    <m/>
    <n v="9.1626999999999992"/>
    <m/>
    <m/>
    <m/>
    <m/>
    <n v="11.08"/>
    <m/>
    <m/>
    <m/>
    <m/>
    <m/>
    <m/>
    <n v="9.1626999999999992"/>
    <m/>
    <n v="6400"/>
    <m/>
    <m/>
    <m/>
    <m/>
    <n v="1638"/>
    <m/>
    <m/>
    <m/>
    <m/>
    <m/>
    <m/>
    <n v="6400"/>
    <m/>
    <n v="1600"/>
    <m/>
    <m/>
    <m/>
    <m/>
    <n v="1"/>
    <m/>
    <m/>
    <m/>
    <m/>
    <m/>
    <m/>
    <n v="1600"/>
    <m/>
    <s v="https://octopart.com/click/track?ai=8237&amp;sig=0df7daf&amp;sid=1106&amp;ppid=58687091&amp;vpid=485449257&amp;ct=offers"/>
    <m/>
    <m/>
    <m/>
    <m/>
    <s v="https://octopart.com/click/track?ai=8237&amp;sig=0329a3c&amp;sid=2401&amp;ppid=58687091&amp;vpid=465035779&amp;ct=offers"/>
    <m/>
    <m/>
    <m/>
    <m/>
    <m/>
    <m/>
    <s v="https://octopart.com/click/track?ai=8237&amp;sig=0af552b&amp;sid=5489&amp;ppid=58687091&amp;vpid=600555598&amp;ct=offers"/>
    <x v="5"/>
    <s v="C3M0065090J-TR"/>
    <m/>
    <n v="9.1626999999999992"/>
    <n v="91626.999999999898"/>
    <n v="91626.999999999898"/>
    <n v="6400"/>
    <n v="1600"/>
    <s v="https://octopart.com/click/track?ai=8237&amp;sig=0af552b&amp;sid=5489&amp;ppid=58687091&amp;vpid=600555598&amp;ct=offers"/>
    <s v="78mOhm"/>
    <s v="20A,"/>
    <s v="15V"/>
    <x v="7"/>
    <x v="8"/>
    <x v="3"/>
  </r>
  <r>
    <n v="10000"/>
    <x v="132"/>
    <x v="9"/>
    <s v="C3M0016120K"/>
    <s v="https://octopart.com/c3m0016120k-wolfspeed-102136932"/>
    <x v="99"/>
    <s v="Id=115A (Tc) Vgsmax=15V Vth=3.6V @ 23mA"/>
    <s v="Qg=211nC @ 15V Ciss=6085pF @ 1000V"/>
    <n v="10000"/>
    <s v="1697-C3M0016120K-ND"/>
    <m/>
    <m/>
    <m/>
    <m/>
    <m/>
    <m/>
    <s v="21AH3202"/>
    <s v="C3M0016120K"/>
    <n v="1923367"/>
    <m/>
    <m/>
    <m/>
    <m/>
    <s v="Tube"/>
    <m/>
    <m/>
    <m/>
    <m/>
    <m/>
    <m/>
    <m/>
    <m/>
    <m/>
    <m/>
    <m/>
    <m/>
    <m/>
    <n v="70.59"/>
    <m/>
    <m/>
    <m/>
    <m/>
    <m/>
    <m/>
    <n v="67.06"/>
    <n v="50.72"/>
    <n v="70.069999999999993"/>
    <m/>
    <m/>
    <m/>
    <m/>
    <n v="589"/>
    <m/>
    <m/>
    <m/>
    <m/>
    <m/>
    <m/>
    <n v="29"/>
    <n v="487"/>
    <n v="39"/>
    <m/>
    <m/>
    <m/>
    <m/>
    <n v="1"/>
    <m/>
    <m/>
    <m/>
    <m/>
    <m/>
    <m/>
    <n v="1"/>
    <n v="1"/>
    <n v="30"/>
    <m/>
    <m/>
    <m/>
    <m/>
    <s v="https://octopart.com/click/track?ai=8237&amp;sig=06a44aa&amp;sid=459&amp;ppid=102136932&amp;vpid=549030893&amp;ct=offers"/>
    <m/>
    <m/>
    <m/>
    <m/>
    <m/>
    <m/>
    <s v="https://octopart.com/click/track?ai=8237&amp;sig=0ad8f13&amp;sid=2402&amp;ppid=102136932&amp;vpid=575076475&amp;ct=offers"/>
    <s v="https://octopart.com/click/track?ai=8237&amp;sig=02adef4&amp;sid=18460&amp;ppid=102136932&amp;vpid=574773224&amp;ct=offers"/>
    <s v="https://octopart.com/click/track?ai=8237&amp;sig=0f31747&amp;sid=10022&amp;ppid=102136932&amp;vpid=595718435&amp;ct=offers"/>
    <m/>
    <m/>
    <m/>
    <m/>
    <x v="7"/>
    <s v="C3M0016120K"/>
    <m/>
    <n v="50.72"/>
    <n v="507200"/>
    <n v="507200"/>
    <n v="487"/>
    <n v="1"/>
    <s v="https://octopart.com/click/track?ai=8237&amp;sig=02adef4&amp;sid=18460&amp;ppid=102136932&amp;vpid=574773224&amp;ct=offers"/>
    <s v="22.3mOhm"/>
    <s v="75A,"/>
    <s v="15V"/>
    <x v="3"/>
    <x v="50"/>
    <x v="1"/>
  </r>
  <r>
    <n v="10000"/>
    <x v="133"/>
    <x v="9"/>
    <s v="C3M0016120D"/>
    <s v="https://octopart.com/c3m0016120d-wolfspeed-104939826"/>
    <x v="100"/>
    <s v="Id=115A (Tc) Vgsmax=15V Vth=3.6V @ 23mA"/>
    <s v="Qg=207nC @ 15V Ciss=6085pF @ 1000V"/>
    <n v="10000"/>
    <s v="1697-C3M0016120D-ND"/>
    <m/>
    <m/>
    <m/>
    <m/>
    <m/>
    <m/>
    <s v="40AH1118"/>
    <s v="C3M0016120D"/>
    <m/>
    <m/>
    <m/>
    <m/>
    <m/>
    <s v="Tube"/>
    <m/>
    <m/>
    <m/>
    <m/>
    <m/>
    <m/>
    <m/>
    <m/>
    <m/>
    <m/>
    <m/>
    <m/>
    <m/>
    <n v="70.569999999999993"/>
    <m/>
    <m/>
    <m/>
    <m/>
    <m/>
    <m/>
    <n v="63.35"/>
    <n v="50.72"/>
    <m/>
    <m/>
    <m/>
    <m/>
    <m/>
    <n v="36"/>
    <m/>
    <m/>
    <m/>
    <m/>
    <m/>
    <m/>
    <n v="32"/>
    <n v="64"/>
    <m/>
    <m/>
    <m/>
    <m/>
    <m/>
    <n v="1"/>
    <m/>
    <m/>
    <m/>
    <m/>
    <m/>
    <m/>
    <n v="1"/>
    <n v="1"/>
    <m/>
    <m/>
    <m/>
    <m/>
    <m/>
    <s v="https://octopart.com/click/track?ai=8237&amp;sig=0d92dda&amp;sid=459&amp;ppid=104939826&amp;vpid=587729736&amp;ct=offers"/>
    <m/>
    <m/>
    <m/>
    <m/>
    <m/>
    <m/>
    <s v="https://octopart.com/click/track?ai=8237&amp;sig=08e8dab&amp;sid=2402&amp;ppid=104939826&amp;vpid=592530578&amp;ct=offers"/>
    <s v="https://octopart.com/click/track?ai=8237&amp;sig=0557eb3&amp;sid=18460&amp;ppid=104939826&amp;vpid=586232349&amp;ct=offers"/>
    <m/>
    <m/>
    <m/>
    <m/>
    <m/>
    <x v="7"/>
    <s v="C3M0016120D"/>
    <m/>
    <n v="50.72"/>
    <n v="507200"/>
    <n v="507200"/>
    <n v="64"/>
    <n v="1"/>
    <s v="https://octopart.com/click/track?ai=8237&amp;sig=0557eb3&amp;sid=18460&amp;ppid=104939826&amp;vpid=586232349&amp;ct=offers"/>
    <s v="22.3mOhm"/>
    <s v="75A,"/>
    <s v="15V"/>
    <x v="2"/>
    <x v="50"/>
    <x v="1"/>
  </r>
  <r>
    <n v="10000"/>
    <x v="134"/>
    <x v="9"/>
    <s v="C3M0021120K"/>
    <s v="https://octopart.com/c3m0021120k-wolfspeed-103745947"/>
    <x v="101"/>
    <s v="Id=100A (Tc) Vgsmax=15V Vth=3.6V @ 17.7mA"/>
    <s v="Qg=162nC @ 15V Ciss=4818pF @ 1000V"/>
    <n v="10000"/>
    <s v="1697-C3M0021120K-ND"/>
    <m/>
    <m/>
    <m/>
    <m/>
    <m/>
    <m/>
    <s v="39AH5134"/>
    <s v="C3M0021120K"/>
    <m/>
    <m/>
    <m/>
    <m/>
    <m/>
    <s v="Tube"/>
    <m/>
    <m/>
    <m/>
    <m/>
    <m/>
    <m/>
    <m/>
    <m/>
    <m/>
    <m/>
    <m/>
    <m/>
    <m/>
    <n v="37.540199999999999"/>
    <m/>
    <m/>
    <m/>
    <m/>
    <m/>
    <m/>
    <n v="35.659999999999997"/>
    <n v="36.07"/>
    <m/>
    <m/>
    <m/>
    <m/>
    <m/>
    <n v="93"/>
    <m/>
    <m/>
    <m/>
    <m/>
    <m/>
    <m/>
    <n v="15"/>
    <n v="288"/>
    <m/>
    <m/>
    <m/>
    <m/>
    <m/>
    <n v="1"/>
    <m/>
    <m/>
    <m/>
    <m/>
    <m/>
    <m/>
    <n v="1"/>
    <n v="1"/>
    <m/>
    <m/>
    <m/>
    <m/>
    <m/>
    <s v="https://octopart.com/click/track?ai=8237&amp;sig=06dafac&amp;sid=459&amp;ppid=103745947&amp;vpid=579644449&amp;ct=offers"/>
    <m/>
    <m/>
    <m/>
    <m/>
    <m/>
    <m/>
    <s v="https://octopart.com/click/track?ai=8237&amp;sig=0ecd701&amp;sid=2402&amp;ppid=103745947&amp;vpid=591714268&amp;ct=offers"/>
    <s v="https://octopart.com/click/track?ai=8237&amp;sig=0e7fc6f&amp;sid=18460&amp;ppid=103745947&amp;vpid=578803877&amp;ct=offers"/>
    <m/>
    <m/>
    <m/>
    <m/>
    <m/>
    <x v="2"/>
    <s v="39AH5134"/>
    <m/>
    <n v="35.659999999999997"/>
    <n v="356599.99999999901"/>
    <n v="356599.99999999901"/>
    <n v="15"/>
    <n v="1"/>
    <s v="https://octopart.com/click/track?ai=8237&amp;sig=0ecd701&amp;sid=2402&amp;ppid=103745947&amp;vpid=591714268&amp;ct=offers"/>
    <s v="28.8mOhm"/>
    <s v="50A,"/>
    <s v="15V"/>
    <x v="3"/>
    <x v="51"/>
    <x v="1"/>
  </r>
  <r>
    <n v="10000"/>
    <x v="135"/>
    <x v="9"/>
    <s v="C3M0021120D"/>
    <s v="https://octopart.com/c3m0021120d-wolfspeed-104939827"/>
    <x v="102"/>
    <s v="Id=100A (Tc) Vgsmax=15V Vth=3.6V @ 17.7mA"/>
    <s v="Qg=160nC @ 15V Ciss=4818pF @ 1000V"/>
    <n v="10000"/>
    <s v="1697-C3M0021120D-ND"/>
    <m/>
    <m/>
    <m/>
    <m/>
    <m/>
    <m/>
    <s v="40AH1119"/>
    <s v="C3M0021120D"/>
    <m/>
    <m/>
    <m/>
    <m/>
    <m/>
    <s v="Tube"/>
    <m/>
    <m/>
    <m/>
    <m/>
    <m/>
    <m/>
    <m/>
    <m/>
    <m/>
    <m/>
    <m/>
    <m/>
    <m/>
    <n v="39.03"/>
    <m/>
    <m/>
    <m/>
    <m/>
    <m/>
    <m/>
    <n v="35.04"/>
    <n v="36.07"/>
    <m/>
    <m/>
    <m/>
    <m/>
    <m/>
    <n v="33"/>
    <m/>
    <m/>
    <m/>
    <m/>
    <m/>
    <m/>
    <n v="110"/>
    <n v="100"/>
    <m/>
    <m/>
    <m/>
    <m/>
    <m/>
    <n v="1"/>
    <m/>
    <m/>
    <m/>
    <m/>
    <m/>
    <m/>
    <n v="1"/>
    <n v="1"/>
    <m/>
    <m/>
    <m/>
    <m/>
    <m/>
    <s v="https://octopart.com/click/track?ai=8237&amp;sig=02f3668&amp;sid=459&amp;ppid=104939827&amp;vpid=587729737&amp;ct=offers"/>
    <m/>
    <m/>
    <m/>
    <m/>
    <m/>
    <m/>
    <s v="https://octopart.com/click/track?ai=8237&amp;sig=0ec2c04&amp;sid=2402&amp;ppid=104939827&amp;vpid=592530579&amp;ct=offers"/>
    <s v="https://octopart.com/click/track?ai=8237&amp;sig=03134cc&amp;sid=18460&amp;ppid=104939827&amp;vpid=586232350&amp;ct=offers"/>
    <m/>
    <m/>
    <m/>
    <m/>
    <m/>
    <x v="2"/>
    <s v="40AH1119"/>
    <m/>
    <n v="35.04"/>
    <n v="350400"/>
    <n v="350400"/>
    <n v="110"/>
    <n v="1"/>
    <s v="https://octopart.com/click/track?ai=8237&amp;sig=0ec2c04&amp;sid=2402&amp;ppid=104939827&amp;vpid=592530579&amp;ct=offers"/>
    <s v="28.8mOhm"/>
    <s v="50A,"/>
    <s v="15V"/>
    <x v="2"/>
    <x v="51"/>
    <x v="1"/>
  </r>
  <r>
    <n v="10000"/>
    <x v="136"/>
    <x v="9"/>
    <s v="C2M0025120D"/>
    <s v="https://octopart.com/c2m0025120d-wolfspeed-66992558"/>
    <x v="103"/>
    <s v="Id=90A (Tc) Vgsmax=20V Vth=2.4V @ 10mA"/>
    <s v="Qg=161nC @ 20V Ciss=2788pF @ 1000V"/>
    <n v="10000"/>
    <s v="C2M0025120D-ND"/>
    <m/>
    <m/>
    <m/>
    <m/>
    <m/>
    <m/>
    <s v="54X4873"/>
    <s v="C2M0025120D"/>
    <n v="9158818"/>
    <m/>
    <s v="C2M0025120D"/>
    <m/>
    <m/>
    <s v="Tube"/>
    <m/>
    <m/>
    <m/>
    <m/>
    <m/>
    <m/>
    <m/>
    <m/>
    <m/>
    <m/>
    <m/>
    <m/>
    <m/>
    <n v="67.12"/>
    <m/>
    <m/>
    <m/>
    <m/>
    <m/>
    <m/>
    <n v="62.07"/>
    <n v="64.489999999999995"/>
    <n v="63.12"/>
    <m/>
    <n v="73.5"/>
    <m/>
    <m/>
    <n v="4"/>
    <m/>
    <m/>
    <m/>
    <m/>
    <m/>
    <m/>
    <n v="17"/>
    <n v="425"/>
    <n v="0"/>
    <m/>
    <n v="30"/>
    <m/>
    <m/>
    <n v="1"/>
    <m/>
    <m/>
    <m/>
    <m/>
    <m/>
    <m/>
    <n v="1"/>
    <n v="1"/>
    <n v="1"/>
    <m/>
    <n v="1"/>
    <m/>
    <m/>
    <s v="https://octopart.com/click/track?ai=8237&amp;sig=0a4ef28&amp;sid=459&amp;ppid=66992558&amp;vpid=271338653&amp;ct=offers"/>
    <m/>
    <m/>
    <m/>
    <m/>
    <m/>
    <m/>
    <s v="https://octopart.com/click/track?ai=8237&amp;sig=086dffd&amp;sid=2402&amp;ppid=66992558&amp;vpid=268615237&amp;ct=offers"/>
    <s v="https://octopart.com/click/track?ai=8237&amp;sig=03c2f35&amp;sid=18460&amp;ppid=66992558&amp;vpid=240504907&amp;ct=offers"/>
    <s v="https://octopart.com/click/track?c=1&amp;ai=8237&amp;sig=0b1f4b4&amp;sid=10022&amp;ppid=66992558&amp;vpid=575927222&amp;ct=offers"/>
    <m/>
    <s v="https://octopart.com/click/track?ai=8237&amp;sig=077faeb&amp;sid=1532&amp;ppid=66992558&amp;vpid=547829165&amp;ct=offers"/>
    <m/>
    <m/>
    <x v="2"/>
    <s v="54X4873"/>
    <m/>
    <n v="62.07"/>
    <n v="620700"/>
    <n v="620700"/>
    <n v="17"/>
    <n v="1"/>
    <s v="https://octopart.com/click/track?ai=8237&amp;sig=086dffd&amp;sid=2402&amp;ppid=66992558&amp;vpid=268615237&amp;ct=offers"/>
    <s v="34mOhm"/>
    <s v="50A,"/>
    <s v="20V"/>
    <x v="2"/>
    <x v="15"/>
    <x v="1"/>
  </r>
  <r>
    <n v="10000"/>
    <x v="137"/>
    <x v="9"/>
    <s v="C3M0030090K"/>
    <s v="https://octopart.com/c3m0030090k-wolfspeed-89254405"/>
    <x v="104"/>
    <s v="Id=63A (Tc) Vgsmax=15V Vth=3.5V @ 11mA"/>
    <s v="Qg=87nC @ 15V Ciss=1864pF @ 600V"/>
    <n v="10000"/>
    <s v="C3M0030090K-ND"/>
    <m/>
    <m/>
    <m/>
    <m/>
    <m/>
    <m/>
    <s v="50AC5032"/>
    <s v="C3M0030090K"/>
    <n v="1923507"/>
    <m/>
    <s v="C3M0030090K"/>
    <m/>
    <s v="C3M0030090K"/>
    <s v="Bulk"/>
    <m/>
    <m/>
    <m/>
    <m/>
    <m/>
    <m/>
    <m/>
    <m/>
    <m/>
    <m/>
    <m/>
    <m/>
    <m/>
    <n v="28.2102"/>
    <m/>
    <m/>
    <m/>
    <m/>
    <m/>
    <m/>
    <n v="28.21"/>
    <n v="25.51"/>
    <n v="29.36"/>
    <m/>
    <n v="31.5"/>
    <m/>
    <n v="29.35"/>
    <n v="719"/>
    <m/>
    <m/>
    <m/>
    <m/>
    <m/>
    <m/>
    <n v="20"/>
    <n v="355"/>
    <n v="0"/>
    <m/>
    <n v="0"/>
    <m/>
    <n v="355"/>
    <n v="1"/>
    <m/>
    <m/>
    <m/>
    <m/>
    <m/>
    <m/>
    <n v="1"/>
    <n v="1"/>
    <n v="1"/>
    <m/>
    <n v="1"/>
    <m/>
    <n v="3"/>
    <s v="https://octopart.com/click/track?ai=8237&amp;sig=03c4305&amp;sid=459&amp;ppid=89254405&amp;vpid=463408044&amp;ct=offers"/>
    <m/>
    <m/>
    <m/>
    <m/>
    <m/>
    <m/>
    <s v="https://octopart.com/click/track?ai=8237&amp;sig=0c2ff8b&amp;sid=2402&amp;ppid=89254405&amp;vpid=477626712&amp;ct=offers"/>
    <s v="https://octopart.com/click/track?ai=8237&amp;sig=07ffb2d&amp;sid=18460&amp;ppid=89254405&amp;vpid=463716146&amp;ct=offers"/>
    <s v="https://octopart.com/click/track?c=1&amp;ai=8237&amp;sig=0eb7205&amp;sid=10022&amp;ppid=89254405&amp;vpid=595718436&amp;ct=offers"/>
    <m/>
    <s v="https://octopart.com/click/track?ai=8237&amp;sig=055b81b&amp;sid=1532&amp;ppid=89254405&amp;vpid=547829212&amp;ct=offers"/>
    <m/>
    <s v="https://octopart.com/click/track?ai=8237&amp;sig=09c6aa7&amp;sid=5489&amp;ppid=89254405&amp;vpid=610106478&amp;ct=offers"/>
    <x v="7"/>
    <s v="C3M0030090K"/>
    <m/>
    <n v="25.51"/>
    <n v="255100"/>
    <n v="255100"/>
    <n v="355"/>
    <n v="1"/>
    <s v="https://octopart.com/click/track?ai=8237&amp;sig=07ffb2d&amp;sid=18460&amp;ppid=89254405&amp;vpid=463716146&amp;ct=offers"/>
    <s v="39mOhm"/>
    <s v="35A,"/>
    <s v="15V"/>
    <x v="3"/>
    <x v="31"/>
    <x v="3"/>
  </r>
  <r>
    <n v="10000"/>
    <x v="138"/>
    <x v="9"/>
    <s v="C3M0032120D"/>
    <s v="https://octopart.com/c3m0032120d-wolfspeed-104939828"/>
    <x v="105"/>
    <s v="Id=63A (Tc) Vgsmax=15V Vth=3.6V @ 11.5mA"/>
    <s v="Qg=114nC @ 15V Ciss=3357pF @ 1000V"/>
    <n v="10000"/>
    <s v="1697-C3M0032120D-ND"/>
    <m/>
    <m/>
    <m/>
    <m/>
    <m/>
    <m/>
    <s v="40AH1120"/>
    <s v="C3M0032120D"/>
    <m/>
    <m/>
    <m/>
    <m/>
    <m/>
    <s v="Tube"/>
    <m/>
    <m/>
    <m/>
    <m/>
    <m/>
    <m/>
    <m/>
    <m/>
    <m/>
    <m/>
    <m/>
    <m/>
    <m/>
    <n v="34.5"/>
    <m/>
    <m/>
    <m/>
    <m/>
    <m/>
    <m/>
    <n v="30.97"/>
    <n v="24.8"/>
    <m/>
    <m/>
    <m/>
    <m/>
    <m/>
    <n v="0"/>
    <m/>
    <m/>
    <m/>
    <m/>
    <m/>
    <m/>
    <n v="58"/>
    <n v="580"/>
    <m/>
    <m/>
    <m/>
    <m/>
    <m/>
    <n v="1"/>
    <m/>
    <m/>
    <m/>
    <m/>
    <m/>
    <m/>
    <n v="1"/>
    <n v="1"/>
    <m/>
    <m/>
    <m/>
    <m/>
    <m/>
    <s v="https://octopart.com/click/track?c=1&amp;ai=8237&amp;sig=035752b&amp;sid=459&amp;ppid=104939828&amp;vpid=587729738&amp;ct=offers"/>
    <m/>
    <m/>
    <m/>
    <m/>
    <m/>
    <m/>
    <s v="https://octopart.com/click/track?ai=8237&amp;sig=09543ad&amp;sid=2402&amp;ppid=104939828&amp;vpid=592530580&amp;ct=offers"/>
    <s v="https://octopart.com/click/track?ai=8237&amp;sig=090f41f&amp;sid=18460&amp;ppid=104939828&amp;vpid=586232351&amp;ct=offers"/>
    <m/>
    <m/>
    <m/>
    <m/>
    <m/>
    <x v="7"/>
    <s v="C3M0032120D"/>
    <m/>
    <n v="24.8"/>
    <n v="248000"/>
    <n v="248000"/>
    <n v="580"/>
    <n v="1"/>
    <s v="https://octopart.com/click/track?ai=8237&amp;sig=090f41f&amp;sid=18460&amp;ppid=104939828&amp;vpid=586232351&amp;ct=offers"/>
    <s v="43mOhm"/>
    <s v="40A,"/>
    <s v="15V"/>
    <x v="2"/>
    <x v="52"/>
    <x v="1"/>
  </r>
  <r>
    <n v="10000"/>
    <x v="139"/>
    <x v="9"/>
    <s v="C3M0032120K"/>
    <s v="https://octopart.com/c3m0032120k-wolfspeed-103246394"/>
    <x v="106"/>
    <s v="Id=63A (Tc) Vgsmax=15V Vth=3.6V @ 11.5mA"/>
    <s v="Qg=118nC @ 15V Ciss=3357pF @ 1000V"/>
    <n v="10000"/>
    <s v="1697-C3M0032120K-ND"/>
    <m/>
    <m/>
    <m/>
    <m/>
    <m/>
    <m/>
    <s v="25AH7905"/>
    <s v="C3M0032120K"/>
    <n v="1923369"/>
    <m/>
    <m/>
    <m/>
    <m/>
    <s v="Tube"/>
    <m/>
    <m/>
    <m/>
    <m/>
    <m/>
    <m/>
    <m/>
    <m/>
    <m/>
    <m/>
    <m/>
    <m/>
    <m/>
    <n v="37.526000000000003"/>
    <m/>
    <m/>
    <m/>
    <m/>
    <m/>
    <m/>
    <n v="31.86"/>
    <n v="24.8"/>
    <n v="34.25"/>
    <m/>
    <m/>
    <m/>
    <m/>
    <n v="0"/>
    <m/>
    <m/>
    <m/>
    <m/>
    <m/>
    <m/>
    <n v="0"/>
    <n v="0"/>
    <n v="9"/>
    <m/>
    <m/>
    <m/>
    <m/>
    <n v="1"/>
    <m/>
    <m/>
    <m/>
    <m/>
    <m/>
    <m/>
    <n v="1"/>
    <n v="1"/>
    <n v="30"/>
    <m/>
    <m/>
    <m/>
    <m/>
    <s v="https://octopart.com/click/track?c=1&amp;ai=8237&amp;sig=0bff807&amp;sid=459&amp;ppid=103246394&amp;vpid=595037747&amp;ct=offers"/>
    <m/>
    <m/>
    <m/>
    <m/>
    <m/>
    <m/>
    <s v="https://octopart.com/click/track?c=1&amp;ai=8237&amp;sig=03bab0c&amp;sid=2402&amp;ppid=103246394&amp;vpid=575076478&amp;ct=offers"/>
    <s v="https://octopart.com/click/track?ai=8237&amp;sig=01ec275&amp;sid=18460&amp;ppid=103246394&amp;vpid=574773227&amp;ct=offers"/>
    <s v="https://octopart.com/click/track?ai=8237&amp;sig=04484ae&amp;sid=10022&amp;ppid=103246394&amp;vpid=595718437&amp;ct=offers"/>
    <m/>
    <m/>
    <m/>
    <m/>
    <x v="7"/>
    <s v="C3M0032120K"/>
    <m/>
    <n v="24.8"/>
    <n v="248000"/>
    <n v="248000"/>
    <n v="0"/>
    <n v="1"/>
    <s v="https://octopart.com/click/track?ai=8237&amp;sig=01ec275&amp;sid=18460&amp;ppid=103246394&amp;vpid=574773227&amp;ct=offers"/>
    <s v="43mOhm"/>
    <s v="40A,"/>
    <s v="15V"/>
    <x v="3"/>
    <x v="52"/>
    <x v="1"/>
  </r>
  <r>
    <n v="10000"/>
    <x v="140"/>
    <x v="9"/>
    <s v="C2M0040120D"/>
    <s v="https://octopart.com/c2m0040120d-wolfspeed-66992559"/>
    <x v="107"/>
    <s v="Id=60A (Tc) Vgsmax=20V Vth=2.8V @ 10mA"/>
    <s v="Qg=115nC @ 20V Ciss=1893pF @ 1000V"/>
    <n v="10000"/>
    <s v="C2M0040120D-ND"/>
    <m/>
    <m/>
    <m/>
    <m/>
    <m/>
    <m/>
    <s v="98Y6010"/>
    <s v="C2M0040120D"/>
    <n v="9230711"/>
    <m/>
    <s v="C2M0040120D"/>
    <m/>
    <m/>
    <s v="Tube"/>
    <m/>
    <m/>
    <m/>
    <m/>
    <m/>
    <m/>
    <m/>
    <m/>
    <m/>
    <m/>
    <m/>
    <m/>
    <m/>
    <n v="32.810200000000002"/>
    <m/>
    <m/>
    <m/>
    <m/>
    <m/>
    <m/>
    <n v="32.81"/>
    <n v="31.52"/>
    <n v="30.86"/>
    <m/>
    <n v="37.799999999999997"/>
    <m/>
    <m/>
    <n v="4015"/>
    <m/>
    <m/>
    <m/>
    <m/>
    <m/>
    <m/>
    <n v="4"/>
    <n v="6692"/>
    <n v="206"/>
    <m/>
    <n v="0"/>
    <m/>
    <m/>
    <n v="1"/>
    <m/>
    <m/>
    <m/>
    <m/>
    <m/>
    <m/>
    <n v="1"/>
    <n v="1"/>
    <n v="1"/>
    <m/>
    <n v="1"/>
    <m/>
    <m/>
    <s v="https://octopart.com/click/track?ai=8237&amp;sig=0a957de&amp;sid=459&amp;ppid=66992559&amp;vpid=271338654&amp;ct=offers"/>
    <m/>
    <m/>
    <m/>
    <m/>
    <m/>
    <m/>
    <s v="https://octopart.com/click/track?ai=8237&amp;sig=0824692&amp;sid=2402&amp;ppid=66992559&amp;vpid=273920054&amp;ct=offers"/>
    <s v="https://octopart.com/click/track?ai=8237&amp;sig=055f131&amp;sid=18460&amp;ppid=66992559&amp;vpid=240504908&amp;ct=offers"/>
    <s v="https://octopart.com/click/track?ai=8237&amp;sig=026f851&amp;sid=10022&amp;ppid=66992559&amp;vpid=575927228&amp;ct=offers"/>
    <m/>
    <s v="https://octopart.com/click/track?ai=8237&amp;sig=0ed8866&amp;sid=1532&amp;ppid=66992559&amp;vpid=547829166&amp;ct=offers"/>
    <m/>
    <m/>
    <x v="15"/>
    <n v="9230711"/>
    <m/>
    <n v="30.86"/>
    <n v="308600"/>
    <n v="308600"/>
    <n v="206"/>
    <n v="1"/>
    <s v="https://octopart.com/click/track?ai=8237&amp;sig=026f851&amp;sid=10022&amp;ppid=66992559&amp;vpid=575927228&amp;ct=offers"/>
    <s v="52mOhm"/>
    <s v="40A,"/>
    <s v="20V"/>
    <x v="2"/>
    <x v="17"/>
    <x v="1"/>
  </r>
  <r>
    <n v="10000"/>
    <x v="141"/>
    <x v="9"/>
    <s v="C2M0045170P"/>
    <s v="https://octopart.com/c2m0045170p-wolfspeed-91999446"/>
    <x v="108"/>
    <s v="Id=72A (Tc) Vgsmax=20V Vth=4V @ 18mA"/>
    <s v="Qg=188nC @ 20V Ciss=3672pF @ 1000V"/>
    <n v="10000"/>
    <s v="C2M0045170P-ND"/>
    <m/>
    <m/>
    <m/>
    <m/>
    <m/>
    <m/>
    <s v="61AC7502"/>
    <s v="C2M0045170P"/>
    <m/>
    <m/>
    <m/>
    <m/>
    <s v="C2M0045170P"/>
    <s v="Tube"/>
    <m/>
    <m/>
    <m/>
    <m/>
    <m/>
    <m/>
    <m/>
    <m/>
    <m/>
    <m/>
    <m/>
    <m/>
    <m/>
    <n v="76.92"/>
    <m/>
    <m/>
    <m/>
    <m/>
    <m/>
    <m/>
    <n v="76.92"/>
    <n v="72.459999999999994"/>
    <m/>
    <m/>
    <m/>
    <m/>
    <n v="83.35"/>
    <n v="358"/>
    <m/>
    <m/>
    <m/>
    <m/>
    <m/>
    <m/>
    <n v="10"/>
    <n v="424"/>
    <m/>
    <m/>
    <m/>
    <m/>
    <n v="424"/>
    <n v="1"/>
    <m/>
    <m/>
    <m/>
    <m/>
    <m/>
    <m/>
    <n v="1"/>
    <n v="1"/>
    <m/>
    <m/>
    <m/>
    <m/>
    <n v="2"/>
    <s v="https://octopart.com/click/track?ai=8237&amp;sig=03150ba&amp;sid=459&amp;ppid=91999446&amp;vpid=480802524&amp;ct=offers"/>
    <m/>
    <m/>
    <m/>
    <m/>
    <m/>
    <m/>
    <s v="https://octopart.com/click/track?ai=8237&amp;sig=0b63036&amp;sid=2402&amp;ppid=91999446&amp;vpid=492561674&amp;ct=offers"/>
    <s v="https://octopart.com/click/track?ai=8237&amp;sig=0b8b77f&amp;sid=18460&amp;ppid=91999446&amp;vpid=480902902&amp;ct=offers"/>
    <m/>
    <m/>
    <m/>
    <m/>
    <s v="https://octopart.com/click/track?ai=8237&amp;sig=0bd7188&amp;sid=5489&amp;ppid=91999446&amp;vpid=609708128&amp;ct=offers"/>
    <x v="7"/>
    <s v="C2M0045170P"/>
    <m/>
    <n v="72.459999999999994"/>
    <n v="724599.99999999895"/>
    <n v="724599.99999999895"/>
    <n v="424"/>
    <n v="1"/>
    <s v="https://octopart.com/click/track?ai=8237&amp;sig=0b8b77f&amp;sid=18460&amp;ppid=91999446&amp;vpid=480902902&amp;ct=offers"/>
    <s v="59mOhm"/>
    <s v="50A,"/>
    <s v="20V"/>
    <x v="3"/>
    <x v="7"/>
    <x v="2"/>
  </r>
  <r>
    <n v="10000"/>
    <x v="142"/>
    <x v="9"/>
    <s v="C2M0045170D"/>
    <s v="https://octopart.com/c2m0045170d-wolfspeed-75187459"/>
    <x v="109"/>
    <s v="Id=72A (Tc) Vgsmax=20V Vth=4V @ 18mA"/>
    <s v="Qg=188nC @ 20V Ciss=3672pF @ 1kV"/>
    <n v="10000"/>
    <s v="C2M0045170D-ND"/>
    <m/>
    <m/>
    <m/>
    <m/>
    <m/>
    <m/>
    <s v="98Y6011"/>
    <s v="C2M0045170D"/>
    <n v="1923366"/>
    <m/>
    <s v="C2M0045170D"/>
    <m/>
    <m/>
    <s v="Tube"/>
    <m/>
    <m/>
    <m/>
    <m/>
    <m/>
    <m/>
    <m/>
    <m/>
    <m/>
    <m/>
    <m/>
    <m/>
    <m/>
    <n v="83.8506"/>
    <m/>
    <m/>
    <m/>
    <m/>
    <m/>
    <m/>
    <n v="100.97"/>
    <n v="78.989999999999995"/>
    <n v="84.87"/>
    <m/>
    <n v="83"/>
    <m/>
    <m/>
    <n v="1101"/>
    <m/>
    <m/>
    <m/>
    <m/>
    <m/>
    <m/>
    <n v="104"/>
    <n v="0"/>
    <n v="11"/>
    <m/>
    <n v="30"/>
    <m/>
    <m/>
    <n v="1"/>
    <m/>
    <m/>
    <m/>
    <m/>
    <m/>
    <m/>
    <n v="1"/>
    <n v="1"/>
    <n v="30"/>
    <m/>
    <n v="1"/>
    <m/>
    <m/>
    <s v="https://octopart.com/click/track?ai=8237&amp;sig=0d821fb&amp;sid=459&amp;ppid=75187459&amp;vpid=271338656&amp;ct=offers"/>
    <m/>
    <m/>
    <m/>
    <m/>
    <m/>
    <m/>
    <s v="https://octopart.com/click/track?ai=8237&amp;sig=00d2c7d&amp;sid=2402&amp;ppid=75187459&amp;vpid=273453452&amp;ct=offers"/>
    <s v="https://octopart.com/click/track?ai=8237&amp;sig=08944a5&amp;sid=18460&amp;ppid=75187459&amp;vpid=268583564&amp;ct=offers"/>
    <s v="https://octopart.com/click/track?ai=8237&amp;sig=083f07c&amp;sid=10022&amp;ppid=75187459&amp;vpid=595718431&amp;ct=offers"/>
    <m/>
    <s v="https://octopart.com/click/track?ai=8237&amp;sig=0a29d15&amp;sid=1532&amp;ppid=75187459&amp;vpid=547829167&amp;ct=offers"/>
    <m/>
    <m/>
    <x v="7"/>
    <s v="C2M0045170D"/>
    <m/>
    <n v="78.989999999999995"/>
    <n v="789900"/>
    <n v="789900"/>
    <n v="0"/>
    <n v="1"/>
    <s v="https://octopart.com/click/track?ai=8237&amp;sig=08944a5&amp;sid=18460&amp;ppid=75187459&amp;vpid=268583564&amp;ct=offers"/>
    <s v="70mOhm"/>
    <s v="50A,"/>
    <s v="20V"/>
    <x v="2"/>
    <x v="53"/>
    <x v="2"/>
  </r>
  <r>
    <n v="10000"/>
    <x v="143"/>
    <x v="9"/>
    <s v="C3M0065090D"/>
    <s v="https://octopart.com/c3m0065090d-wolfspeed-66992602"/>
    <x v="110"/>
    <s v="Id=36A (Tc) Vgsmax=15V Vth=2.1V @ 5mA"/>
    <s v="Qg=30.4nC @ 15V Ciss=660pF @ 600V"/>
    <n v="10000"/>
    <s v="C3M0065090D-ND"/>
    <m/>
    <m/>
    <m/>
    <m/>
    <m/>
    <m/>
    <s v="98Y6016"/>
    <s v="C3M0065090D"/>
    <n v="9158836"/>
    <m/>
    <s v="C3M0065090D"/>
    <m/>
    <s v="C3M0065090D"/>
    <s v="Tube"/>
    <m/>
    <m/>
    <m/>
    <m/>
    <m/>
    <m/>
    <m/>
    <m/>
    <m/>
    <m/>
    <m/>
    <m/>
    <m/>
    <n v="9.375"/>
    <m/>
    <m/>
    <m/>
    <m/>
    <m/>
    <m/>
    <n v="3.61"/>
    <n v="9.25"/>
    <n v="9.1259999999999994"/>
    <m/>
    <n v="10.4"/>
    <m/>
    <n v="10.65"/>
    <n v="9649"/>
    <m/>
    <m/>
    <m/>
    <m/>
    <m/>
    <m/>
    <n v="0"/>
    <n v="97"/>
    <n v="61"/>
    <m/>
    <n v="201"/>
    <m/>
    <n v="97"/>
    <n v="1"/>
    <m/>
    <m/>
    <m/>
    <m/>
    <m/>
    <m/>
    <n v="1"/>
    <n v="1"/>
    <n v="1"/>
    <m/>
    <n v="1"/>
    <m/>
    <n v="6"/>
    <s v="https://octopart.com/click/track?ai=8237&amp;sig=09c07fd&amp;sid=459&amp;ppid=66992602&amp;vpid=271338713&amp;ct=offers"/>
    <m/>
    <m/>
    <m/>
    <m/>
    <m/>
    <m/>
    <s v="https://octopart.com/click/track?c=1&amp;ai=8237&amp;sig=0321c04&amp;sid=2402&amp;ppid=66992602&amp;vpid=273920059&amp;ct=offers"/>
    <s v="https://octopart.com/click/track?ai=8237&amp;sig=07766f8&amp;sid=18460&amp;ppid=66992602&amp;vpid=240504951&amp;ct=offers"/>
    <s v="https://octopart.com/click/track?ai=8237&amp;sig=0516fc9&amp;sid=10022&amp;ppid=66992602&amp;vpid=575927342&amp;ct=offers"/>
    <m/>
    <s v="https://octopart.com/click/track?ai=8237&amp;sig=0269474&amp;sid=1532&amp;ppid=66992602&amp;vpid=547829213&amp;ct=offers"/>
    <m/>
    <s v="https://octopart.com/click/track?ai=8237&amp;sig=096d768&amp;sid=5489&amp;ppid=66992602&amp;vpid=609708141&amp;ct=offers"/>
    <x v="2"/>
    <s v="98Y6016"/>
    <m/>
    <n v="3.61"/>
    <n v="36100"/>
    <n v="36100"/>
    <n v="0"/>
    <n v="1"/>
    <s v="https://octopart.com/click/track?c=1&amp;ai=8237&amp;sig=0321c04&amp;sid=2402&amp;ppid=66992602&amp;vpid=273920059&amp;ct=offers"/>
    <s v="78mOhm"/>
    <s v="20A,"/>
    <s v="15V"/>
    <x v="2"/>
    <x v="8"/>
    <x v="3"/>
  </r>
  <r>
    <n v="10000"/>
    <x v="144"/>
    <x v="9"/>
    <s v="C3M0065100J"/>
    <s v="https://octopart.com/c3m0065100j-wolfspeed-81688117"/>
    <x v="111"/>
    <s v="Id=35A (Tc) Vgsmax=15V Vth=3.5V @ 5mA"/>
    <s v="Qg=35nC @ 15V Ciss=660pF @ 600V"/>
    <n v="10000"/>
    <s v="C3M0065100J-ND"/>
    <m/>
    <m/>
    <m/>
    <m/>
    <m/>
    <m/>
    <s v="16AC3236"/>
    <s v="C3M0065100J"/>
    <n v="1923374"/>
    <m/>
    <s v="C3M0065100J"/>
    <m/>
    <s v="C3M0065100J"/>
    <s v="Tube"/>
    <m/>
    <m/>
    <m/>
    <m/>
    <m/>
    <m/>
    <m/>
    <m/>
    <m/>
    <m/>
    <m/>
    <m/>
    <m/>
    <n v="11.4"/>
    <m/>
    <m/>
    <m/>
    <m/>
    <m/>
    <m/>
    <n v="10.82"/>
    <n v="11.23"/>
    <n v="12.07"/>
    <m/>
    <n v="12.8"/>
    <m/>
    <n v="12.95"/>
    <n v="937"/>
    <m/>
    <m/>
    <m/>
    <m/>
    <m/>
    <m/>
    <n v="37"/>
    <n v="200"/>
    <n v="85"/>
    <m/>
    <n v="50"/>
    <m/>
    <n v="200"/>
    <n v="1"/>
    <m/>
    <m/>
    <m/>
    <m/>
    <m/>
    <m/>
    <n v="1"/>
    <n v="1"/>
    <n v="50"/>
    <m/>
    <n v="1"/>
    <m/>
    <n v="5"/>
    <s v="https://octopart.com/click/track?ai=8237&amp;sig=0838b8c&amp;sid=459&amp;ppid=81688117&amp;vpid=420704211&amp;ct=offers"/>
    <m/>
    <m/>
    <m/>
    <m/>
    <m/>
    <m/>
    <s v="https://octopart.com/click/track?ai=8237&amp;sig=03a08a8&amp;sid=2402&amp;ppid=81688117&amp;vpid=433195559&amp;ct=offers"/>
    <s v="https://octopart.com/click/track?ai=8237&amp;sig=0a1b4e7&amp;sid=18460&amp;ppid=81688117&amp;vpid=420392492&amp;ct=offers"/>
    <s v="https://octopart.com/click/track?ai=8237&amp;sig=089bb24&amp;sid=10022&amp;ppid=81688117&amp;vpid=595718439&amp;ct=offers"/>
    <m/>
    <s v="https://octopart.com/click/track?ai=8237&amp;sig=0a45f92&amp;sid=1532&amp;ppid=81688117&amp;vpid=547829216&amp;ct=offers"/>
    <m/>
    <s v="https://octopart.com/click/track?ai=8237&amp;sig=0db5528&amp;sid=5489&amp;ppid=81688117&amp;vpid=609708144&amp;ct=offers"/>
    <x v="2"/>
    <s v="16AC3236"/>
    <m/>
    <n v="10.82"/>
    <n v="108200"/>
    <n v="108200"/>
    <n v="37"/>
    <n v="1"/>
    <s v="https://octopart.com/click/track?ai=8237&amp;sig=03a08a8&amp;sid=2402&amp;ppid=81688117&amp;vpid=433195559&amp;ct=offers"/>
    <s v="78mOhm"/>
    <s v="20A,"/>
    <s v="15V"/>
    <x v="7"/>
    <x v="8"/>
    <x v="4"/>
  </r>
  <r>
    <n v="10000"/>
    <x v="145"/>
    <x v="9"/>
    <s v="C3M0065100K"/>
    <s v="https://octopart.com/c3m0065100k-wolfspeed-75612080"/>
    <x v="112"/>
    <s v="Id=35A (Tc) Vgsmax=15V Vth=3.5V @ 5mA"/>
    <s v="Qg=35nC @ 15V Ciss=660pF @ 600V"/>
    <n v="10000"/>
    <s v="C3M0065100K-ND"/>
    <m/>
    <m/>
    <m/>
    <m/>
    <m/>
    <m/>
    <s v="02AC3564"/>
    <s v="C3M0065100K"/>
    <n v="1684886"/>
    <m/>
    <s v="C3M0065100K"/>
    <m/>
    <s v="C3M0065100K"/>
    <s v="Tube"/>
    <m/>
    <m/>
    <m/>
    <m/>
    <m/>
    <m/>
    <m/>
    <m/>
    <m/>
    <m/>
    <m/>
    <m/>
    <m/>
    <n v="11.4"/>
    <m/>
    <m/>
    <m/>
    <m/>
    <m/>
    <m/>
    <n v="11.12"/>
    <n v="11.23"/>
    <n v="11.77"/>
    <m/>
    <n v="13.8"/>
    <m/>
    <n v="12.95"/>
    <n v="868"/>
    <m/>
    <m/>
    <m/>
    <m/>
    <m/>
    <m/>
    <n v="7"/>
    <n v="37516"/>
    <n v="0"/>
    <m/>
    <n v="30"/>
    <m/>
    <n v="34600"/>
    <n v="1"/>
    <m/>
    <m/>
    <m/>
    <m/>
    <m/>
    <m/>
    <n v="1"/>
    <n v="1"/>
    <n v="30"/>
    <m/>
    <n v="1"/>
    <m/>
    <n v="5"/>
    <s v="https://octopart.com/click/track?ai=8237&amp;sig=038f995&amp;sid=459&amp;ppid=75612080&amp;vpid=273580693&amp;ct=offers"/>
    <m/>
    <m/>
    <m/>
    <m/>
    <m/>
    <m/>
    <s v="https://octopart.com/click/track?ai=8237&amp;sig=0af0906&amp;sid=2402&amp;ppid=75612080&amp;vpid=423934686&amp;ct=offers"/>
    <s v="https://octopart.com/click/track?ai=8237&amp;sig=0ef4f17&amp;sid=18460&amp;ppid=75612080&amp;vpid=273775234&amp;ct=offers"/>
    <s v="https://octopart.com/click/track?c=1&amp;ai=8237&amp;sig=0a8d801&amp;sid=10022&amp;ppid=75612080&amp;vpid=575927350&amp;ct=offers"/>
    <m/>
    <s v="https://octopart.com/click/track?ai=8237&amp;sig=0dfc2c8&amp;sid=1532&amp;ppid=75612080&amp;vpid=547829217&amp;ct=offers"/>
    <m/>
    <s v="https://octopart.com/click/track?ai=8237&amp;sig=0c78810&amp;sid=5489&amp;ppid=75612080&amp;vpid=609708146&amp;ct=offers"/>
    <x v="2"/>
    <s v="02AC3564"/>
    <m/>
    <n v="11.12"/>
    <n v="111199.999999999"/>
    <n v="111199.999999999"/>
    <n v="7"/>
    <n v="1"/>
    <s v="https://octopart.com/click/track?ai=8237&amp;sig=0af0906&amp;sid=2402&amp;ppid=75612080&amp;vpid=423934686&amp;ct=offers"/>
    <s v="78mOhm"/>
    <s v="20A,"/>
    <s v="15V"/>
    <x v="3"/>
    <x v="8"/>
    <x v="4"/>
  </r>
  <r>
    <n v="10000"/>
    <x v="144"/>
    <x v="9"/>
    <s v="C3M0065100J-TR"/>
    <s v="https://octopart.com/c3m0065100j-tr-wolfspeed-91482248"/>
    <x v="111"/>
    <s v="Id=35A (Tc) Vgsmax=15V Vth=3.5V @ 5mA"/>
    <s v="Qg=35nC @ 15V Ciss=660pF @ 600V"/>
    <n v="10000"/>
    <s v="C3M0065100J-TR-ND"/>
    <m/>
    <m/>
    <m/>
    <m/>
    <m/>
    <m/>
    <m/>
    <s v="C3M0065100J-TR"/>
    <m/>
    <m/>
    <m/>
    <m/>
    <m/>
    <s v="Tape &amp; Reel"/>
    <m/>
    <m/>
    <m/>
    <m/>
    <m/>
    <m/>
    <m/>
    <m/>
    <m/>
    <m/>
    <m/>
    <m/>
    <m/>
    <n v="11.45"/>
    <m/>
    <m/>
    <m/>
    <m/>
    <m/>
    <m/>
    <m/>
    <n v="11.07"/>
    <m/>
    <m/>
    <m/>
    <m/>
    <m/>
    <n v="0"/>
    <m/>
    <m/>
    <m/>
    <m/>
    <m/>
    <m/>
    <m/>
    <n v="0"/>
    <m/>
    <m/>
    <m/>
    <m/>
    <m/>
    <n v="1600"/>
    <m/>
    <m/>
    <m/>
    <m/>
    <m/>
    <m/>
    <m/>
    <n v="1600"/>
    <m/>
    <m/>
    <m/>
    <m/>
    <m/>
    <s v="https://octopart.com/click/track?c=1&amp;ai=8237&amp;sig=088dc52&amp;sid=459&amp;ppid=91482248&amp;vpid=477783668&amp;ct=offers"/>
    <m/>
    <m/>
    <m/>
    <m/>
    <m/>
    <m/>
    <m/>
    <s v="https://octopart.com/click/track?ai=8237&amp;sig=0387cb5&amp;sid=18460&amp;ppid=91482248&amp;vpid=531410007&amp;ct=offers"/>
    <m/>
    <m/>
    <m/>
    <m/>
    <m/>
    <x v="7"/>
    <s v="C3M0065100J-TR"/>
    <m/>
    <n v="11.07"/>
    <n v="110700"/>
    <n v="110700"/>
    <n v="0"/>
    <n v="1600"/>
    <s v="https://octopart.com/click/track?ai=8237&amp;sig=0387cb5&amp;sid=18460&amp;ppid=91482248&amp;vpid=531410007&amp;ct=offers"/>
    <s v="78mOhm"/>
    <s v="20A,"/>
    <s v="15V"/>
    <x v="7"/>
    <x v="8"/>
    <x v="4"/>
  </r>
  <r>
    <n v="10000"/>
    <x v="131"/>
    <x v="9"/>
    <s v="C3M0065090J"/>
    <s v="https://octopart.com/c3m0065090j-wolfspeed-66992603"/>
    <x v="98"/>
    <s v="Id=35A (Tc) Vgsmax=15V Vth=2.1V @ 5mA"/>
    <s v="Qg=30nC @ 15V Ciss=660pF @ 600V"/>
    <n v="10000"/>
    <s v="C3M0065090J-ND"/>
    <m/>
    <m/>
    <m/>
    <m/>
    <m/>
    <m/>
    <s v="98Y6017"/>
    <s v="C3M0065090J"/>
    <n v="9158830"/>
    <m/>
    <s v="C3M0065090J"/>
    <m/>
    <s v="C3M0065090J"/>
    <s v="Tube"/>
    <m/>
    <m/>
    <m/>
    <m/>
    <m/>
    <m/>
    <m/>
    <m/>
    <m/>
    <m/>
    <m/>
    <m/>
    <m/>
    <n v="9.6875"/>
    <m/>
    <m/>
    <m/>
    <m/>
    <m/>
    <m/>
    <n v="9.86"/>
    <n v="9.5500000000000007"/>
    <n v="9.4060000000000006"/>
    <m/>
    <n v="12.6"/>
    <m/>
    <n v="11"/>
    <n v="11095"/>
    <m/>
    <m/>
    <m/>
    <m/>
    <m/>
    <m/>
    <n v="109"/>
    <n v="24049"/>
    <n v="156"/>
    <m/>
    <n v="44"/>
    <m/>
    <n v="6987"/>
    <n v="1"/>
    <m/>
    <m/>
    <m/>
    <m/>
    <m/>
    <m/>
    <n v="1"/>
    <n v="1"/>
    <n v="1"/>
    <m/>
    <n v="1"/>
    <m/>
    <n v="6"/>
    <s v="https://octopart.com/click/track?ai=8237&amp;sig=0e74ee3&amp;sid=459&amp;ppid=66992603&amp;vpid=271338714&amp;ct=offers"/>
    <m/>
    <m/>
    <m/>
    <m/>
    <m/>
    <m/>
    <s v="https://octopart.com/click/track?ai=8237&amp;sig=083c3ac&amp;sid=2402&amp;ppid=66992603&amp;vpid=273920060&amp;ct=offers"/>
    <s v="https://octopart.com/click/track?ai=8237&amp;sig=0670880&amp;sid=18460&amp;ppid=66992603&amp;vpid=240504952&amp;ct=offers"/>
    <s v="https://octopart.com/click/track?ai=8237&amp;sig=0d55d62&amp;sid=10022&amp;ppid=66992603&amp;vpid=575927346&amp;ct=offers"/>
    <m/>
    <s v="https://octopart.com/click/track?ai=8237&amp;sig=008f86c&amp;sid=1532&amp;ppid=66992603&amp;vpid=547829214&amp;ct=offers"/>
    <m/>
    <s v="https://octopart.com/click/track?ai=8237&amp;sig=0d252a0&amp;sid=5489&amp;ppid=66992603&amp;vpid=609708142&amp;ct=offers"/>
    <x v="15"/>
    <n v="9158830"/>
    <m/>
    <n v="9.4060000000000006"/>
    <n v="94060"/>
    <n v="94060"/>
    <n v="156"/>
    <n v="1"/>
    <s v="https://octopart.com/click/track?ai=8237&amp;sig=0d55d62&amp;sid=10022&amp;ppid=66992603&amp;vpid=575927346&amp;ct=offers"/>
    <s v="78mOhm"/>
    <s v="20A,"/>
    <s v="15V"/>
    <x v="7"/>
    <x v="8"/>
    <x v="3"/>
  </r>
  <r>
    <n v="10000"/>
    <x v="146"/>
    <x v="9"/>
    <s v="E3M0065090D"/>
    <s v="https://octopart.com/e3m0065090d-wolfspeed-94411234"/>
    <x v="113"/>
    <s v="Id=35A (Tc) Vgsmax=15V Vth=3.5V @ 5mA"/>
    <s v="Qg=30.4nC @ 15V Ciss=660pF @ 600V"/>
    <n v="10000"/>
    <s v="E3M0065090D-ND"/>
    <m/>
    <m/>
    <m/>
    <m/>
    <m/>
    <m/>
    <s v="71AC0354"/>
    <s v="E3M0065090D"/>
    <m/>
    <m/>
    <m/>
    <m/>
    <m/>
    <s v="Tube"/>
    <m/>
    <m/>
    <m/>
    <m/>
    <m/>
    <m/>
    <m/>
    <m/>
    <m/>
    <m/>
    <m/>
    <m/>
    <m/>
    <n v="10.7875"/>
    <m/>
    <m/>
    <m/>
    <m/>
    <m/>
    <m/>
    <n v="11.47"/>
    <n v="10.64"/>
    <m/>
    <m/>
    <m/>
    <m/>
    <m/>
    <n v="426"/>
    <m/>
    <m/>
    <m/>
    <m/>
    <m/>
    <m/>
    <n v="465"/>
    <n v="600"/>
    <m/>
    <m/>
    <m/>
    <m/>
    <m/>
    <n v="1"/>
    <m/>
    <m/>
    <m/>
    <m/>
    <m/>
    <m/>
    <n v="1"/>
    <n v="1"/>
    <m/>
    <m/>
    <m/>
    <m/>
    <m/>
    <s v="https://octopart.com/click/track?ai=8237&amp;sig=0cf7a78&amp;sid=459&amp;ppid=94411234&amp;vpid=493360452&amp;ct=offers"/>
    <m/>
    <m/>
    <m/>
    <m/>
    <m/>
    <m/>
    <s v="https://octopart.com/click/track?ai=8237&amp;sig=0bc750d&amp;sid=2402&amp;ppid=94411234&amp;vpid=510669563&amp;ct=offers"/>
    <s v="https://octopart.com/click/track?ai=8237&amp;sig=03bd2dd&amp;sid=18460&amp;ppid=94411234&amp;vpid=500145972&amp;ct=offers"/>
    <m/>
    <m/>
    <m/>
    <m/>
    <m/>
    <x v="7"/>
    <s v="E3M0065090D"/>
    <m/>
    <n v="10.64"/>
    <n v="106400"/>
    <n v="106400"/>
    <n v="600"/>
    <n v="1"/>
    <s v="https://octopart.com/click/track?ai=8237&amp;sig=03bd2dd&amp;sid=18460&amp;ppid=94411234&amp;vpid=500145972&amp;ct=offers"/>
    <s v="84.5mOhm"/>
    <s v="20A,"/>
    <s v="15V"/>
    <x v="2"/>
    <x v="54"/>
    <x v="3"/>
  </r>
  <r>
    <n v="10000"/>
    <x v="147"/>
    <x v="9"/>
    <s v="C3M0075120J"/>
    <s v="https://octopart.com/c3m0075120j-wolfspeed-84766690"/>
    <x v="114"/>
    <s v="Id=30A (Tc) Vgsmax=15V Vth=4V @ 5mA"/>
    <s v="Qg=51nC @ 15V Ciss=1350pF @ 1000V"/>
    <n v="10000"/>
    <s v="C3M0075120J-ND"/>
    <m/>
    <m/>
    <m/>
    <m/>
    <m/>
    <m/>
    <s v="27AC3668"/>
    <s v="C3M0075120J"/>
    <n v="1923373"/>
    <m/>
    <s v="C3M0075120J"/>
    <m/>
    <m/>
    <s v="Tube"/>
    <m/>
    <m/>
    <m/>
    <m/>
    <m/>
    <m/>
    <m/>
    <m/>
    <m/>
    <m/>
    <m/>
    <m/>
    <m/>
    <n v="11.875"/>
    <m/>
    <m/>
    <m/>
    <m/>
    <m/>
    <m/>
    <n v="12.18"/>
    <n v="10.14"/>
    <n v="14.01"/>
    <m/>
    <n v="17.3"/>
    <m/>
    <m/>
    <n v="1025"/>
    <m/>
    <m/>
    <m/>
    <m/>
    <m/>
    <m/>
    <n v="51"/>
    <n v="0"/>
    <n v="78"/>
    <m/>
    <n v="0"/>
    <m/>
    <m/>
    <n v="1"/>
    <m/>
    <m/>
    <m/>
    <m/>
    <m/>
    <m/>
    <n v="1"/>
    <n v="1"/>
    <n v="50"/>
    <m/>
    <n v="1"/>
    <m/>
    <m/>
    <s v="https://octopart.com/click/track?ai=8237&amp;sig=09dfce8&amp;sid=459&amp;ppid=84766690&amp;vpid=439667170&amp;ct=offers"/>
    <m/>
    <m/>
    <m/>
    <m/>
    <m/>
    <m/>
    <s v="https://octopart.com/click/track?ai=8237&amp;sig=0a10694&amp;sid=2402&amp;ppid=84766690&amp;vpid=441150312&amp;ct=offers"/>
    <s v="https://octopart.com/click/track?ai=8237&amp;sig=0d267e6&amp;sid=18460&amp;ppid=84766690&amp;vpid=440481992&amp;ct=offers"/>
    <s v="https://octopart.com/click/track?ai=8237&amp;sig=0b47043&amp;sid=10022&amp;ppid=84766690&amp;vpid=595718443&amp;ct=offers"/>
    <m/>
    <s v="https://octopart.com/click/track?ai=8237&amp;sig=02a6957&amp;sid=1532&amp;ppid=84766690&amp;vpid=547829219&amp;ct=offers"/>
    <m/>
    <m/>
    <x v="7"/>
    <s v="C3M0075120J"/>
    <m/>
    <n v="10.14"/>
    <n v="101400"/>
    <n v="101400"/>
    <n v="0"/>
    <n v="1"/>
    <s v="https://octopart.com/click/track?ai=8237&amp;sig=0d267e6&amp;sid=18460&amp;ppid=84766690&amp;vpid=440481992&amp;ct=offers"/>
    <s v="90mOhm"/>
    <s v="20A,"/>
    <s v="15V"/>
    <x v="7"/>
    <x v="24"/>
    <x v="1"/>
  </r>
  <r>
    <n v="10000"/>
    <x v="148"/>
    <x v="9"/>
    <s v="C3M0075120K"/>
    <s v="https://octopart.com/c3m0075120k-wolfspeed-79738683"/>
    <x v="115"/>
    <s v="Id=30A (Tc) Vgsmax=15V Vth=4V @ 5mA"/>
    <s v="Qg=51nC @ 15V Ciss=1350pF @ 1000V"/>
    <n v="10000"/>
    <s v="C3M0075120K-ND"/>
    <m/>
    <m/>
    <m/>
    <m/>
    <m/>
    <m/>
    <s v="11AC4548"/>
    <s v="C3M0075120K"/>
    <n v="1923375"/>
    <m/>
    <s v="C3M0075120K"/>
    <m/>
    <s v="C3M0075120K"/>
    <s v="Tube"/>
    <m/>
    <m/>
    <m/>
    <m/>
    <m/>
    <m/>
    <m/>
    <m/>
    <m/>
    <m/>
    <m/>
    <m/>
    <m/>
    <n v="11.875"/>
    <m/>
    <m/>
    <m/>
    <m/>
    <m/>
    <m/>
    <n v="10.32"/>
    <n v="10.14"/>
    <n v="14.01"/>
    <m/>
    <n v="17.3"/>
    <m/>
    <n v="11.7"/>
    <n v="327"/>
    <m/>
    <m/>
    <m/>
    <m/>
    <m/>
    <m/>
    <n v="47"/>
    <n v="4414"/>
    <n v="55"/>
    <m/>
    <n v="0"/>
    <m/>
    <n v="4414"/>
    <n v="1"/>
    <m/>
    <m/>
    <m/>
    <m/>
    <m/>
    <m/>
    <n v="1"/>
    <n v="1"/>
    <n v="30"/>
    <m/>
    <n v="1"/>
    <m/>
    <n v="5"/>
    <s v="https://octopart.com/click/track?ai=8237&amp;sig=0f7ba41&amp;sid=459&amp;ppid=79738683&amp;vpid=415185472&amp;ct=offers"/>
    <m/>
    <m/>
    <m/>
    <m/>
    <m/>
    <m/>
    <s v="https://octopart.com/click/track?ai=8237&amp;sig=0eae2ca&amp;sid=2402&amp;ppid=79738683&amp;vpid=423934687&amp;ct=offers"/>
    <s v="https://octopart.com/click/track?ai=8237&amp;sig=05361b1&amp;sid=18460&amp;ppid=79738683&amp;vpid=416753897&amp;ct=offers"/>
    <s v="https://octopart.com/click/track?ai=8237&amp;sig=038f692&amp;sid=10022&amp;ppid=79738683&amp;vpid=595718445&amp;ct=offers"/>
    <m/>
    <s v="https://octopart.com/click/track?ai=8237&amp;sig=0bc28de&amp;sid=1532&amp;ppid=79738683&amp;vpid=551792814&amp;ct=offers"/>
    <m/>
    <s v="https://octopart.com/click/track?ai=8237&amp;sig=0696331&amp;sid=5489&amp;ppid=79738683&amp;vpid=609708147&amp;ct=offers"/>
    <x v="7"/>
    <s v="C3M0075120K"/>
    <m/>
    <n v="10.14"/>
    <n v="101400"/>
    <n v="101400"/>
    <n v="4414"/>
    <n v="1"/>
    <s v="https://octopart.com/click/track?ai=8237&amp;sig=05361b1&amp;sid=18460&amp;ppid=79738683&amp;vpid=416753897&amp;ct=offers"/>
    <s v="90mOhm"/>
    <s v="20A,"/>
    <s v="15V"/>
    <x v="3"/>
    <x v="24"/>
    <x v="1"/>
  </r>
  <r>
    <n v="10000"/>
    <x v="149"/>
    <x v="9"/>
    <s v="C3M0075120D"/>
    <s v="https://octopart.com/c3m0075120d-wolfspeed-99460586"/>
    <x v="116"/>
    <s v="Id=30A (Tc) Vgsmax=15V Vth=4V @ 5mA"/>
    <s v="Qg=54nC @ 15V Ciss=1350pF @ 1000V"/>
    <n v="10000"/>
    <s v="C3M0075120D-ND"/>
    <m/>
    <m/>
    <m/>
    <m/>
    <m/>
    <m/>
    <s v="99AC9000"/>
    <s v="C3M0075120D"/>
    <n v="1923376"/>
    <m/>
    <m/>
    <m/>
    <m/>
    <s v="Tube"/>
    <m/>
    <m/>
    <m/>
    <m/>
    <m/>
    <m/>
    <m/>
    <m/>
    <m/>
    <m/>
    <m/>
    <m/>
    <m/>
    <n v="17.574999999999999"/>
    <m/>
    <m/>
    <m/>
    <m/>
    <m/>
    <m/>
    <n v="19.43"/>
    <n v="10.14"/>
    <n v="13.63"/>
    <m/>
    <m/>
    <m/>
    <m/>
    <n v="621"/>
    <m/>
    <m/>
    <m/>
    <m/>
    <m/>
    <m/>
    <n v="120"/>
    <n v="600"/>
    <n v="50"/>
    <m/>
    <m/>
    <m/>
    <m/>
    <n v="1"/>
    <m/>
    <m/>
    <m/>
    <m/>
    <m/>
    <m/>
    <n v="1"/>
    <n v="1"/>
    <n v="30"/>
    <m/>
    <m/>
    <m/>
    <m/>
    <s v="https://octopart.com/click/track?ai=8237&amp;sig=0a0b406&amp;sid=459&amp;ppid=99460586&amp;vpid=531831453&amp;ct=offers"/>
    <m/>
    <m/>
    <m/>
    <m/>
    <m/>
    <m/>
    <s v="https://octopart.com/click/track?ai=8237&amp;sig=033cc41&amp;sid=2402&amp;ppid=99460586&amp;vpid=538378160&amp;ct=offers"/>
    <s v="https://octopart.com/click/track?ai=8237&amp;sig=029370c&amp;sid=18460&amp;ppid=99460586&amp;vpid=531975014&amp;ct=offers"/>
    <s v="https://octopart.com/click/track?ai=8237&amp;sig=0183e82&amp;sid=10022&amp;ppid=99460586&amp;vpid=595718441&amp;ct=offers"/>
    <m/>
    <m/>
    <m/>
    <m/>
    <x v="7"/>
    <s v="C3M0075120D"/>
    <m/>
    <n v="10.14"/>
    <n v="101400"/>
    <n v="101400"/>
    <n v="600"/>
    <n v="1"/>
    <s v="https://octopart.com/click/track?ai=8237&amp;sig=029370c&amp;sid=18460&amp;ppid=99460586&amp;vpid=531975014&amp;ct=offers"/>
    <s v="90mOhm"/>
    <s v="20A,"/>
    <s v="15V"/>
    <x v="2"/>
    <x v="24"/>
    <x v="1"/>
  </r>
  <r>
    <n v="10000"/>
    <x v="147"/>
    <x v="9"/>
    <s v="C3M0075120J-TR"/>
    <s v="https://octopart.com/c3m0075120j-tr-wolfspeed-91482249"/>
    <x v="114"/>
    <s v="Id=30A (Tc) Vgsmax=15V Vth=4V @ 5mA"/>
    <s v="Qg=51nC @ 15V Ciss=1350pF @ 1000V"/>
    <n v="10000"/>
    <s v="C3M0075120J-TR-ND"/>
    <m/>
    <m/>
    <m/>
    <m/>
    <m/>
    <m/>
    <m/>
    <s v="C3M0075120J-TR"/>
    <m/>
    <m/>
    <m/>
    <m/>
    <m/>
    <s v="Tape &amp; Reel"/>
    <m/>
    <m/>
    <m/>
    <m/>
    <m/>
    <m/>
    <m/>
    <m/>
    <m/>
    <m/>
    <m/>
    <m/>
    <m/>
    <n v="11.875"/>
    <m/>
    <m/>
    <m/>
    <m/>
    <m/>
    <m/>
    <m/>
    <n v="10"/>
    <m/>
    <m/>
    <m/>
    <m/>
    <m/>
    <n v="0"/>
    <m/>
    <m/>
    <m/>
    <m/>
    <m/>
    <m/>
    <m/>
    <n v="0"/>
    <m/>
    <m/>
    <m/>
    <m/>
    <m/>
    <n v="1600"/>
    <m/>
    <m/>
    <m/>
    <m/>
    <m/>
    <m/>
    <m/>
    <n v="1600"/>
    <m/>
    <m/>
    <m/>
    <m/>
    <m/>
    <s v="https://octopart.com/click/track?c=1&amp;ai=8237&amp;sig=0927a75&amp;sid=459&amp;ppid=91482249&amp;vpid=477783669&amp;ct=offers"/>
    <m/>
    <m/>
    <m/>
    <m/>
    <m/>
    <m/>
    <m/>
    <s v="https://octopart.com/click/track?ai=8237&amp;sig=0804214&amp;sid=18460&amp;ppid=91482249&amp;vpid=531410008&amp;ct=offers"/>
    <m/>
    <m/>
    <m/>
    <m/>
    <m/>
    <x v="7"/>
    <s v="C3M0075120J-TR"/>
    <m/>
    <n v="10"/>
    <n v="100000"/>
    <n v="100000"/>
    <n v="0"/>
    <n v="1600"/>
    <s v="https://octopart.com/click/track?ai=8237&amp;sig=0804214&amp;sid=18460&amp;ppid=91482249&amp;vpid=531410008&amp;ct=offers"/>
    <s v="90mOhm"/>
    <s v="20A,"/>
    <s v="15V"/>
    <x v="7"/>
    <x v="24"/>
    <x v="1"/>
  </r>
  <r>
    <n v="10000"/>
    <x v="150"/>
    <x v="9"/>
    <s v="C2M0080120D"/>
    <s v="https://octopart.com/c2m0080120d-wolfspeed-66992560"/>
    <x v="117"/>
    <s v="Id=36A (Tc) Vgsmax=20V Vth=4V @ 5mA"/>
    <s v="Qg=62nC @ 5V Ciss=950pF @ 1000V"/>
    <n v="10000"/>
    <s v="C2M0080120D-ND"/>
    <m/>
    <m/>
    <m/>
    <m/>
    <m/>
    <m/>
    <s v="12X8365"/>
    <s v="C2M0080120D"/>
    <n v="8098991"/>
    <m/>
    <s v="C2M0080120D"/>
    <m/>
    <m/>
    <s v="Bulk"/>
    <m/>
    <m/>
    <m/>
    <m/>
    <m/>
    <m/>
    <m/>
    <m/>
    <m/>
    <m/>
    <m/>
    <m/>
    <m/>
    <n v="15.625"/>
    <m/>
    <m/>
    <m/>
    <m/>
    <m/>
    <m/>
    <n v="17.63"/>
    <n v="15.82"/>
    <n v="17.66"/>
    <m/>
    <n v="20.6"/>
    <m/>
    <m/>
    <n v="11256"/>
    <m/>
    <m/>
    <m/>
    <m/>
    <m/>
    <m/>
    <n v="2393"/>
    <n v="2676"/>
    <n v="295"/>
    <m/>
    <n v="28"/>
    <m/>
    <m/>
    <n v="1"/>
    <m/>
    <m/>
    <m/>
    <m/>
    <m/>
    <m/>
    <n v="1"/>
    <n v="1"/>
    <n v="1"/>
    <m/>
    <n v="1"/>
    <m/>
    <m/>
    <s v="https://octopart.com/click/track?ai=8237&amp;sig=00b03c0&amp;sid=459&amp;ppid=66992560&amp;vpid=271338657&amp;ct=offers"/>
    <m/>
    <m/>
    <m/>
    <m/>
    <m/>
    <m/>
    <s v="https://octopart.com/click/track?ai=8237&amp;sig=0af845c&amp;sid=2402&amp;ppid=66992560&amp;vpid=268615238&amp;ct=offers"/>
    <s v="https://octopart.com/click/track?ai=8237&amp;sig=08d00ba&amp;sid=18460&amp;ppid=66992560&amp;vpid=240504909&amp;ct=offers"/>
    <s v="https://octopart.com/click/track?ai=8237&amp;sig=03b04ad&amp;sid=10022&amp;ppid=66992560&amp;vpid=575927231&amp;ct=offers"/>
    <m/>
    <s v="https://octopart.com/click/track?ai=8237&amp;sig=01bd00d&amp;sid=1532&amp;ppid=66992560&amp;vpid=547829168&amp;ct=offers"/>
    <m/>
    <m/>
    <x v="0"/>
    <s v="C2M0080120D-ND"/>
    <s v="Bulk"/>
    <n v="15.625"/>
    <n v="156250"/>
    <n v="156250"/>
    <n v="11256"/>
    <n v="1"/>
    <s v="https://octopart.com/click/track?ai=8237&amp;sig=00b03c0&amp;sid=459&amp;ppid=66992560&amp;vpid=271338657&amp;ct=offers"/>
    <s v="98mOhm"/>
    <s v="20A,"/>
    <s v="20V"/>
    <x v="2"/>
    <x v="55"/>
    <x v="1"/>
  </r>
  <r>
    <n v="10000"/>
    <x v="151"/>
    <x v="9"/>
    <s v="C2M0080170P"/>
    <s v="https://octopart.com/c2m0080170p-wolfspeed-91999447"/>
    <x v="118"/>
    <s v="Id=40A (Tc) Vgsmax=20V Vth=4V @ 10mA"/>
    <s v="Qg=120nC @ 20V Ciss=2250pF @ 1000V"/>
    <n v="10000"/>
    <s v="C2M0080170P-ND"/>
    <m/>
    <m/>
    <m/>
    <m/>
    <m/>
    <m/>
    <s v="61AC7503"/>
    <s v="C2M0080170P"/>
    <n v="1923368"/>
    <m/>
    <m/>
    <m/>
    <s v="C2M0080170P"/>
    <s v="Tube"/>
    <m/>
    <m/>
    <m/>
    <m/>
    <m/>
    <m/>
    <m/>
    <m/>
    <m/>
    <m/>
    <m/>
    <m/>
    <m/>
    <n v="33.330199999999998"/>
    <m/>
    <m/>
    <m/>
    <m/>
    <m/>
    <m/>
    <n v="34.58"/>
    <n v="32.61"/>
    <n v="35.04"/>
    <m/>
    <m/>
    <m/>
    <n v="37.5"/>
    <n v="547"/>
    <m/>
    <m/>
    <m/>
    <m/>
    <m/>
    <m/>
    <n v="11"/>
    <n v="164"/>
    <n v="51"/>
    <m/>
    <m/>
    <m/>
    <n v="164"/>
    <n v="1"/>
    <m/>
    <m/>
    <m/>
    <m/>
    <m/>
    <m/>
    <n v="1"/>
    <n v="1"/>
    <n v="30"/>
    <m/>
    <m/>
    <m/>
    <n v="2"/>
    <s v="https://octopart.com/click/track?ai=8237&amp;sig=091f7ff&amp;sid=459&amp;ppid=91999447&amp;vpid=480802525&amp;ct=offers"/>
    <m/>
    <m/>
    <m/>
    <m/>
    <m/>
    <m/>
    <s v="https://octopart.com/click/track?ai=8237&amp;sig=0a070de&amp;sid=2402&amp;ppid=91999447&amp;vpid=493364150&amp;ct=offers"/>
    <s v="https://octopart.com/click/track?ai=8237&amp;sig=042970d&amp;sid=18460&amp;ppid=91999447&amp;vpid=480902903&amp;ct=offers"/>
    <s v="https://octopart.com/click/track?ai=8237&amp;sig=06a1c82&amp;sid=10022&amp;ppid=91999447&amp;vpid=595718433&amp;ct=offers"/>
    <m/>
    <m/>
    <m/>
    <s v="https://octopart.com/click/track?ai=8237&amp;sig=00211f4&amp;sid=5489&amp;ppid=91999447&amp;vpid=609708129&amp;ct=offers"/>
    <x v="7"/>
    <s v="C2M0080170P"/>
    <m/>
    <n v="32.61"/>
    <n v="326100"/>
    <n v="326100"/>
    <n v="164"/>
    <n v="1"/>
    <s v="https://octopart.com/click/track?ai=8237&amp;sig=042970d&amp;sid=18460&amp;ppid=91999447&amp;vpid=480902903&amp;ct=offers"/>
    <s v="125mOhm"/>
    <s v="28A,"/>
    <s v="20V"/>
    <x v="3"/>
    <x v="56"/>
    <x v="2"/>
  </r>
  <r>
    <n v="10000"/>
    <x v="152"/>
    <x v="9"/>
    <s v="E3M0120090D"/>
    <s v="https://octopart.com/e3m0120090d-wolfspeed-94411235"/>
    <x v="119"/>
    <s v="Id=23A (Tc) Vgsmax=15V Vth=3.5V @ 3mA"/>
    <s v="Qg=17.3nC @ 15V Ciss=350pF @ 600V"/>
    <n v="10000"/>
    <s v="E3M0120090D-ND"/>
    <m/>
    <m/>
    <m/>
    <m/>
    <m/>
    <m/>
    <s v="71AC0355"/>
    <s v="E3M0120090D"/>
    <m/>
    <m/>
    <m/>
    <m/>
    <m/>
    <s v="Tube"/>
    <m/>
    <m/>
    <m/>
    <m/>
    <m/>
    <m/>
    <m/>
    <m/>
    <m/>
    <m/>
    <m/>
    <m/>
    <m/>
    <n v="6.7874999999999996"/>
    <m/>
    <m/>
    <m/>
    <m/>
    <m/>
    <m/>
    <n v="8.08"/>
    <n v="6.84"/>
    <m/>
    <m/>
    <m/>
    <m/>
    <m/>
    <n v="462"/>
    <m/>
    <m/>
    <m/>
    <m/>
    <m/>
    <m/>
    <n v="539"/>
    <n v="600"/>
    <m/>
    <m/>
    <m/>
    <m/>
    <m/>
    <n v="1"/>
    <m/>
    <m/>
    <m/>
    <m/>
    <m/>
    <m/>
    <n v="1"/>
    <n v="1"/>
    <m/>
    <m/>
    <m/>
    <m/>
    <m/>
    <s v="https://octopart.com/click/track?ai=8237&amp;sig=056983b&amp;sid=459&amp;ppid=94411235&amp;vpid=493360453&amp;ct=offers"/>
    <m/>
    <m/>
    <m/>
    <m/>
    <m/>
    <m/>
    <s v="https://octopart.com/click/track?ai=8237&amp;sig=016b2f0&amp;sid=2402&amp;ppid=94411235&amp;vpid=509972370&amp;ct=offers"/>
    <s v="https://octopart.com/click/track?ai=8237&amp;sig=0039cb9&amp;sid=18460&amp;ppid=94411235&amp;vpid=500145973&amp;ct=offers"/>
    <m/>
    <m/>
    <m/>
    <m/>
    <m/>
    <x v="0"/>
    <s v="E3M0120090D-ND"/>
    <s v="Tube"/>
    <n v="6.7874999999999996"/>
    <n v="67875"/>
    <n v="67875"/>
    <n v="462"/>
    <n v="1"/>
    <s v="https://octopart.com/click/track?ai=8237&amp;sig=056983b&amp;sid=459&amp;ppid=94411235&amp;vpid=493360453&amp;ct=offers"/>
    <s v="155mOhm"/>
    <s v="15A,"/>
    <s v="15V"/>
    <x v="2"/>
    <x v="57"/>
    <x v="3"/>
  </r>
  <r>
    <n v="10000"/>
    <x v="153"/>
    <x v="9"/>
    <s v="C3M0120090J"/>
    <s v="https://octopart.com/c3m0120090j-wolfspeed-70899051"/>
    <x v="120"/>
    <s v="Id=22A (Tc) Vgsmax=15V Vth=3.5V @ 3mA"/>
    <s v="Qg=17.3nC @ 15V Ciss=350pF @ 600V"/>
    <n v="10000"/>
    <s v="C3M0120090J-ND"/>
    <m/>
    <m/>
    <m/>
    <m/>
    <m/>
    <m/>
    <s v="98Y6019"/>
    <s v="C3M0120090J"/>
    <n v="1923378"/>
    <m/>
    <s v="C3M0120090J"/>
    <m/>
    <m/>
    <s v="Tube"/>
    <m/>
    <m/>
    <m/>
    <m/>
    <m/>
    <m/>
    <m/>
    <m/>
    <m/>
    <m/>
    <m/>
    <m/>
    <m/>
    <n v="6.2"/>
    <m/>
    <m/>
    <m/>
    <m/>
    <m/>
    <m/>
    <n v="6.05"/>
    <n v="6.12"/>
    <n v="6.5720000000000001"/>
    <m/>
    <n v="7.49"/>
    <m/>
    <m/>
    <n v="2105"/>
    <m/>
    <m/>
    <m/>
    <m/>
    <m/>
    <m/>
    <n v="0"/>
    <n v="0"/>
    <n v="96"/>
    <m/>
    <n v="50"/>
    <m/>
    <m/>
    <n v="1"/>
    <m/>
    <m/>
    <m/>
    <m/>
    <m/>
    <m/>
    <n v="1"/>
    <n v="1"/>
    <n v="50"/>
    <m/>
    <n v="1"/>
    <m/>
    <m/>
    <s v="https://octopart.com/click/track?ai=8237&amp;sig=0e153d6&amp;sid=459&amp;ppid=70899051&amp;vpid=271338718&amp;ct=offers"/>
    <m/>
    <m/>
    <m/>
    <m/>
    <m/>
    <m/>
    <s v="https://octopart.com/click/track?c=1&amp;ai=8237&amp;sig=0e7dc6f&amp;sid=2402&amp;ppid=70899051&amp;vpid=273920062&amp;ct=offers"/>
    <s v="https://octopart.com/click/track?ai=8237&amp;sig=09d24f1&amp;sid=18460&amp;ppid=70899051&amp;vpid=248961503&amp;ct=offers"/>
    <s v="https://octopart.com/click/track?ai=8237&amp;sig=020aad9&amp;sid=10022&amp;ppid=70899051&amp;vpid=595718447&amp;ct=offers"/>
    <m/>
    <s v="https://octopart.com/click/track?ai=8237&amp;sig=066daaa&amp;sid=1532&amp;ppid=70899051&amp;vpid=547829221&amp;ct=offers"/>
    <m/>
    <m/>
    <x v="2"/>
    <s v="98Y6019"/>
    <m/>
    <n v="6.05"/>
    <n v="60500"/>
    <n v="60500"/>
    <n v="0"/>
    <n v="1"/>
    <s v="https://octopart.com/click/track?c=1&amp;ai=8237&amp;sig=0e7dc6f&amp;sid=2402&amp;ppid=70899051&amp;vpid=273920062&amp;ct=offers"/>
    <s v="155mOhm"/>
    <s v="15A,"/>
    <s v="15V"/>
    <x v="7"/>
    <x v="57"/>
    <x v="3"/>
  </r>
  <r>
    <n v="10000"/>
    <x v="154"/>
    <x v="9"/>
    <s v="C3M0120100K"/>
    <s v="https://octopart.com/c3m0120100k-wolfspeed-77013018"/>
    <x v="121"/>
    <s v="Id=22A (Tc) Vgsmax=15V Vth=3.5V @ 3mA"/>
    <s v="Qg=21.5nC @ 15V Ciss=350pF @ 600V"/>
    <n v="10000"/>
    <s v="C3M0120100K-ND"/>
    <m/>
    <m/>
    <m/>
    <m/>
    <m/>
    <m/>
    <s v="05AC8339"/>
    <s v="C3M0120100K"/>
    <m/>
    <m/>
    <s v="C3M0120100K"/>
    <m/>
    <m/>
    <s v="Tube"/>
    <m/>
    <m/>
    <m/>
    <m/>
    <m/>
    <m/>
    <m/>
    <m/>
    <m/>
    <m/>
    <m/>
    <m/>
    <m/>
    <n v="8.1999999999999993"/>
    <m/>
    <m/>
    <m/>
    <m/>
    <m/>
    <m/>
    <n v="8"/>
    <n v="7.13"/>
    <m/>
    <m/>
    <n v="8.75"/>
    <m/>
    <m/>
    <n v="512"/>
    <m/>
    <m/>
    <m/>
    <m/>
    <m/>
    <m/>
    <n v="28"/>
    <n v="3"/>
    <m/>
    <m/>
    <n v="0"/>
    <m/>
    <m/>
    <n v="1"/>
    <m/>
    <m/>
    <m/>
    <m/>
    <m/>
    <m/>
    <n v="1"/>
    <n v="1"/>
    <m/>
    <m/>
    <n v="1"/>
    <m/>
    <m/>
    <s v="https://octopart.com/click/track?ai=8237&amp;sig=09a36c1&amp;sid=459&amp;ppid=77013018&amp;vpid=359650198&amp;ct=offers"/>
    <m/>
    <m/>
    <m/>
    <m/>
    <m/>
    <m/>
    <s v="https://octopart.com/click/track?ai=8237&amp;sig=052fbd9&amp;sid=2402&amp;ppid=77013018&amp;vpid=410275876&amp;ct=offers"/>
    <s v="https://octopart.com/click/track?ai=8237&amp;sig=04e4965&amp;sid=18460&amp;ppid=77013018&amp;vpid=346221141&amp;ct=offers"/>
    <m/>
    <m/>
    <s v="https://octopart.com/click/track?ai=8237&amp;sig=0b13888&amp;sid=1532&amp;ppid=77013018&amp;vpid=547829224&amp;ct=offers"/>
    <m/>
    <m/>
    <x v="7"/>
    <s v="C3M0120100K"/>
    <m/>
    <n v="7.13"/>
    <n v="71300"/>
    <n v="71300"/>
    <n v="3"/>
    <n v="1"/>
    <s v="https://octopart.com/click/track?ai=8237&amp;sig=04e4965&amp;sid=18460&amp;ppid=77013018&amp;vpid=346221141&amp;ct=offers"/>
    <s v="155mOhm"/>
    <s v="15A,"/>
    <s v="15V"/>
    <x v="3"/>
    <x v="57"/>
    <x v="4"/>
  </r>
  <r>
    <n v="10000"/>
    <x v="155"/>
    <x v="9"/>
    <s v="C3M0120100J"/>
    <s v="https://octopart.com/c3m0120100j-wolfspeed-81688118"/>
    <x v="122"/>
    <s v="Id=22A (Tc) Vgsmax=15V Vth=3.5V @ 3mA"/>
    <s v="Qg=21.5nC @ 15V Ciss=350pF @ 600V"/>
    <n v="10000"/>
    <s v="C3M0120100J-ND"/>
    <m/>
    <m/>
    <m/>
    <m/>
    <m/>
    <m/>
    <m/>
    <s v="C3M0120100J"/>
    <n v="1503947"/>
    <m/>
    <s v="C3M0120100J"/>
    <m/>
    <s v="C3M0120100J"/>
    <s v="Tube"/>
    <m/>
    <m/>
    <m/>
    <m/>
    <m/>
    <m/>
    <m/>
    <m/>
    <m/>
    <m/>
    <m/>
    <m/>
    <m/>
    <n v="8.1999999999999993"/>
    <m/>
    <m/>
    <m/>
    <m/>
    <m/>
    <m/>
    <m/>
    <n v="7.13"/>
    <n v="7.9429999999999996"/>
    <m/>
    <n v="9.4499999999999993"/>
    <m/>
    <n v="8.1999999999999993"/>
    <n v="405"/>
    <m/>
    <m/>
    <m/>
    <m/>
    <m/>
    <m/>
    <m/>
    <n v="960"/>
    <n v="959"/>
    <m/>
    <n v="0"/>
    <m/>
    <n v="960"/>
    <n v="1"/>
    <m/>
    <m/>
    <m/>
    <m/>
    <m/>
    <m/>
    <m/>
    <n v="1"/>
    <n v="50"/>
    <m/>
    <n v="1"/>
    <m/>
    <n v="7"/>
    <s v="https://octopart.com/click/track?ai=8237&amp;sig=0c74194&amp;sid=459&amp;ppid=81688118&amp;vpid=420704212&amp;ct=offers"/>
    <m/>
    <m/>
    <m/>
    <m/>
    <m/>
    <m/>
    <m/>
    <s v="https://octopart.com/click/track?ai=8237&amp;sig=06b356d&amp;sid=18460&amp;ppid=81688118&amp;vpid=420392493&amp;ct=offers"/>
    <s v="https://octopart.com/click/track?ai=8237&amp;sig=0a4c761&amp;sid=10022&amp;ppid=81688118&amp;vpid=575927356&amp;ct=offers"/>
    <m/>
    <s v="https://octopart.com/click/track?ai=8237&amp;sig=067be6e&amp;sid=1532&amp;ppid=81688118&amp;vpid=547829223&amp;ct=offers"/>
    <m/>
    <s v="https://octopart.com/click/track?ai=8237&amp;sig=0f14b90&amp;sid=5489&amp;ppid=81688118&amp;vpid=609708149&amp;ct=offers"/>
    <x v="7"/>
    <s v="C3M0120100J"/>
    <m/>
    <n v="7.13"/>
    <n v="71300"/>
    <n v="71300"/>
    <n v="960"/>
    <n v="1"/>
    <s v="https://octopart.com/click/track?ai=8237&amp;sig=06b356d&amp;sid=18460&amp;ppid=81688118&amp;vpid=420392493&amp;ct=offers"/>
    <s v="155mOhm"/>
    <s v="15A,"/>
    <s v="15V"/>
    <x v="7"/>
    <x v="57"/>
    <x v="4"/>
  </r>
  <r>
    <n v="10000"/>
    <x v="153"/>
    <x v="9"/>
    <s v="C3M0120090J-TR"/>
    <s v="https://octopart.com/c3m0120090j-tr-wolfspeed-75058394"/>
    <x v="120"/>
    <s v="Id=22A (Tc) Vgsmax=15V Vth=3.5V @ 3mA"/>
    <s v="Qg=17.3nC @ 15V Ciss=350pF @ 600V"/>
    <n v="10000"/>
    <s v="C3M0120090J-TRTR-ND"/>
    <m/>
    <m/>
    <m/>
    <m/>
    <m/>
    <m/>
    <s v="90Y6779"/>
    <s v="C3M0120090J-TR"/>
    <m/>
    <m/>
    <m/>
    <m/>
    <m/>
    <s v="Tape &amp; Reel"/>
    <m/>
    <m/>
    <m/>
    <m/>
    <m/>
    <m/>
    <m/>
    <m/>
    <m/>
    <m/>
    <m/>
    <m/>
    <m/>
    <n v="6.2"/>
    <m/>
    <m/>
    <m/>
    <m/>
    <m/>
    <m/>
    <n v="6.45"/>
    <n v="6.03"/>
    <m/>
    <m/>
    <m/>
    <m/>
    <m/>
    <n v="800"/>
    <m/>
    <m/>
    <m/>
    <m/>
    <m/>
    <m/>
    <n v="0"/>
    <n v="0"/>
    <m/>
    <m/>
    <m/>
    <m/>
    <m/>
    <n v="800"/>
    <m/>
    <m/>
    <m/>
    <m/>
    <m/>
    <m/>
    <n v="1600"/>
    <n v="1600"/>
    <m/>
    <m/>
    <m/>
    <m/>
    <m/>
    <s v="https://octopart.com/click/track?c=1&amp;ai=8237&amp;sig=0b0836f&amp;sid=459&amp;ppid=75058394&amp;vpid=271338722&amp;ct=offers"/>
    <m/>
    <m/>
    <m/>
    <m/>
    <m/>
    <m/>
    <s v="https://octopart.com/click/track?c=1&amp;ai=8237&amp;sig=014b519&amp;sid=2402&amp;ppid=75058394&amp;vpid=266886340&amp;ct=offers"/>
    <s v="https://octopart.com/click/track?ai=8237&amp;sig=06c068d&amp;sid=18460&amp;ppid=75058394&amp;vpid=531410009&amp;ct=offers"/>
    <m/>
    <m/>
    <m/>
    <m/>
    <m/>
    <x v="7"/>
    <s v="C3M0120090J-TR"/>
    <m/>
    <n v="6.03"/>
    <n v="60300"/>
    <n v="60300"/>
    <n v="0"/>
    <n v="1600"/>
    <s v="https://octopart.com/click/track?ai=8237&amp;sig=06c068d&amp;sid=18460&amp;ppid=75058394&amp;vpid=531410009&amp;ct=offers"/>
    <s v="155mOhm"/>
    <s v="15A,"/>
    <s v="15V"/>
    <x v="7"/>
    <x v="57"/>
    <x v="3"/>
  </r>
  <r>
    <n v="10000"/>
    <x v="153"/>
    <x v="9"/>
    <s v="C3M0120090J-TR"/>
    <s v="https://octopart.com/c3m0120090j-tr-wolfspeed-75058394"/>
    <x v="120"/>
    <s v="Id=22A (Tc) Vgsmax=15V Vth=3.5V @ 3mA"/>
    <s v="Qg=17.3nC @ 15V Ciss=350pF @ 600V"/>
    <n v="10000"/>
    <s v="C3M0120090J-TRTR-ND"/>
    <m/>
    <m/>
    <m/>
    <m/>
    <m/>
    <m/>
    <s v="90Y6779"/>
    <s v="C3M0120090J-TR"/>
    <m/>
    <m/>
    <m/>
    <m/>
    <m/>
    <s v="Tape &amp; Reel"/>
    <m/>
    <m/>
    <m/>
    <m/>
    <m/>
    <m/>
    <m/>
    <m/>
    <m/>
    <m/>
    <m/>
    <m/>
    <m/>
    <n v="6.2"/>
    <m/>
    <m/>
    <m/>
    <m/>
    <m/>
    <m/>
    <n v="6.45"/>
    <n v="6.03"/>
    <m/>
    <m/>
    <m/>
    <m/>
    <m/>
    <n v="800"/>
    <m/>
    <m/>
    <m/>
    <m/>
    <m/>
    <m/>
    <n v="0"/>
    <n v="0"/>
    <m/>
    <m/>
    <m/>
    <m/>
    <m/>
    <n v="800"/>
    <m/>
    <m/>
    <m/>
    <m/>
    <m/>
    <m/>
    <n v="1600"/>
    <n v="1600"/>
    <m/>
    <m/>
    <m/>
    <m/>
    <m/>
    <s v="https://octopart.com/click/track?c=1&amp;ai=8237&amp;sig=0b0836f&amp;sid=459&amp;ppid=75058394&amp;vpid=271338722&amp;ct=offers"/>
    <m/>
    <m/>
    <m/>
    <m/>
    <m/>
    <m/>
    <s v="https://octopart.com/click/track?c=1&amp;ai=8237&amp;sig=014b519&amp;sid=2402&amp;ppid=75058394&amp;vpid=266886340&amp;ct=offers"/>
    <s v="https://octopart.com/click/track?ai=8237&amp;sig=06c068d&amp;sid=18460&amp;ppid=75058394&amp;vpid=531410009&amp;ct=offers"/>
    <m/>
    <m/>
    <m/>
    <m/>
    <m/>
    <x v="7"/>
    <s v="C3M0120090J-TR"/>
    <m/>
    <n v="6.03"/>
    <n v="60300"/>
    <n v="60300"/>
    <n v="0"/>
    <n v="1600"/>
    <s v="https://octopart.com/click/track?ai=8237&amp;sig=06c068d&amp;sid=18460&amp;ppid=75058394&amp;vpid=531410009&amp;ct=offers"/>
    <s v="155mOhm"/>
    <s v="15A,"/>
    <s v="15V"/>
    <x v="7"/>
    <x v="57"/>
    <x v="3"/>
  </r>
  <r>
    <n v="10000"/>
    <x v="153"/>
    <x v="9"/>
    <s v="C3M0120090J-TR"/>
    <s v="https://octopart.com/c3m0120090j-tr-wolfspeed-75058394"/>
    <x v="120"/>
    <s v="Id=22A (Tc) Vgsmax=15V Vth=3.5V @ 3mA"/>
    <s v="Qg=17.3nC @ 15V Ciss=350pF @ 600V"/>
    <n v="10000"/>
    <s v="C3M0120090J-TRTR-ND"/>
    <m/>
    <m/>
    <m/>
    <m/>
    <m/>
    <m/>
    <s v="90Y6779"/>
    <s v="C3M0120090J-TR"/>
    <m/>
    <m/>
    <m/>
    <m/>
    <m/>
    <s v="Tape &amp; Reel"/>
    <m/>
    <m/>
    <m/>
    <m/>
    <m/>
    <m/>
    <m/>
    <m/>
    <m/>
    <m/>
    <m/>
    <m/>
    <m/>
    <n v="6.2"/>
    <m/>
    <m/>
    <m/>
    <m/>
    <m/>
    <m/>
    <n v="6.45"/>
    <n v="6.03"/>
    <m/>
    <m/>
    <m/>
    <m/>
    <m/>
    <n v="800"/>
    <m/>
    <m/>
    <m/>
    <m/>
    <m/>
    <m/>
    <n v="0"/>
    <n v="0"/>
    <m/>
    <m/>
    <m/>
    <m/>
    <m/>
    <n v="800"/>
    <m/>
    <m/>
    <m/>
    <m/>
    <m/>
    <m/>
    <n v="1600"/>
    <n v="1600"/>
    <m/>
    <m/>
    <m/>
    <m/>
    <m/>
    <s v="https://octopart.com/click/track?c=1&amp;ai=8237&amp;sig=0b0836f&amp;sid=459&amp;ppid=75058394&amp;vpid=271338722&amp;ct=offers"/>
    <m/>
    <m/>
    <m/>
    <m/>
    <m/>
    <m/>
    <s v="https://octopart.com/click/track?c=1&amp;ai=8237&amp;sig=014b519&amp;sid=2402&amp;ppid=75058394&amp;vpid=266886340&amp;ct=offers"/>
    <s v="https://octopart.com/click/track?ai=8237&amp;sig=06c068d&amp;sid=18460&amp;ppid=75058394&amp;vpid=531410009&amp;ct=offers"/>
    <m/>
    <m/>
    <m/>
    <m/>
    <m/>
    <x v="7"/>
    <s v="C3M0120090J-TR"/>
    <m/>
    <n v="6.03"/>
    <n v="60300"/>
    <n v="60300"/>
    <n v="0"/>
    <n v="1600"/>
    <s v="https://octopart.com/click/track?ai=8237&amp;sig=06c068d&amp;sid=18460&amp;ppid=75058394&amp;vpid=531410009&amp;ct=offers"/>
    <s v="155mOhm"/>
    <s v="15A,"/>
    <s v="15V"/>
    <x v="7"/>
    <x v="57"/>
    <x v="3"/>
  </r>
  <r>
    <n v="10000"/>
    <x v="156"/>
    <x v="9"/>
    <s v="C3M0120090D"/>
    <s v="https://octopart.com/c3m0120090d-wolfspeed-67260401"/>
    <x v="119"/>
    <s v="Id=23A (Tc) Vgsmax=15V Vth=3.5V @ 3mA"/>
    <s v="Qg=17.3nC @ 15V Ciss=350pF @ 600V"/>
    <n v="10000"/>
    <s v="C3M0120090D-ND"/>
    <m/>
    <m/>
    <m/>
    <m/>
    <m/>
    <m/>
    <s v="98Y6018"/>
    <s v="C3M0120090D"/>
    <n v="9158849"/>
    <m/>
    <s v="C3M0120090D"/>
    <m/>
    <s v="C3M0120090D"/>
    <s v="Tube"/>
    <m/>
    <m/>
    <m/>
    <m/>
    <m/>
    <m/>
    <m/>
    <m/>
    <m/>
    <m/>
    <m/>
    <m/>
    <m/>
    <n v="6.0250000000000004"/>
    <m/>
    <m/>
    <m/>
    <m/>
    <m/>
    <m/>
    <n v="7.48"/>
    <n v="5.94"/>
    <n v="5.851"/>
    <m/>
    <n v="7.54"/>
    <m/>
    <n v="6.85"/>
    <n v="1863"/>
    <m/>
    <m/>
    <m/>
    <m/>
    <m/>
    <m/>
    <n v="127"/>
    <n v="1370"/>
    <n v="125"/>
    <m/>
    <n v="14"/>
    <m/>
    <n v="1370"/>
    <n v="1"/>
    <m/>
    <m/>
    <m/>
    <m/>
    <m/>
    <m/>
    <n v="1"/>
    <n v="1"/>
    <n v="1"/>
    <m/>
    <n v="1"/>
    <m/>
    <n v="8"/>
    <s v="https://octopart.com/click/track?ai=8237&amp;sig=023f1cb&amp;sid=459&amp;ppid=67260401&amp;vpid=271338717&amp;ct=offers"/>
    <m/>
    <m/>
    <m/>
    <m/>
    <m/>
    <m/>
    <s v="https://octopart.com/click/track?ai=8237&amp;sig=027c3bf&amp;sid=2402&amp;ppid=67260401&amp;vpid=273920061&amp;ct=offers"/>
    <s v="https://octopart.com/click/track?ai=8237&amp;sig=0de7517&amp;sid=18460&amp;ppid=67260401&amp;vpid=241718918&amp;ct=offers"/>
    <s v="https://octopart.com/click/track?ai=8237&amp;sig=0b55de1&amp;sid=10022&amp;ppid=67260401&amp;vpid=575927354&amp;ct=offers"/>
    <m/>
    <s v="https://octopart.com/click/track?ai=8237&amp;sig=0860237&amp;sid=1532&amp;ppid=67260401&amp;vpid=547829220&amp;ct=offers"/>
    <m/>
    <s v="https://octopart.com/click/track?ai=8237&amp;sig=0313730&amp;sid=5489&amp;ppid=67260401&amp;vpid=609708148&amp;ct=offers"/>
    <x v="15"/>
    <n v="9158849"/>
    <m/>
    <n v="5.851"/>
    <n v="58510"/>
    <n v="58510"/>
    <n v="125"/>
    <n v="1"/>
    <s v="https://octopart.com/click/track?ai=8237&amp;sig=0b55de1&amp;sid=10022&amp;ppid=67260401&amp;vpid=575927354&amp;ct=offers"/>
    <s v="155mOhm"/>
    <s v="15A,"/>
    <s v="15V"/>
    <x v="2"/>
    <x v="57"/>
    <x v="3"/>
  </r>
  <r>
    <n v="10000"/>
    <x v="157"/>
    <x v="9"/>
    <s v="C2M0160120D"/>
    <s v="https://octopart.com/c2m0160120d-wolfspeed-66992561"/>
    <x v="123"/>
    <s v="Id=19A (Tc) Vgsmax=20V Vth=2.5V @ 500ÂµA"/>
    <s v="Qg=32.6nC @ 20V Ciss=527pF @ 800V"/>
    <n v="10000"/>
    <s v="C2M0160120D-ND"/>
    <m/>
    <m/>
    <m/>
    <m/>
    <m/>
    <m/>
    <s v="08X3830"/>
    <s v="C2M0160120D"/>
    <n v="9047348"/>
    <m/>
    <s v="C2M0160120D"/>
    <m/>
    <s v="C2M0160120D"/>
    <s v="Tube"/>
    <m/>
    <m/>
    <m/>
    <m/>
    <m/>
    <m/>
    <m/>
    <m/>
    <m/>
    <m/>
    <m/>
    <m/>
    <m/>
    <n v="7.8125"/>
    <m/>
    <m/>
    <m/>
    <m/>
    <m/>
    <m/>
    <n v="6.95"/>
    <n v="7.7"/>
    <n v="7.59"/>
    <m/>
    <n v="8.75"/>
    <m/>
    <n v="8.85"/>
    <n v="3653"/>
    <m/>
    <m/>
    <m/>
    <m/>
    <m/>
    <m/>
    <n v="315"/>
    <n v="23725"/>
    <n v="97"/>
    <m/>
    <n v="5"/>
    <m/>
    <n v="21560"/>
    <n v="1"/>
    <m/>
    <m/>
    <m/>
    <m/>
    <m/>
    <m/>
    <n v="1"/>
    <n v="1"/>
    <n v="1"/>
    <m/>
    <n v="1"/>
    <m/>
    <n v="7"/>
    <s v="https://octopart.com/click/track?ai=8237&amp;sig=0c638d3&amp;sid=459&amp;ppid=66992561&amp;vpid=271338658&amp;ct=offers"/>
    <m/>
    <m/>
    <m/>
    <m/>
    <m/>
    <m/>
    <s v="https://octopart.com/click/track?ai=8237&amp;sig=04e3bb2&amp;sid=2402&amp;ppid=66992561&amp;vpid=240506523&amp;ct=offers"/>
    <s v="https://octopart.com/click/track?ai=8237&amp;sig=0310fd9&amp;sid=18460&amp;ppid=66992561&amp;vpid=240504910&amp;ct=offers"/>
    <s v="https://octopart.com/click/track?ai=8237&amp;sig=06b13e6&amp;sid=10022&amp;ppid=66992561&amp;vpid=575927236&amp;ct=offers"/>
    <m/>
    <s v="https://octopart.com/click/track?ai=8237&amp;sig=0349aae&amp;sid=1532&amp;ppid=66992561&amp;vpid=547829169&amp;ct=offers"/>
    <m/>
    <s v="https://octopart.com/click/track?ai=8237&amp;sig=05f5f9e&amp;sid=5489&amp;ppid=66992561&amp;vpid=609708131&amp;ct=offers"/>
    <x v="2"/>
    <s v="08X3830"/>
    <m/>
    <n v="6.95"/>
    <n v="69500"/>
    <n v="69500"/>
    <n v="315"/>
    <n v="1"/>
    <s v="https://octopart.com/click/track?ai=8237&amp;sig=04e3bb2&amp;sid=2402&amp;ppid=66992561&amp;vpid=240506523&amp;ct=offers"/>
    <s v="196mOhm"/>
    <s v="10A,"/>
    <s v="20V"/>
    <x v="2"/>
    <x v="58"/>
    <x v="1"/>
  </r>
  <r>
    <n v="10000"/>
    <x v="158"/>
    <x v="9"/>
    <s v="C3M0280090D"/>
    <s v="https://octopart.com/c3m0280090d-wolfspeed-67260402"/>
    <x v="124"/>
    <s v="Id=11.5A (Tc) Vgsmax=15V Vth=3.5V @ 1.2mA"/>
    <s v="Qg=9.5nC @ 15V Ciss=150pF @ 600V"/>
    <n v="10000"/>
    <s v="C3M0280090D-ND"/>
    <m/>
    <m/>
    <m/>
    <m/>
    <m/>
    <m/>
    <s v="98Y6020"/>
    <s v="C3M0280090D"/>
    <n v="9158842"/>
    <m/>
    <s v="C3M0280090D"/>
    <m/>
    <m/>
    <s v="Tube"/>
    <m/>
    <m/>
    <m/>
    <m/>
    <m/>
    <m/>
    <m/>
    <m/>
    <m/>
    <m/>
    <m/>
    <m/>
    <m/>
    <n v="3.25"/>
    <m/>
    <m/>
    <m/>
    <m/>
    <m/>
    <m/>
    <n v="2.66"/>
    <n v="3.2"/>
    <n v="3.1480000000000001"/>
    <m/>
    <n v="4.0599999999999996"/>
    <m/>
    <m/>
    <n v="1607"/>
    <m/>
    <m/>
    <m/>
    <m/>
    <m/>
    <m/>
    <n v="16"/>
    <n v="390"/>
    <n v="98"/>
    <m/>
    <n v="17"/>
    <m/>
    <m/>
    <n v="1"/>
    <m/>
    <m/>
    <m/>
    <m/>
    <m/>
    <m/>
    <n v="1"/>
    <n v="1"/>
    <n v="2"/>
    <m/>
    <n v="1"/>
    <m/>
    <m/>
    <s v="https://octopart.com/click/track?ai=8237&amp;sig=01f238d&amp;sid=459&amp;ppid=67260402&amp;vpid=271338724&amp;ct=offers"/>
    <m/>
    <m/>
    <m/>
    <m/>
    <m/>
    <m/>
    <s v="https://octopart.com/click/track?ai=8237&amp;sig=0678a06&amp;sid=2402&amp;ppid=67260402&amp;vpid=273920063&amp;ct=offers"/>
    <s v="https://octopart.com/click/track?ai=8237&amp;sig=043787a&amp;sid=18460&amp;ppid=67260402&amp;vpid=241718919&amp;ct=offers"/>
    <s v="https://octopart.com/click/track?ai=8237&amp;sig=064227c&amp;sid=10022&amp;ppid=67260402&amp;vpid=575927362&amp;ct=offers"/>
    <m/>
    <s v="https://octopart.com/click/track?ai=8237&amp;sig=009a29c&amp;sid=1532&amp;ppid=67260402&amp;vpid=547829226&amp;ct=offers"/>
    <m/>
    <m/>
    <x v="2"/>
    <s v="98Y6020"/>
    <m/>
    <n v="2.66"/>
    <n v="26600"/>
    <n v="26600"/>
    <n v="16"/>
    <n v="1"/>
    <s v="https://octopart.com/click/track?ai=8237&amp;sig=0678a06&amp;sid=2402&amp;ppid=67260402&amp;vpid=273920063&amp;ct=offers"/>
    <s v="360mOhm"/>
    <s v="7.5A,"/>
    <s v="15V"/>
    <x v="2"/>
    <x v="59"/>
    <x v="3"/>
  </r>
  <r>
    <n v="10000"/>
    <x v="159"/>
    <x v="9"/>
    <s v="C3M0280090J"/>
    <s v="https://octopart.com/c3m0280090j-wolfspeed-70899052"/>
    <x v="125"/>
    <s v="Id=11A (Tc) Vgsmax=15V Vth=3.5V @ 1.2mA"/>
    <s v="Qg=9.5nC @ 15V Ciss=150pF @ 600V"/>
    <n v="10000"/>
    <s v="C3M0280090J-ND"/>
    <m/>
    <m/>
    <m/>
    <m/>
    <m/>
    <m/>
    <s v="98Y6021"/>
    <s v="C3M0280090J"/>
    <n v="1923382"/>
    <m/>
    <s v="C3M0280090J"/>
    <m/>
    <m/>
    <s v="Tube"/>
    <m/>
    <m/>
    <m/>
    <m/>
    <m/>
    <m/>
    <m/>
    <m/>
    <m/>
    <m/>
    <m/>
    <m/>
    <m/>
    <n v="3.4249999999999998"/>
    <m/>
    <m/>
    <m/>
    <m/>
    <m/>
    <m/>
    <n v="3.15"/>
    <n v="3.38"/>
    <n v="3.6339999999999999"/>
    <m/>
    <n v="4.2"/>
    <m/>
    <m/>
    <n v="491"/>
    <m/>
    <m/>
    <m/>
    <m/>
    <m/>
    <m/>
    <n v="36"/>
    <n v="0"/>
    <n v="170"/>
    <m/>
    <n v="36"/>
    <m/>
    <m/>
    <n v="1"/>
    <m/>
    <m/>
    <m/>
    <m/>
    <m/>
    <m/>
    <n v="1"/>
    <n v="1"/>
    <n v="50"/>
    <m/>
    <n v="1"/>
    <m/>
    <m/>
    <s v="https://octopart.com/click/track?ai=8237&amp;sig=06999ac&amp;sid=459&amp;ppid=70899052&amp;vpid=271338725&amp;ct=offers"/>
    <m/>
    <m/>
    <m/>
    <m/>
    <m/>
    <m/>
    <s v="https://octopart.com/click/track?ai=8237&amp;sig=0725eda&amp;sid=2402&amp;ppid=70899052&amp;vpid=273920064&amp;ct=offers"/>
    <s v="https://octopart.com/click/track?ai=8237&amp;sig=00070bd&amp;sid=18460&amp;ppid=70899052&amp;vpid=248961504&amp;ct=offers"/>
    <s v="https://octopart.com/click/track?ai=8237&amp;sig=0b69b70&amp;sid=10022&amp;ppid=70899052&amp;vpid=595718449&amp;ct=offers"/>
    <m/>
    <s v="https://octopart.com/click/track?ai=8237&amp;sig=0cd8d16&amp;sid=1532&amp;ppid=70899052&amp;vpid=547829230&amp;ct=offers"/>
    <m/>
    <m/>
    <x v="2"/>
    <s v="98Y6021"/>
    <m/>
    <n v="3.15"/>
    <n v="31500"/>
    <n v="31500"/>
    <n v="36"/>
    <n v="1"/>
    <s v="https://octopart.com/click/track?ai=8237&amp;sig=0725eda&amp;sid=2402&amp;ppid=70899052&amp;vpid=273920064&amp;ct=offers"/>
    <s v="360mOhm"/>
    <s v="7.5A,"/>
    <s v="15V"/>
    <x v="7"/>
    <x v="59"/>
    <x v="3"/>
  </r>
  <r>
    <n v="10000"/>
    <x v="159"/>
    <x v="9"/>
    <s v="C3M0280090J-TR"/>
    <s v="https://octopart.com/c3m0280090j-tr-wolfspeed-75058395"/>
    <x v="125"/>
    <s v="Id=11A (Tc) Vgsmax=15V Vth=3.5V @ 1.2mA"/>
    <s v="Qg=9.5nC @ 15V Ciss=150pF @ 600V"/>
    <n v="10000"/>
    <s v="C3M0280090J-TRTR-ND"/>
    <m/>
    <m/>
    <m/>
    <m/>
    <m/>
    <m/>
    <s v="90Y6782"/>
    <s v="C3M0280090J-TR"/>
    <m/>
    <m/>
    <m/>
    <m/>
    <m/>
    <s v="Tape &amp; Reel"/>
    <m/>
    <m/>
    <m/>
    <m/>
    <m/>
    <m/>
    <m/>
    <m/>
    <m/>
    <m/>
    <m/>
    <m/>
    <m/>
    <n v="3.4249999999999998"/>
    <m/>
    <m/>
    <m/>
    <m/>
    <m/>
    <m/>
    <n v="3.57"/>
    <n v="3.33"/>
    <m/>
    <m/>
    <m/>
    <m/>
    <m/>
    <n v="800"/>
    <m/>
    <m/>
    <m/>
    <m/>
    <m/>
    <m/>
    <n v="0"/>
    <n v="0"/>
    <m/>
    <m/>
    <m/>
    <m/>
    <m/>
    <n v="800"/>
    <m/>
    <m/>
    <m/>
    <m/>
    <m/>
    <m/>
    <n v="1600"/>
    <n v="1600"/>
    <m/>
    <m/>
    <m/>
    <m/>
    <m/>
    <s v="https://octopart.com/click/track?c=1&amp;ai=8237&amp;sig=0883590&amp;sid=459&amp;ppid=75058395&amp;vpid=271338729&amp;ct=offers"/>
    <m/>
    <m/>
    <m/>
    <m/>
    <m/>
    <m/>
    <s v="https://octopart.com/click/track?c=1&amp;ai=8237&amp;sig=0bb0828&amp;sid=2402&amp;ppid=75058395&amp;vpid=266886346&amp;ct=offers"/>
    <s v="https://octopart.com/click/track?ai=8237&amp;sig=0e2bcaf&amp;sid=18460&amp;ppid=75058395&amp;vpid=273775235&amp;ct=offers"/>
    <m/>
    <m/>
    <m/>
    <m/>
    <m/>
    <x v="7"/>
    <s v="C3M0280090J-TR"/>
    <m/>
    <n v="3.33"/>
    <n v="33300"/>
    <n v="33300"/>
    <n v="0"/>
    <n v="1600"/>
    <s v="https://octopart.com/click/track?ai=8237&amp;sig=0e2bcaf&amp;sid=18460&amp;ppid=75058395&amp;vpid=273775235&amp;ct=offers"/>
    <s v="360mOhm"/>
    <s v="7.5A,"/>
    <s v="15V"/>
    <x v="7"/>
    <x v="59"/>
    <x v="3"/>
  </r>
  <r>
    <n v="10000"/>
    <x v="159"/>
    <x v="9"/>
    <s v="C3M0280090J-TR"/>
    <s v="https://octopart.com/c3m0280090j-tr-wolfspeed-75058395"/>
    <x v="125"/>
    <s v="Id=11A (Tc) Vgsmax=15V Vth=3.5V @ 1.2mA"/>
    <s v="Qg=9.5nC @ 15V Ciss=150pF @ 600V"/>
    <n v="10000"/>
    <s v="C3M0280090J-TRTR-ND"/>
    <m/>
    <m/>
    <m/>
    <m/>
    <m/>
    <m/>
    <s v="90Y6782"/>
    <s v="C3M0280090J-TR"/>
    <m/>
    <m/>
    <m/>
    <m/>
    <m/>
    <s v="Tape &amp; Reel"/>
    <m/>
    <m/>
    <m/>
    <m/>
    <m/>
    <m/>
    <m/>
    <m/>
    <m/>
    <m/>
    <m/>
    <m/>
    <m/>
    <n v="3.4249999999999998"/>
    <m/>
    <m/>
    <m/>
    <m/>
    <m/>
    <m/>
    <n v="3.57"/>
    <n v="3.33"/>
    <m/>
    <m/>
    <m/>
    <m/>
    <m/>
    <n v="800"/>
    <m/>
    <m/>
    <m/>
    <m/>
    <m/>
    <m/>
    <n v="0"/>
    <n v="0"/>
    <m/>
    <m/>
    <m/>
    <m/>
    <m/>
    <n v="800"/>
    <m/>
    <m/>
    <m/>
    <m/>
    <m/>
    <m/>
    <n v="1600"/>
    <n v="1600"/>
    <m/>
    <m/>
    <m/>
    <m/>
    <m/>
    <s v="https://octopart.com/click/track?c=1&amp;ai=8237&amp;sig=0883590&amp;sid=459&amp;ppid=75058395&amp;vpid=271338729&amp;ct=offers"/>
    <m/>
    <m/>
    <m/>
    <m/>
    <m/>
    <m/>
    <s v="https://octopart.com/click/track?c=1&amp;ai=8237&amp;sig=0bb0828&amp;sid=2402&amp;ppid=75058395&amp;vpid=266886346&amp;ct=offers"/>
    <s v="https://octopart.com/click/track?ai=8237&amp;sig=0e2bcaf&amp;sid=18460&amp;ppid=75058395&amp;vpid=273775235&amp;ct=offers"/>
    <m/>
    <m/>
    <m/>
    <m/>
    <m/>
    <x v="7"/>
    <s v="C3M0280090J-TR"/>
    <m/>
    <n v="3.33"/>
    <n v="33300"/>
    <n v="33300"/>
    <n v="0"/>
    <n v="1600"/>
    <s v="https://octopart.com/click/track?ai=8237&amp;sig=0e2bcaf&amp;sid=18460&amp;ppid=75058395&amp;vpid=273775235&amp;ct=offers"/>
    <s v="360mOhm"/>
    <s v="7.5A,"/>
    <s v="15V"/>
    <x v="7"/>
    <x v="59"/>
    <x v="3"/>
  </r>
  <r>
    <n v="10000"/>
    <x v="159"/>
    <x v="9"/>
    <s v="C3M0280090J-TR"/>
    <s v="https://octopart.com/c3m0280090j-tr-wolfspeed-75058395"/>
    <x v="125"/>
    <s v="Id=11A (Tc) Vgsmax=15V Vth=3.5V @ 1.2mA"/>
    <s v="Qg=9.5nC @ 15V Ciss=150pF @ 600V"/>
    <n v="10000"/>
    <s v="C3M0280090J-TRTR-ND"/>
    <m/>
    <m/>
    <m/>
    <m/>
    <m/>
    <m/>
    <s v="90Y6782"/>
    <s v="C3M0280090J-TR"/>
    <m/>
    <m/>
    <m/>
    <m/>
    <m/>
    <s v="Tape &amp; Reel"/>
    <m/>
    <m/>
    <m/>
    <m/>
    <m/>
    <m/>
    <m/>
    <m/>
    <m/>
    <m/>
    <m/>
    <m/>
    <m/>
    <n v="3.4249999999999998"/>
    <m/>
    <m/>
    <m/>
    <m/>
    <m/>
    <m/>
    <n v="3.57"/>
    <n v="3.33"/>
    <m/>
    <m/>
    <m/>
    <m/>
    <m/>
    <n v="800"/>
    <m/>
    <m/>
    <m/>
    <m/>
    <m/>
    <m/>
    <n v="0"/>
    <n v="0"/>
    <m/>
    <m/>
    <m/>
    <m/>
    <m/>
    <n v="800"/>
    <m/>
    <m/>
    <m/>
    <m/>
    <m/>
    <m/>
    <n v="1600"/>
    <n v="1600"/>
    <m/>
    <m/>
    <m/>
    <m/>
    <m/>
    <s v="https://octopart.com/click/track?c=1&amp;ai=8237&amp;sig=0883590&amp;sid=459&amp;ppid=75058395&amp;vpid=271338729&amp;ct=offers"/>
    <m/>
    <m/>
    <m/>
    <m/>
    <m/>
    <m/>
    <s v="https://octopart.com/click/track?c=1&amp;ai=8237&amp;sig=0bb0828&amp;sid=2402&amp;ppid=75058395&amp;vpid=266886346&amp;ct=offers"/>
    <s v="https://octopart.com/click/track?ai=8237&amp;sig=0e2bcaf&amp;sid=18460&amp;ppid=75058395&amp;vpid=273775235&amp;ct=offers"/>
    <m/>
    <m/>
    <m/>
    <m/>
    <m/>
    <x v="7"/>
    <s v="C3M0280090J-TR"/>
    <m/>
    <n v="3.33"/>
    <n v="33300"/>
    <n v="33300"/>
    <n v="0"/>
    <n v="1600"/>
    <s v="https://octopart.com/click/track?ai=8237&amp;sig=0e2bcaf&amp;sid=18460&amp;ppid=75058395&amp;vpid=273775235&amp;ct=offers"/>
    <s v="360mOhm"/>
    <s v="7.5A,"/>
    <s v="15V"/>
    <x v="7"/>
    <x v="59"/>
    <x v="3"/>
  </r>
  <r>
    <n v="10000"/>
    <x v="160"/>
    <x v="9"/>
    <s v="E3M0280090D"/>
    <s v="https://octopart.com/e3m0280090d-wolfspeed-94411236"/>
    <x v="124"/>
    <s v="Id=11.5A (Tc) Vgsmax=15V Vth=3.5V @ 1.2mA"/>
    <s v="Qg=9.5nC @ 15V Ciss=150pF @ 600V"/>
    <n v="10000"/>
    <s v="E3M0280090D-ND"/>
    <m/>
    <m/>
    <m/>
    <m/>
    <m/>
    <m/>
    <s v="71AC0356"/>
    <s v="E3M0280090D"/>
    <m/>
    <m/>
    <m/>
    <m/>
    <m/>
    <s v="Tube"/>
    <m/>
    <m/>
    <m/>
    <m/>
    <m/>
    <m/>
    <m/>
    <m/>
    <m/>
    <m/>
    <m/>
    <m/>
    <m/>
    <n v="3.7374999999999998"/>
    <m/>
    <m/>
    <m/>
    <m/>
    <m/>
    <m/>
    <n v="4.66"/>
    <n v="3.68"/>
    <m/>
    <m/>
    <m/>
    <m/>
    <m/>
    <n v="541"/>
    <m/>
    <m/>
    <m/>
    <m/>
    <m/>
    <m/>
    <n v="496"/>
    <n v="600"/>
    <m/>
    <m/>
    <m/>
    <m/>
    <m/>
    <n v="1"/>
    <m/>
    <m/>
    <m/>
    <m/>
    <m/>
    <m/>
    <n v="1"/>
    <n v="1"/>
    <m/>
    <m/>
    <m/>
    <m/>
    <m/>
    <s v="https://octopart.com/click/track?ai=8237&amp;sig=0f78d3f&amp;sid=459&amp;ppid=94411236&amp;vpid=493360454&amp;ct=offers"/>
    <m/>
    <m/>
    <m/>
    <m/>
    <m/>
    <m/>
    <s v="https://octopart.com/click/track?ai=8237&amp;sig=0df41f3&amp;sid=2402&amp;ppid=94411236&amp;vpid=509972371&amp;ct=offers"/>
    <s v="https://octopart.com/click/track?ai=8237&amp;sig=05838bc&amp;sid=18460&amp;ppid=94411236&amp;vpid=500145974&amp;ct=offers"/>
    <m/>
    <m/>
    <m/>
    <m/>
    <m/>
    <x v="7"/>
    <s v="E3M0280090D"/>
    <m/>
    <n v="3.68"/>
    <n v="36800"/>
    <n v="36800"/>
    <n v="600"/>
    <n v="1"/>
    <s v="https://octopart.com/click/track?ai=8237&amp;sig=05838bc&amp;sid=18460&amp;ppid=94411236&amp;vpid=500145974&amp;ct=offers"/>
    <s v="360mOhm"/>
    <s v="7.5A,"/>
    <s v="15V"/>
    <x v="2"/>
    <x v="59"/>
    <x v="3"/>
  </r>
  <r>
    <n v="10000"/>
    <x v="161"/>
    <x v="9"/>
    <s v="C2M0280120D"/>
    <s v="https://octopart.com/c2m0280120d-wolfspeed-66992562"/>
    <x v="126"/>
    <s v="Id=10A (Tc) Vgsmax=20V Vth=2.8V @ 1.25mA (Typ)"/>
    <s v="Qg=20.4nC @ 20V Ciss=259pF @ 1000V"/>
    <n v="10000"/>
    <s v="C2M0280120D-ND"/>
    <m/>
    <m/>
    <m/>
    <m/>
    <m/>
    <m/>
    <s v="98Y6013"/>
    <s v="C2M0280120D"/>
    <n v="9158820"/>
    <m/>
    <s v="C2M0280120D"/>
    <m/>
    <s v="C2M0280120D"/>
    <s v="Tube"/>
    <m/>
    <m/>
    <m/>
    <m/>
    <m/>
    <m/>
    <m/>
    <m/>
    <m/>
    <m/>
    <m/>
    <m/>
    <m/>
    <n v="5.0875000000000004"/>
    <m/>
    <m/>
    <m/>
    <m/>
    <m/>
    <m/>
    <n v="4.83"/>
    <n v="5.01"/>
    <n v="4.944"/>
    <m/>
    <n v="5.71"/>
    <m/>
    <n v="5.8"/>
    <n v="11039"/>
    <m/>
    <m/>
    <m/>
    <m/>
    <m/>
    <m/>
    <n v="15"/>
    <n v="249"/>
    <n v="390"/>
    <m/>
    <n v="47"/>
    <m/>
    <n v="199"/>
    <n v="1"/>
    <m/>
    <m/>
    <m/>
    <m/>
    <m/>
    <m/>
    <n v="1"/>
    <n v="1"/>
    <n v="2"/>
    <m/>
    <n v="1"/>
    <m/>
    <n v="10"/>
    <s v="https://octopart.com/click/track?ai=8237&amp;sig=06f8b9b&amp;sid=459&amp;ppid=66992562&amp;vpid=271338659&amp;ct=offers"/>
    <m/>
    <m/>
    <m/>
    <m/>
    <m/>
    <m/>
    <s v="https://octopart.com/click/track?ai=8237&amp;sig=04a03d3&amp;sid=2402&amp;ppid=66992562&amp;vpid=273920055&amp;ct=offers"/>
    <s v="https://octopart.com/click/track?ai=8237&amp;sig=04f9c4e&amp;sid=18460&amp;ppid=66992562&amp;vpid=240504911&amp;ct=offers"/>
    <s v="https://octopart.com/click/track?ai=8237&amp;sig=0a0e909&amp;sid=10022&amp;ppid=66992562&amp;vpid=575927238&amp;ct=offers"/>
    <m/>
    <s v="https://octopart.com/click/track?ai=8237&amp;sig=07316ec&amp;sid=1532&amp;ppid=66992562&amp;vpid=547829170&amp;ct=offers"/>
    <m/>
    <s v="https://octopart.com/click/track?ai=8237&amp;sig=05f26d4&amp;sid=5489&amp;ppid=66992562&amp;vpid=609708132&amp;ct=offers"/>
    <x v="2"/>
    <s v="98Y6013"/>
    <m/>
    <n v="4.83"/>
    <n v="48300"/>
    <n v="48300"/>
    <n v="15"/>
    <n v="1"/>
    <s v="https://octopart.com/click/track?ai=8237&amp;sig=04a03d3&amp;sid=2402&amp;ppid=66992562&amp;vpid=273920055&amp;ct=offers"/>
    <s v="370mOhm"/>
    <s v="6A,"/>
    <s v="20V"/>
    <x v="2"/>
    <x v="60"/>
    <x v="1"/>
  </r>
  <r>
    <n v="10000"/>
    <x v="162"/>
    <x v="9"/>
    <s v="C2M1000170D"/>
    <s v="https://octopart.com/c2m1000170d-wolfspeed-66992563"/>
    <x v="127"/>
    <s v="Id=4.9A (Tc) Vgsmax=20V Vth=2.4V @ 100ÂµA"/>
    <s v="Qg=13nC @ 20V Ciss=191pF @ 1000V"/>
    <n v="10000"/>
    <s v="C2M1000170D-ND"/>
    <m/>
    <m/>
    <m/>
    <m/>
    <m/>
    <m/>
    <s v="12X8366"/>
    <s v="C2M1000170D"/>
    <n v="9047345"/>
    <m/>
    <s v="C2M1000170D"/>
    <m/>
    <m/>
    <s v="Tube"/>
    <m/>
    <m/>
    <m/>
    <m/>
    <m/>
    <m/>
    <m/>
    <m/>
    <m/>
    <m/>
    <m/>
    <m/>
    <m/>
    <n v="4.9249999999999998"/>
    <m/>
    <m/>
    <m/>
    <m/>
    <m/>
    <m/>
    <n v="4.8"/>
    <n v="4.8600000000000003"/>
    <n v="4.8109999999999999"/>
    <m/>
    <n v="5.53"/>
    <m/>
    <m/>
    <n v="10884"/>
    <m/>
    <m/>
    <m/>
    <m/>
    <m/>
    <m/>
    <n v="944"/>
    <n v="1287"/>
    <n v="83"/>
    <m/>
    <n v="3"/>
    <m/>
    <m/>
    <n v="1"/>
    <m/>
    <m/>
    <m/>
    <m/>
    <m/>
    <m/>
    <n v="1"/>
    <n v="1"/>
    <n v="1"/>
    <m/>
    <n v="1"/>
    <m/>
    <m/>
    <s v="https://octopart.com/click/track?ai=8237&amp;sig=04a8777&amp;sid=459&amp;ppid=66992563&amp;vpid=271338660&amp;ct=offers"/>
    <m/>
    <m/>
    <m/>
    <m/>
    <m/>
    <m/>
    <s v="https://octopart.com/click/track?ai=8237&amp;sig=0b29b1b&amp;sid=2402&amp;ppid=66992563&amp;vpid=462499768&amp;ct=offers"/>
    <s v="https://octopart.com/click/track?ai=8237&amp;sig=0ed649e&amp;sid=18460&amp;ppid=66992563&amp;vpid=240504912&amp;ct=offers"/>
    <s v="https://octopart.com/click/track?ai=8237&amp;sig=0c387d2&amp;sid=10022&amp;ppid=66992563&amp;vpid=575927240&amp;ct=offers"/>
    <m/>
    <s v="https://octopart.com/click/track?ai=8237&amp;sig=0c6de60&amp;sid=1532&amp;ppid=66992563&amp;vpid=547829171&amp;ct=offers"/>
    <m/>
    <m/>
    <x v="2"/>
    <s v="12X8366"/>
    <m/>
    <n v="4.8"/>
    <n v="48000"/>
    <n v="48000"/>
    <n v="944"/>
    <n v="1"/>
    <s v="https://octopart.com/click/track?ai=8237&amp;sig=0b29b1b&amp;sid=2402&amp;ppid=66992563&amp;vpid=462499768&amp;ct=offers"/>
    <s v="1.1Ohm"/>
    <s v="2A,"/>
    <s v="20V"/>
    <x v="2"/>
    <x v="61"/>
    <x v="2"/>
  </r>
  <r>
    <n v="10000"/>
    <x v="163"/>
    <x v="9"/>
    <s v="C2M1000170J"/>
    <s v="https://octopart.com/c2m1000170j-wolfspeed-66992564"/>
    <x v="128"/>
    <s v="Id=5.3A (Tc) Vgsmax=20V Vth=3.1V @ 500ÂµA (Typ)"/>
    <s v="Qg=13nC @ 20V Ciss=200pF @ 1000V"/>
    <n v="10000"/>
    <s v="C2M1000170J-ND"/>
    <m/>
    <m/>
    <m/>
    <m/>
    <m/>
    <m/>
    <s v="98Y6014"/>
    <s v="C2M1000170J"/>
    <m/>
    <m/>
    <s v="C2M1000170J"/>
    <m/>
    <s v="C2M1000170J"/>
    <s v="Bulk"/>
    <m/>
    <m/>
    <m/>
    <m/>
    <m/>
    <m/>
    <m/>
    <m/>
    <m/>
    <m/>
    <m/>
    <m/>
    <m/>
    <n v="5.2374999999999998"/>
    <m/>
    <m/>
    <m/>
    <m/>
    <m/>
    <m/>
    <n v="5.1100000000000003"/>
    <n v="5.16"/>
    <m/>
    <m/>
    <n v="5.86"/>
    <m/>
    <n v="5.95"/>
    <n v="1003"/>
    <m/>
    <m/>
    <m/>
    <m/>
    <m/>
    <m/>
    <n v="34"/>
    <n v="57"/>
    <m/>
    <m/>
    <n v="47"/>
    <m/>
    <n v="42"/>
    <n v="1"/>
    <m/>
    <m/>
    <m/>
    <m/>
    <m/>
    <m/>
    <n v="1"/>
    <n v="1"/>
    <m/>
    <m/>
    <n v="1"/>
    <m/>
    <n v="9"/>
    <s v="https://octopart.com/click/track?ai=8237&amp;sig=042db95&amp;sid=459&amp;ppid=66992564&amp;vpid=271338661&amp;ct=offers"/>
    <m/>
    <m/>
    <m/>
    <m/>
    <m/>
    <m/>
    <s v="https://octopart.com/click/track?ai=8237&amp;sig=0e46f27&amp;sid=2402&amp;ppid=66992564&amp;vpid=273920056&amp;ct=offers"/>
    <s v="https://octopart.com/click/track?ai=8237&amp;sig=056d2e0&amp;sid=18460&amp;ppid=66992564&amp;vpid=240504913&amp;ct=offers"/>
    <m/>
    <m/>
    <s v="https://octopart.com/click/track?ai=8237&amp;sig=0f7b024&amp;sid=1532&amp;ppid=66992564&amp;vpid=547829172&amp;ct=offers"/>
    <m/>
    <s v="https://octopart.com/click/track?ai=8237&amp;sig=0d097f8&amp;sid=5489&amp;ppid=66992564&amp;vpid=609708133&amp;ct=offers"/>
    <x v="2"/>
    <s v="98Y6014"/>
    <m/>
    <n v="5.1100000000000003"/>
    <n v="51100"/>
    <n v="51100"/>
    <n v="34"/>
    <n v="1"/>
    <s v="https://octopart.com/click/track?ai=8237&amp;sig=0e46f27&amp;sid=2402&amp;ppid=66992564&amp;vpid=273920056&amp;ct=offers"/>
    <s v="1.4Ohm"/>
    <s v="2A,"/>
    <s v="20V"/>
    <x v="12"/>
    <x v="62"/>
    <x v="2"/>
  </r>
  <r>
    <n v="10000"/>
    <x v="163"/>
    <x v="9"/>
    <s v="C2M1000170J-TR"/>
    <s v="https://octopart.com/c2m1000170j-tr-wolfspeed-70994088"/>
    <x v="129"/>
    <s v="Id=5.3A (Tc) Vgsmax=20V Vth=3.1V @ 500ÂµA (Typ)"/>
    <s v="Qg=13nC @ 20V Ciss=200pF @ 1000V"/>
    <n v="10000"/>
    <s v="C2M1000170J-TR-ND"/>
    <m/>
    <m/>
    <m/>
    <m/>
    <m/>
    <m/>
    <m/>
    <s v="C2M1000170J-TR"/>
    <m/>
    <m/>
    <m/>
    <m/>
    <m/>
    <s v="Tape &amp; Reel"/>
    <m/>
    <m/>
    <m/>
    <m/>
    <m/>
    <m/>
    <m/>
    <m/>
    <m/>
    <m/>
    <m/>
    <m/>
    <m/>
    <n v="5.2374999999999998"/>
    <m/>
    <m/>
    <m/>
    <m/>
    <m/>
    <m/>
    <m/>
    <n v="5.09"/>
    <m/>
    <m/>
    <m/>
    <m/>
    <m/>
    <n v="0"/>
    <m/>
    <m/>
    <m/>
    <m/>
    <m/>
    <m/>
    <m/>
    <n v="0"/>
    <m/>
    <m/>
    <m/>
    <m/>
    <m/>
    <n v="1600"/>
    <m/>
    <m/>
    <m/>
    <m/>
    <m/>
    <m/>
    <m/>
    <n v="1600"/>
    <m/>
    <m/>
    <m/>
    <m/>
    <m/>
    <s v="https://octopart.com/click/track?c=1&amp;ai=8237&amp;sig=0da372a&amp;sid=459&amp;ppid=70994088&amp;vpid=271338662&amp;ct=offers"/>
    <m/>
    <m/>
    <m/>
    <m/>
    <m/>
    <m/>
    <m/>
    <s v="https://octopart.com/click/track?ai=8237&amp;sig=016101b&amp;sid=18460&amp;ppid=70994088&amp;vpid=249375412&amp;ct=offers"/>
    <m/>
    <m/>
    <m/>
    <m/>
    <m/>
    <x v="7"/>
    <s v="C2M1000170J-TR"/>
    <m/>
    <n v="5.09"/>
    <n v="50900"/>
    <n v="50900"/>
    <n v="0"/>
    <n v="1600"/>
    <s v="https://octopart.com/click/track?ai=8237&amp;sig=016101b&amp;sid=18460&amp;ppid=70994088&amp;vpid=249375412&amp;ct=offers"/>
    <s v="1.4Ohm"/>
    <s v="2A,"/>
    <s v="20V"/>
    <x v="7"/>
    <x v="62"/>
    <x v="2"/>
  </r>
  <r>
    <m/>
    <x v="164"/>
    <x v="1"/>
    <s v="IMZA65R027M1H"/>
    <m/>
    <x v="130"/>
    <m/>
    <m/>
    <m/>
    <s v="Digi-Key"/>
    <s v="Arrow Electronics, Inc."/>
    <s v="Avnet"/>
    <s v="Avnet Europe"/>
    <s v="Chip One Stop Japan"/>
    <s v="Future Electronics"/>
    <s v="Mouser"/>
    <s v="Newark"/>
    <s v="Richardson RFPD"/>
    <s v="RS Components"/>
    <s v="Rutronik"/>
    <s v="TME"/>
    <s v="TTI"/>
    <s v="Verical"/>
    <s v="Digi-Key"/>
    <s v="Arrow Electronics, Inc."/>
    <s v="Avnet"/>
    <s v="Avnet Europe"/>
    <s v="Chip One Stop Japan"/>
    <s v="Future Electronics"/>
    <s v="Mouser"/>
    <s v="Newark"/>
    <s v="Richardson RFPD"/>
    <s v="RS Components"/>
    <s v="Rutronik"/>
    <s v="TME"/>
    <s v="TTI"/>
    <s v="Verical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6"/>
    <m/>
    <m/>
    <m/>
    <m/>
    <m/>
    <m/>
    <m/>
    <m/>
    <m/>
    <m/>
    <m/>
    <x v="10"/>
    <x v="63"/>
    <x v="5"/>
  </r>
  <r>
    <m/>
    <x v="165"/>
    <x v="1"/>
    <s v="IMZA65R048M1H"/>
    <m/>
    <x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6"/>
    <m/>
    <m/>
    <m/>
    <m/>
    <m/>
    <m/>
    <m/>
    <m/>
    <m/>
    <m/>
    <m/>
    <x v="10"/>
    <x v="63"/>
    <x v="5"/>
  </r>
  <r>
    <m/>
    <x v="166"/>
    <x v="1"/>
    <s v="IMW65R048M1H"/>
    <m/>
    <x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6"/>
    <m/>
    <m/>
    <m/>
    <m/>
    <m/>
    <m/>
    <m/>
    <m/>
    <m/>
    <m/>
    <m/>
    <x v="10"/>
    <x v="63"/>
    <x v="5"/>
  </r>
  <r>
    <m/>
    <x v="167"/>
    <x v="1"/>
    <s v="IMZA65R107M1H"/>
    <m/>
    <x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6"/>
    <m/>
    <m/>
    <m/>
    <m/>
    <m/>
    <m/>
    <m/>
    <m/>
    <m/>
    <m/>
    <m/>
    <x v="10"/>
    <x v="63"/>
    <x v="5"/>
  </r>
  <r>
    <m/>
    <x v="168"/>
    <x v="1"/>
    <s v="IMW65R027M1H"/>
    <m/>
    <x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6"/>
    <m/>
    <m/>
    <m/>
    <m/>
    <m/>
    <m/>
    <m/>
    <m/>
    <m/>
    <m/>
    <m/>
    <x v="10"/>
    <x v="63"/>
    <x v="5"/>
  </r>
  <r>
    <m/>
    <x v="169"/>
    <x v="1"/>
    <s v="IMW65R072M1H"/>
    <m/>
    <x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6"/>
    <m/>
    <m/>
    <m/>
    <m/>
    <m/>
    <m/>
    <m/>
    <m/>
    <m/>
    <m/>
    <m/>
    <x v="10"/>
    <x v="63"/>
    <x v="5"/>
  </r>
  <r>
    <m/>
    <x v="170"/>
    <x v="1"/>
    <s v="IMZA65R072M1H"/>
    <m/>
    <x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6"/>
    <m/>
    <m/>
    <m/>
    <m/>
    <m/>
    <m/>
    <m/>
    <m/>
    <m/>
    <m/>
    <m/>
    <x v="10"/>
    <x v="63"/>
    <x v="5"/>
  </r>
  <r>
    <m/>
    <x v="171"/>
    <x v="9"/>
    <s v="C3M0015065K"/>
    <m/>
    <x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6"/>
    <m/>
    <m/>
    <m/>
    <m/>
    <m/>
    <m/>
    <m/>
    <m/>
    <m/>
    <m/>
    <m/>
    <x v="10"/>
    <x v="63"/>
    <x v="5"/>
  </r>
  <r>
    <m/>
    <x v="172"/>
    <x v="9"/>
    <s v="C3M0015065D"/>
    <m/>
    <x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6"/>
    <m/>
    <m/>
    <m/>
    <m/>
    <m/>
    <m/>
    <m/>
    <m/>
    <m/>
    <m/>
    <m/>
    <x v="10"/>
    <x v="63"/>
    <x v="5"/>
  </r>
  <r>
    <m/>
    <x v="173"/>
    <x v="9"/>
    <s v="C3M0060065D"/>
    <m/>
    <x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6"/>
    <m/>
    <m/>
    <m/>
    <m/>
    <m/>
    <m/>
    <m/>
    <m/>
    <m/>
    <m/>
    <m/>
    <x v="10"/>
    <x v="63"/>
    <x v="5"/>
  </r>
  <r>
    <m/>
    <x v="174"/>
    <x v="9"/>
    <s v="C3M0060065K"/>
    <m/>
    <x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6"/>
    <m/>
    <m/>
    <m/>
    <m/>
    <m/>
    <m/>
    <m/>
    <m/>
    <m/>
    <m/>
    <m/>
    <x v="10"/>
    <x v="63"/>
    <x v="5"/>
  </r>
  <r>
    <m/>
    <x v="175"/>
    <x v="9"/>
    <s v="C3M0060065J"/>
    <m/>
    <x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6"/>
    <m/>
    <m/>
    <m/>
    <m/>
    <m/>
    <m/>
    <m/>
    <m/>
    <m/>
    <m/>
    <m/>
    <x v="10"/>
    <x v="63"/>
    <x v="5"/>
  </r>
  <r>
    <m/>
    <x v="176"/>
    <x v="9"/>
    <s v="C3M0120065D"/>
    <m/>
    <x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6"/>
    <m/>
    <m/>
    <m/>
    <m/>
    <m/>
    <m/>
    <m/>
    <m/>
    <m/>
    <m/>
    <m/>
    <x v="10"/>
    <x v="63"/>
    <x v="5"/>
  </r>
  <r>
    <m/>
    <x v="177"/>
    <x v="9"/>
    <s v="C3M0120065K"/>
    <m/>
    <x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6"/>
    <m/>
    <m/>
    <m/>
    <m/>
    <m/>
    <m/>
    <m/>
    <m/>
    <m/>
    <m/>
    <m/>
    <x v="10"/>
    <x v="63"/>
    <x v="5"/>
  </r>
  <r>
    <m/>
    <x v="178"/>
    <x v="9"/>
    <s v="C3M01200065J"/>
    <m/>
    <x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6"/>
    <m/>
    <m/>
    <m/>
    <m/>
    <m/>
    <m/>
    <m/>
    <m/>
    <m/>
    <m/>
    <m/>
    <x v="10"/>
    <x v="63"/>
    <x v="5"/>
  </r>
  <r>
    <m/>
    <x v="179"/>
    <x v="10"/>
    <m/>
    <m/>
    <x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x v="16"/>
    <m/>
    <m/>
    <m/>
    <m/>
    <m/>
    <m/>
    <m/>
    <m/>
    <m/>
    <m/>
    <m/>
    <x v="10"/>
    <x v="63"/>
    <x v="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1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1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1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1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8AF54FA-9345-48FC-9A43-F09567ACB139}" name="PivotTable9" cacheId="7" applyNumberFormats="0" applyBorderFormats="0" applyFontFormats="0" applyPatternFormats="0" applyAlignmentFormats="0" applyWidthHeightFormats="1" dataCaption="Values" updatedVersion="6" minRefreshableVersion="3" useAutoFormatting="1" rowGrandTotals="0" colGrandTotals="0" itemPrintTitles="1" createdVersion="6" indent="0" outline="1" outlineData="1" multipleFieldFilters="0">
  <location ref="X4:X16" firstHeaderRow="1" firstDataRow="1" firstDataCol="1"/>
  <pivotFields count="109">
    <pivotField showAll="0"/>
    <pivotField showAll="0"/>
    <pivotField axis="axisRow" showAll="0" sortType="descending">
      <items count="12">
        <item h="1" x="10"/>
        <item h="1" x="9"/>
        <item h="1" x="8"/>
        <item h="1" x="7"/>
        <item h="1" x="6"/>
        <item h="1" x="5"/>
        <item x="4"/>
        <item h="1" x="3"/>
        <item h="1" x="2"/>
        <item h="1" x="1"/>
        <item h="1" x="0"/>
        <item t="default"/>
      </items>
    </pivotField>
    <pivotField axis="axisRow" showAll="0">
      <items count="181">
        <item x="29"/>
        <item x="89"/>
        <item x="90"/>
        <item x="91"/>
        <item x="92"/>
        <item x="131"/>
        <item x="135"/>
        <item x="137"/>
        <item x="136"/>
        <item x="148"/>
        <item x="149"/>
        <item x="156"/>
        <item x="161"/>
        <item x="162"/>
        <item x="163"/>
        <item x="164"/>
        <item x="128"/>
        <item x="127"/>
        <item x="130"/>
        <item x="129"/>
        <item x="132"/>
        <item x="133"/>
        <item x="134"/>
        <item x="138"/>
        <item x="142"/>
        <item x="126"/>
        <item x="139"/>
        <item x="141"/>
        <item x="140"/>
        <item x="146"/>
        <item x="144"/>
        <item x="147"/>
        <item x="145"/>
        <item x="155"/>
        <item x="151"/>
        <item x="154"/>
        <item x="153"/>
        <item x="152"/>
        <item x="157"/>
        <item x="158"/>
        <item x="159"/>
        <item x="143"/>
        <item x="150"/>
        <item x="160"/>
        <item x="5"/>
        <item x="4"/>
        <item x="3"/>
        <item x="2"/>
        <item x="1"/>
        <item x="0"/>
        <item x="6"/>
        <item x="8"/>
        <item x="10"/>
        <item x="12"/>
        <item x="15"/>
        <item x="17"/>
        <item x="19"/>
        <item x="7"/>
        <item x="9"/>
        <item x="11"/>
        <item x="13"/>
        <item x="14"/>
        <item x="16"/>
        <item x="18"/>
        <item x="22"/>
        <item x="23"/>
        <item x="20"/>
        <item x="24"/>
        <item x="25"/>
        <item x="26"/>
        <item x="27"/>
        <item x="28"/>
        <item x="21"/>
        <item x="30"/>
        <item x="38"/>
        <item x="31"/>
        <item x="32"/>
        <item x="39"/>
        <item x="33"/>
        <item x="37"/>
        <item x="35"/>
        <item x="36"/>
        <item x="34"/>
        <item x="41"/>
        <item x="43"/>
        <item x="44"/>
        <item x="46"/>
        <item x="48"/>
        <item x="49"/>
        <item x="42"/>
        <item x="40"/>
        <item x="45"/>
        <item x="47"/>
        <item x="50"/>
        <item x="72"/>
        <item x="110"/>
        <item x="112"/>
        <item x="111"/>
        <item x="74"/>
        <item x="73"/>
        <item x="108"/>
        <item x="107"/>
        <item x="109"/>
        <item x="79"/>
        <item x="81"/>
        <item x="84"/>
        <item x="85"/>
        <item x="86"/>
        <item x="87"/>
        <item x="88"/>
        <item x="51"/>
        <item x="52"/>
        <item x="54"/>
        <item x="53"/>
        <item x="55"/>
        <item x="56"/>
        <item x="59"/>
        <item x="58"/>
        <item x="60"/>
        <item x="57"/>
        <item x="61"/>
        <item x="63"/>
        <item x="62"/>
        <item x="64"/>
        <item x="66"/>
        <item x="65"/>
        <item x="69"/>
        <item x="68"/>
        <item x="67"/>
        <item x="71"/>
        <item x="70"/>
        <item x="104"/>
        <item x="103"/>
        <item x="102"/>
        <item x="76"/>
        <item x="77"/>
        <item x="75"/>
        <item x="78"/>
        <item x="80"/>
        <item x="82"/>
        <item x="83"/>
        <item x="101"/>
        <item x="96"/>
        <item x="97"/>
        <item x="105"/>
        <item x="94"/>
        <item x="95"/>
        <item x="98"/>
        <item x="99"/>
        <item x="106"/>
        <item x="93"/>
        <item x="100"/>
        <item x="117"/>
        <item x="118"/>
        <item x="119"/>
        <item x="120"/>
        <item x="121"/>
        <item x="123"/>
        <item x="114"/>
        <item x="116"/>
        <item x="115"/>
        <item x="124"/>
        <item x="125"/>
        <item x="122"/>
        <item x="113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44" showAll="0"/>
    <pivotField showAll="0"/>
    <pivotField showAll="0"/>
    <pivotField showAll="0"/>
    <pivotField showAll="0"/>
    <pivotField showAll="0"/>
    <pivotField showAll="0"/>
    <pivotField showAll="0"/>
    <pivotField showAll="0"/>
    <pivotField multipleItemSelectionAllowed="1" showAll="0">
      <items count="14">
        <item x="1"/>
        <item x="3"/>
        <item x="6"/>
        <item x="9"/>
        <item x="4"/>
        <item x="5"/>
        <item x="0"/>
        <item x="11"/>
        <item x="12"/>
        <item x="8"/>
        <item x="7"/>
        <item x="10"/>
        <item x="2"/>
        <item t="default"/>
      </items>
    </pivotField>
    <pivotField showAll="0"/>
    <pivotField showAll="0"/>
    <pivotField showAll="0"/>
  </pivotFields>
  <rowFields count="2">
    <field x="2"/>
    <field x="3"/>
  </rowFields>
  <rowItems count="12">
    <i>
      <x v="6"/>
    </i>
    <i r="1">
      <x/>
    </i>
    <i r="1">
      <x v="73"/>
    </i>
    <i r="1">
      <x v="74"/>
    </i>
    <i r="1">
      <x v="75"/>
    </i>
    <i r="1">
      <x v="76"/>
    </i>
    <i r="1">
      <x v="77"/>
    </i>
    <i r="1">
      <x v="78"/>
    </i>
    <i r="1">
      <x v="79"/>
    </i>
    <i r="1">
      <x v="80"/>
    </i>
    <i r="1">
      <x v="81"/>
    </i>
    <i r="1">
      <x v="82"/>
    </i>
  </rowItems>
  <colItems count="1">
    <i/>
  </colItems>
  <formats count="1">
    <format dxfId="27">
      <pivotArea dataOnly="0" labelOnly="1" fieldPosition="0">
        <references count="2">
          <reference field="2" count="1" selected="0">
            <x v="1"/>
          </reference>
          <reference field="3" count="4">
            <x v="20"/>
            <x v="21"/>
            <x v="22"/>
            <x v="23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F2C8CDD-A836-4681-B483-3E445F248BCA}" name="PivotTable5" cacheId="7" applyNumberFormats="0" applyBorderFormats="0" applyFontFormats="0" applyPatternFormats="0" applyAlignmentFormats="0" applyWidthHeightFormats="1" dataCaption="Values" updatedVersion="6" minRefreshableVersion="3" useAutoFormatting="1" rowGrandTotals="0" colGrandTotals="0" itemPrintTitles="1" createdVersion="6" indent="0" outline="1" outlineData="1" multipleFieldFilters="0">
  <location ref="V4:V47" firstHeaderRow="1" firstDataRow="1" firstDataCol="1"/>
  <pivotFields count="109">
    <pivotField showAll="0"/>
    <pivotField showAll="0"/>
    <pivotField axis="axisRow" showAll="0" sortType="descending">
      <items count="12">
        <item h="1" x="10"/>
        <item h="1" x="9"/>
        <item h="1" x="8"/>
        <item h="1" x="7"/>
        <item x="6"/>
        <item h="1" x="5"/>
        <item h="1" x="4"/>
        <item h="1" x="3"/>
        <item h="1" x="2"/>
        <item h="1" x="1"/>
        <item h="1" x="0"/>
        <item t="default"/>
      </items>
    </pivotField>
    <pivotField axis="axisRow" showAll="0">
      <items count="181">
        <item x="29"/>
        <item x="89"/>
        <item x="90"/>
        <item x="91"/>
        <item x="92"/>
        <item x="131"/>
        <item x="135"/>
        <item x="137"/>
        <item x="136"/>
        <item x="148"/>
        <item x="149"/>
        <item x="156"/>
        <item x="161"/>
        <item x="162"/>
        <item x="163"/>
        <item x="164"/>
        <item x="128"/>
        <item x="127"/>
        <item x="130"/>
        <item x="129"/>
        <item x="132"/>
        <item x="133"/>
        <item x="134"/>
        <item x="138"/>
        <item x="142"/>
        <item x="126"/>
        <item x="139"/>
        <item x="141"/>
        <item x="140"/>
        <item x="146"/>
        <item x="144"/>
        <item x="147"/>
        <item x="145"/>
        <item x="155"/>
        <item x="151"/>
        <item x="154"/>
        <item x="153"/>
        <item x="152"/>
        <item x="157"/>
        <item x="158"/>
        <item x="159"/>
        <item x="143"/>
        <item x="150"/>
        <item x="160"/>
        <item x="5"/>
        <item x="4"/>
        <item x="3"/>
        <item x="2"/>
        <item x="1"/>
        <item x="0"/>
        <item x="6"/>
        <item x="8"/>
        <item x="10"/>
        <item x="12"/>
        <item x="15"/>
        <item x="17"/>
        <item x="19"/>
        <item x="7"/>
        <item x="9"/>
        <item x="11"/>
        <item x="13"/>
        <item x="14"/>
        <item x="16"/>
        <item x="18"/>
        <item x="22"/>
        <item x="23"/>
        <item x="20"/>
        <item x="24"/>
        <item x="25"/>
        <item x="26"/>
        <item x="27"/>
        <item x="28"/>
        <item x="21"/>
        <item x="30"/>
        <item x="38"/>
        <item x="31"/>
        <item x="32"/>
        <item x="39"/>
        <item x="33"/>
        <item x="37"/>
        <item x="35"/>
        <item x="36"/>
        <item x="34"/>
        <item x="41"/>
        <item x="43"/>
        <item x="44"/>
        <item x="46"/>
        <item x="48"/>
        <item x="49"/>
        <item x="42"/>
        <item x="40"/>
        <item x="45"/>
        <item x="47"/>
        <item x="50"/>
        <item x="72"/>
        <item x="110"/>
        <item x="112"/>
        <item x="111"/>
        <item x="74"/>
        <item x="73"/>
        <item x="108"/>
        <item x="107"/>
        <item x="109"/>
        <item x="79"/>
        <item x="81"/>
        <item x="84"/>
        <item x="85"/>
        <item x="86"/>
        <item x="87"/>
        <item x="88"/>
        <item x="51"/>
        <item x="52"/>
        <item x="54"/>
        <item x="53"/>
        <item x="55"/>
        <item x="56"/>
        <item x="59"/>
        <item x="58"/>
        <item x="60"/>
        <item x="57"/>
        <item x="61"/>
        <item x="63"/>
        <item x="62"/>
        <item x="64"/>
        <item x="66"/>
        <item x="65"/>
        <item x="69"/>
        <item x="68"/>
        <item x="67"/>
        <item x="71"/>
        <item x="70"/>
        <item x="104"/>
        <item x="103"/>
        <item x="102"/>
        <item x="76"/>
        <item x="77"/>
        <item x="75"/>
        <item x="78"/>
        <item x="80"/>
        <item x="82"/>
        <item x="83"/>
        <item x="101"/>
        <item x="96"/>
        <item x="97"/>
        <item x="105"/>
        <item x="94"/>
        <item x="95"/>
        <item x="98"/>
        <item x="99"/>
        <item x="106"/>
        <item x="93"/>
        <item x="100"/>
        <item x="117"/>
        <item x="118"/>
        <item x="119"/>
        <item x="120"/>
        <item x="121"/>
        <item x="123"/>
        <item x="114"/>
        <item x="116"/>
        <item x="115"/>
        <item x="124"/>
        <item x="125"/>
        <item x="122"/>
        <item x="113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44" showAll="0"/>
    <pivotField showAll="0"/>
    <pivotField showAll="0"/>
    <pivotField showAll="0"/>
    <pivotField showAll="0"/>
    <pivotField showAll="0"/>
    <pivotField showAll="0"/>
    <pivotField showAll="0"/>
    <pivotField showAll="0"/>
    <pivotField multipleItemSelectionAllowed="1" showAll="0">
      <items count="14">
        <item x="1"/>
        <item x="3"/>
        <item x="6"/>
        <item x="9"/>
        <item x="4"/>
        <item x="5"/>
        <item x="0"/>
        <item x="11"/>
        <item x="12"/>
        <item x="8"/>
        <item x="7"/>
        <item x="10"/>
        <item x="2"/>
        <item t="default"/>
      </items>
    </pivotField>
    <pivotField showAll="0"/>
    <pivotField showAll="0"/>
    <pivotField showAll="0"/>
  </pivotFields>
  <rowFields count="2">
    <field x="2"/>
    <field x="3"/>
  </rowFields>
  <rowItems count="43">
    <i>
      <x v="4"/>
    </i>
    <i r="1">
      <x v="1"/>
    </i>
    <i r="1">
      <x v="2"/>
    </i>
    <i r="1">
      <x v="3"/>
    </i>
    <i r="1">
      <x v="4"/>
    </i>
    <i r="1">
      <x v="94"/>
    </i>
    <i r="1">
      <x v="98"/>
    </i>
    <i r="1">
      <x v="99"/>
    </i>
    <i r="1">
      <x v="103"/>
    </i>
    <i r="1">
      <x v="104"/>
    </i>
    <i r="1">
      <x v="105"/>
    </i>
    <i r="1">
      <x v="106"/>
    </i>
    <i r="1">
      <x v="107"/>
    </i>
    <i r="1">
      <x v="108"/>
    </i>
    <i r="1">
      <x v="109"/>
    </i>
    <i r="1">
      <x v="110"/>
    </i>
    <i r="1">
      <x v="111"/>
    </i>
    <i r="1">
      <x v="112"/>
    </i>
    <i r="1">
      <x v="113"/>
    </i>
    <i r="1">
      <x v="114"/>
    </i>
    <i r="1">
      <x v="115"/>
    </i>
    <i r="1">
      <x v="116"/>
    </i>
    <i r="1">
      <x v="117"/>
    </i>
    <i r="1">
      <x v="118"/>
    </i>
    <i r="1">
      <x v="119"/>
    </i>
    <i r="1">
      <x v="120"/>
    </i>
    <i r="1">
      <x v="121"/>
    </i>
    <i r="1">
      <x v="122"/>
    </i>
    <i r="1">
      <x v="123"/>
    </i>
    <i r="1">
      <x v="124"/>
    </i>
    <i r="1">
      <x v="125"/>
    </i>
    <i r="1">
      <x v="126"/>
    </i>
    <i r="1">
      <x v="127"/>
    </i>
    <i r="1">
      <x v="128"/>
    </i>
    <i r="1">
      <x v="129"/>
    </i>
    <i r="1">
      <x v="130"/>
    </i>
    <i r="1">
      <x v="134"/>
    </i>
    <i r="1">
      <x v="135"/>
    </i>
    <i r="1">
      <x v="136"/>
    </i>
    <i r="1">
      <x v="137"/>
    </i>
    <i r="1">
      <x v="138"/>
    </i>
    <i r="1">
      <x v="139"/>
    </i>
    <i r="1">
      <x v="140"/>
    </i>
  </rowItems>
  <colItems count="1">
    <i/>
  </colItems>
  <formats count="1">
    <format dxfId="28">
      <pivotArea dataOnly="0" labelOnly="1" fieldPosition="0">
        <references count="2">
          <reference field="2" count="1" selected="0">
            <x v="1"/>
          </reference>
          <reference field="3" count="4">
            <x v="20"/>
            <x v="21"/>
            <x v="22"/>
            <x v="23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F8655EB-B0E6-409A-8B96-4D3A933409A1}" name="PivotTable13" cacheId="7" applyNumberFormats="0" applyBorderFormats="0" applyFontFormats="0" applyPatternFormats="0" applyAlignmentFormats="0" applyWidthHeightFormats="1" dataCaption="Values" updatedVersion="6" minRefreshableVersion="3" useAutoFormatting="1" rowGrandTotals="0" colGrandTotals="0" itemPrintTitles="1" createdVersion="6" indent="0" outline="1" outlineData="1" multipleFieldFilters="0">
  <location ref="AB4:AB11" firstHeaderRow="1" firstDataRow="1" firstDataCol="1"/>
  <pivotFields count="109">
    <pivotField showAll="0"/>
    <pivotField showAll="0"/>
    <pivotField axis="axisRow" showAll="0" sortType="descending">
      <items count="12">
        <item h="1" x="10"/>
        <item h="1" x="9"/>
        <item h="1" x="8"/>
        <item h="1" x="7"/>
        <item h="1" x="6"/>
        <item h="1" x="5"/>
        <item h="1" x="4"/>
        <item h="1" x="3"/>
        <item h="1" x="2"/>
        <item h="1" x="1"/>
        <item x="0"/>
        <item t="default"/>
      </items>
    </pivotField>
    <pivotField axis="axisRow" showAll="0">
      <items count="181">
        <item x="29"/>
        <item x="89"/>
        <item x="90"/>
        <item x="91"/>
        <item x="92"/>
        <item x="131"/>
        <item x="135"/>
        <item x="137"/>
        <item x="136"/>
        <item x="148"/>
        <item x="149"/>
        <item x="156"/>
        <item x="161"/>
        <item x="162"/>
        <item x="163"/>
        <item x="164"/>
        <item x="128"/>
        <item x="127"/>
        <item x="130"/>
        <item x="129"/>
        <item x="132"/>
        <item x="133"/>
        <item x="134"/>
        <item x="138"/>
        <item x="142"/>
        <item x="126"/>
        <item x="139"/>
        <item x="141"/>
        <item x="140"/>
        <item x="146"/>
        <item x="144"/>
        <item x="147"/>
        <item x="145"/>
        <item x="155"/>
        <item x="151"/>
        <item x="154"/>
        <item x="153"/>
        <item x="152"/>
        <item x="157"/>
        <item x="158"/>
        <item x="159"/>
        <item x="143"/>
        <item x="150"/>
        <item x="160"/>
        <item x="5"/>
        <item x="4"/>
        <item x="3"/>
        <item x="2"/>
        <item x="1"/>
        <item x="0"/>
        <item x="6"/>
        <item x="8"/>
        <item x="10"/>
        <item x="12"/>
        <item x="15"/>
        <item x="17"/>
        <item x="19"/>
        <item x="7"/>
        <item x="9"/>
        <item x="11"/>
        <item x="13"/>
        <item x="14"/>
        <item x="16"/>
        <item x="18"/>
        <item x="22"/>
        <item x="23"/>
        <item x="20"/>
        <item x="24"/>
        <item x="25"/>
        <item x="26"/>
        <item x="27"/>
        <item x="28"/>
        <item x="21"/>
        <item x="30"/>
        <item x="38"/>
        <item x="31"/>
        <item x="32"/>
        <item x="39"/>
        <item x="33"/>
        <item x="37"/>
        <item x="35"/>
        <item x="36"/>
        <item x="34"/>
        <item x="41"/>
        <item x="43"/>
        <item x="44"/>
        <item x="46"/>
        <item x="48"/>
        <item x="49"/>
        <item x="42"/>
        <item x="40"/>
        <item x="45"/>
        <item x="47"/>
        <item x="50"/>
        <item x="72"/>
        <item x="110"/>
        <item x="112"/>
        <item x="111"/>
        <item x="74"/>
        <item x="73"/>
        <item x="108"/>
        <item x="107"/>
        <item x="109"/>
        <item x="79"/>
        <item x="81"/>
        <item x="84"/>
        <item x="85"/>
        <item x="86"/>
        <item x="87"/>
        <item x="88"/>
        <item x="51"/>
        <item x="52"/>
        <item x="54"/>
        <item x="53"/>
        <item x="55"/>
        <item x="56"/>
        <item x="59"/>
        <item x="58"/>
        <item x="60"/>
        <item x="57"/>
        <item x="61"/>
        <item x="63"/>
        <item x="62"/>
        <item x="64"/>
        <item x="66"/>
        <item x="65"/>
        <item x="69"/>
        <item x="68"/>
        <item x="67"/>
        <item x="71"/>
        <item x="70"/>
        <item x="104"/>
        <item x="103"/>
        <item x="102"/>
        <item x="76"/>
        <item x="77"/>
        <item x="75"/>
        <item x="78"/>
        <item x="80"/>
        <item x="82"/>
        <item x="83"/>
        <item x="101"/>
        <item x="96"/>
        <item x="97"/>
        <item x="105"/>
        <item x="94"/>
        <item x="95"/>
        <item x="98"/>
        <item x="99"/>
        <item x="106"/>
        <item x="93"/>
        <item x="100"/>
        <item x="117"/>
        <item x="118"/>
        <item x="119"/>
        <item x="120"/>
        <item x="121"/>
        <item x="123"/>
        <item x="114"/>
        <item x="116"/>
        <item x="115"/>
        <item x="124"/>
        <item x="125"/>
        <item x="122"/>
        <item x="113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44" showAll="0"/>
    <pivotField showAll="0"/>
    <pivotField showAll="0"/>
    <pivotField showAll="0"/>
    <pivotField showAll="0"/>
    <pivotField showAll="0"/>
    <pivotField showAll="0"/>
    <pivotField showAll="0"/>
    <pivotField showAll="0"/>
    <pivotField multipleItemSelectionAllowed="1" showAll="0">
      <items count="14">
        <item x="1"/>
        <item x="3"/>
        <item x="6"/>
        <item x="9"/>
        <item x="4"/>
        <item x="5"/>
        <item x="0"/>
        <item x="11"/>
        <item x="12"/>
        <item x="8"/>
        <item x="7"/>
        <item x="10"/>
        <item x="2"/>
        <item t="default"/>
      </items>
    </pivotField>
    <pivotField showAll="0"/>
    <pivotField showAll="0"/>
    <pivotField showAll="0"/>
  </pivotFields>
  <rowFields count="2">
    <field x="2"/>
    <field x="3"/>
  </rowFields>
  <rowItems count="7">
    <i>
      <x v="10"/>
    </i>
    <i r="1">
      <x v="44"/>
    </i>
    <i r="1">
      <x v="45"/>
    </i>
    <i r="1">
      <x v="46"/>
    </i>
    <i r="1">
      <x v="47"/>
    </i>
    <i r="1">
      <x v="48"/>
    </i>
    <i r="1">
      <x v="49"/>
    </i>
  </rowItems>
  <colItems count="1">
    <i/>
  </colItems>
  <formats count="1">
    <format dxfId="29">
      <pivotArea dataOnly="0" labelOnly="1" fieldPosition="0">
        <references count="2">
          <reference field="2" count="1" selected="0">
            <x v="1"/>
          </reference>
          <reference field="3" count="4">
            <x v="20"/>
            <x v="21"/>
            <x v="22"/>
            <x v="23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B326103-8017-4D26-95D8-8A11174452FE}" name="PivotTable10" cacheId="7" applyNumberFormats="0" applyBorderFormats="0" applyFontFormats="0" applyPatternFormats="0" applyAlignmentFormats="0" applyWidthHeightFormats="1" dataCaption="Values" updatedVersion="6" minRefreshableVersion="3" useAutoFormatting="1" rowGrandTotals="0" colGrandTotals="0" itemPrintTitles="1" createdVersion="6" indent="0" outline="1" outlineData="1" multipleFieldFilters="0">
  <location ref="Y4:Y10" firstHeaderRow="1" firstDataRow="1" firstDataCol="1"/>
  <pivotFields count="109">
    <pivotField showAll="0"/>
    <pivotField showAll="0"/>
    <pivotField axis="axisRow" showAll="0" sortType="descending">
      <items count="12">
        <item h="1" x="10"/>
        <item h="1" x="9"/>
        <item h="1" x="8"/>
        <item h="1" x="7"/>
        <item h="1" x="6"/>
        <item h="1" x="5"/>
        <item h="1" x="4"/>
        <item x="3"/>
        <item h="1" x="2"/>
        <item h="1" x="1"/>
        <item h="1" x="0"/>
        <item t="default"/>
      </items>
    </pivotField>
    <pivotField axis="axisRow" showAll="0">
      <items count="181">
        <item x="29"/>
        <item x="89"/>
        <item x="90"/>
        <item x="91"/>
        <item x="92"/>
        <item x="131"/>
        <item x="135"/>
        <item x="137"/>
        <item x="136"/>
        <item x="148"/>
        <item x="149"/>
        <item x="156"/>
        <item x="161"/>
        <item x="162"/>
        <item x="163"/>
        <item x="164"/>
        <item x="128"/>
        <item x="127"/>
        <item x="130"/>
        <item x="129"/>
        <item x="132"/>
        <item x="133"/>
        <item x="134"/>
        <item x="138"/>
        <item x="142"/>
        <item x="126"/>
        <item x="139"/>
        <item x="141"/>
        <item x="140"/>
        <item x="146"/>
        <item x="144"/>
        <item x="147"/>
        <item x="145"/>
        <item x="155"/>
        <item x="151"/>
        <item x="154"/>
        <item x="153"/>
        <item x="152"/>
        <item x="157"/>
        <item x="158"/>
        <item x="159"/>
        <item x="143"/>
        <item x="150"/>
        <item x="160"/>
        <item x="5"/>
        <item x="4"/>
        <item x="3"/>
        <item x="2"/>
        <item x="1"/>
        <item x="0"/>
        <item x="6"/>
        <item x="8"/>
        <item x="10"/>
        <item x="12"/>
        <item x="15"/>
        <item x="17"/>
        <item x="19"/>
        <item x="7"/>
        <item x="9"/>
        <item x="11"/>
        <item x="13"/>
        <item x="14"/>
        <item x="16"/>
        <item x="18"/>
        <item x="22"/>
        <item x="23"/>
        <item x="20"/>
        <item x="24"/>
        <item x="25"/>
        <item x="26"/>
        <item x="27"/>
        <item x="28"/>
        <item x="21"/>
        <item x="30"/>
        <item x="38"/>
        <item x="31"/>
        <item x="32"/>
        <item x="39"/>
        <item x="33"/>
        <item x="37"/>
        <item x="35"/>
        <item x="36"/>
        <item x="34"/>
        <item x="41"/>
        <item x="43"/>
        <item x="44"/>
        <item x="46"/>
        <item x="48"/>
        <item x="49"/>
        <item x="42"/>
        <item x="40"/>
        <item x="45"/>
        <item x="47"/>
        <item x="50"/>
        <item x="72"/>
        <item x="110"/>
        <item x="112"/>
        <item x="111"/>
        <item x="74"/>
        <item x="73"/>
        <item x="108"/>
        <item x="107"/>
        <item x="109"/>
        <item x="79"/>
        <item x="81"/>
        <item x="84"/>
        <item x="85"/>
        <item x="86"/>
        <item x="87"/>
        <item x="88"/>
        <item x="51"/>
        <item x="52"/>
        <item x="54"/>
        <item x="53"/>
        <item x="55"/>
        <item x="56"/>
        <item x="59"/>
        <item x="58"/>
        <item x="60"/>
        <item x="57"/>
        <item x="61"/>
        <item x="63"/>
        <item x="62"/>
        <item x="64"/>
        <item x="66"/>
        <item x="65"/>
        <item x="69"/>
        <item x="68"/>
        <item x="67"/>
        <item x="71"/>
        <item x="70"/>
        <item x="104"/>
        <item x="103"/>
        <item x="102"/>
        <item x="76"/>
        <item x="77"/>
        <item x="75"/>
        <item x="78"/>
        <item x="80"/>
        <item x="82"/>
        <item x="83"/>
        <item x="101"/>
        <item x="96"/>
        <item x="97"/>
        <item x="105"/>
        <item x="94"/>
        <item x="95"/>
        <item x="98"/>
        <item x="99"/>
        <item x="106"/>
        <item x="93"/>
        <item x="100"/>
        <item x="117"/>
        <item x="118"/>
        <item x="119"/>
        <item x="120"/>
        <item x="121"/>
        <item x="123"/>
        <item x="114"/>
        <item x="116"/>
        <item x="115"/>
        <item x="124"/>
        <item x="125"/>
        <item x="122"/>
        <item x="113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44" showAll="0"/>
    <pivotField showAll="0"/>
    <pivotField showAll="0"/>
    <pivotField showAll="0"/>
    <pivotField showAll="0"/>
    <pivotField showAll="0"/>
    <pivotField showAll="0"/>
    <pivotField showAll="0"/>
    <pivotField showAll="0"/>
    <pivotField multipleItemSelectionAllowed="1" showAll="0">
      <items count="14">
        <item x="1"/>
        <item x="3"/>
        <item x="6"/>
        <item x="9"/>
        <item x="4"/>
        <item x="5"/>
        <item x="0"/>
        <item x="11"/>
        <item x="12"/>
        <item x="8"/>
        <item x="7"/>
        <item x="10"/>
        <item x="2"/>
        <item t="default"/>
      </items>
    </pivotField>
    <pivotField showAll="0"/>
    <pivotField showAll="0"/>
    <pivotField showAll="0"/>
  </pivotFields>
  <rowFields count="2">
    <field x="2"/>
    <field x="3"/>
  </rowFields>
  <rowItems count="6">
    <i>
      <x v="7"/>
    </i>
    <i r="1">
      <x v="67"/>
    </i>
    <i r="1">
      <x v="68"/>
    </i>
    <i r="1">
      <x v="69"/>
    </i>
    <i r="1">
      <x v="70"/>
    </i>
    <i r="1">
      <x v="71"/>
    </i>
  </rowItems>
  <colItems count="1">
    <i/>
  </colItems>
  <formats count="1">
    <format dxfId="30">
      <pivotArea dataOnly="0" labelOnly="1" fieldPosition="0">
        <references count="2">
          <reference field="2" count="1" selected="0">
            <x v="1"/>
          </reference>
          <reference field="3" count="4">
            <x v="20"/>
            <x v="21"/>
            <x v="22"/>
            <x v="23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5AD4713-BEA1-4FC3-BF9C-C6112701C45C}" name="PivotTable8" cacheId="8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E5:AE12" firstHeaderRow="1" firstDataRow="1" firstDataCol="1"/>
  <pivotFields count="8">
    <pivotField showAll="0"/>
    <pivotField showAll="0"/>
    <pivotField axis="axisRow" showAll="0" sortType="descending">
      <items count="11">
        <item h="1" x="9"/>
        <item n="ST." x="1"/>
        <item n="Rohm." x="2"/>
        <item n="ON." x="3"/>
        <item n="Microsemi." x="4"/>
        <item n="Littelfuse." x="5"/>
        <item n="Infineon." x="6"/>
        <item n="Genesic." h="1" x="7"/>
        <item n="Cree/Wolfspeed." h="1" x="0"/>
        <item h="1" x="8"/>
        <item t="default"/>
      </items>
    </pivotField>
    <pivotField showAll="0"/>
    <pivotField showAll="0"/>
    <pivotField showAll="0"/>
    <pivotField showAll="0"/>
    <pivotField showAll="0"/>
  </pivotFields>
  <rowFields count="1">
    <field x="2"/>
  </rowFields>
  <rowItems count="7">
    <i>
      <x v="1"/>
    </i>
    <i>
      <x v="2"/>
    </i>
    <i>
      <x v="3"/>
    </i>
    <i>
      <x v="4"/>
    </i>
    <i>
      <x v="5"/>
    </i>
    <i>
      <x v="6"/>
    </i>
    <i t="grand">
      <x/>
    </i>
  </rowItems>
  <colItems count="1">
    <i/>
  </colItem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33F0589-64F9-4C18-8D08-4C5B476896BD}" name="PivotTable1" cacheId="7" applyNumberFormats="0" applyBorderFormats="0" applyFontFormats="0" applyPatternFormats="0" applyAlignmentFormats="0" applyWidthHeightFormats="1" dataCaption="Values" updatedVersion="6" minRefreshableVersion="3" useAutoFormatting="1" rowGrandTotals="0" colGrandTotals="0" itemPrintTitles="1" createdVersion="6" indent="0" outline="1" outlineData="1" multipleFieldFilters="0">
  <location ref="T4:T18" firstHeaderRow="1" firstDataRow="1" firstDataCol="1"/>
  <pivotFields count="109">
    <pivotField showAll="0"/>
    <pivotField showAll="0"/>
    <pivotField axis="axisRow" showAll="0" sortType="descending">
      <items count="12">
        <item h="1" x="10"/>
        <item h="1" x="9"/>
        <item x="8"/>
        <item h="1" x="7"/>
        <item h="1" x="6"/>
        <item h="1" x="5"/>
        <item h="1" x="4"/>
        <item h="1" x="3"/>
        <item h="1" x="2"/>
        <item h="1" x="1"/>
        <item h="1" x="0"/>
        <item t="default"/>
      </items>
    </pivotField>
    <pivotField axis="axisRow" showAll="0">
      <items count="181">
        <item x="29"/>
        <item x="89"/>
        <item x="90"/>
        <item x="91"/>
        <item x="92"/>
        <item x="131"/>
        <item x="135"/>
        <item x="137"/>
        <item x="136"/>
        <item x="148"/>
        <item x="149"/>
        <item x="156"/>
        <item x="161"/>
        <item x="162"/>
        <item x="163"/>
        <item x="164"/>
        <item x="128"/>
        <item x="127"/>
        <item x="130"/>
        <item x="129"/>
        <item x="132"/>
        <item x="133"/>
        <item x="134"/>
        <item x="138"/>
        <item x="142"/>
        <item x="126"/>
        <item x="139"/>
        <item x="141"/>
        <item x="140"/>
        <item x="146"/>
        <item x="144"/>
        <item x="147"/>
        <item x="145"/>
        <item x="155"/>
        <item x="151"/>
        <item x="154"/>
        <item x="153"/>
        <item x="152"/>
        <item x="157"/>
        <item x="158"/>
        <item x="159"/>
        <item x="143"/>
        <item x="150"/>
        <item x="160"/>
        <item x="5"/>
        <item x="4"/>
        <item x="3"/>
        <item x="2"/>
        <item x="1"/>
        <item x="0"/>
        <item x="6"/>
        <item x="8"/>
        <item x="10"/>
        <item x="12"/>
        <item x="15"/>
        <item x="17"/>
        <item x="19"/>
        <item x="7"/>
        <item x="9"/>
        <item x="11"/>
        <item x="13"/>
        <item x="14"/>
        <item x="16"/>
        <item x="18"/>
        <item x="22"/>
        <item x="23"/>
        <item x="20"/>
        <item x="24"/>
        <item x="25"/>
        <item x="26"/>
        <item x="27"/>
        <item x="28"/>
        <item x="21"/>
        <item x="30"/>
        <item x="38"/>
        <item x="31"/>
        <item x="32"/>
        <item x="39"/>
        <item x="33"/>
        <item x="37"/>
        <item x="35"/>
        <item x="36"/>
        <item x="34"/>
        <item x="41"/>
        <item x="43"/>
        <item x="44"/>
        <item x="46"/>
        <item x="48"/>
        <item x="49"/>
        <item x="42"/>
        <item x="40"/>
        <item x="45"/>
        <item x="47"/>
        <item x="50"/>
        <item x="72"/>
        <item x="110"/>
        <item x="112"/>
        <item x="111"/>
        <item x="74"/>
        <item x="73"/>
        <item x="108"/>
        <item x="107"/>
        <item x="109"/>
        <item x="79"/>
        <item x="81"/>
        <item x="84"/>
        <item x="85"/>
        <item x="86"/>
        <item x="87"/>
        <item x="88"/>
        <item x="51"/>
        <item x="52"/>
        <item x="54"/>
        <item x="53"/>
        <item x="55"/>
        <item x="56"/>
        <item x="59"/>
        <item x="58"/>
        <item x="60"/>
        <item x="57"/>
        <item x="61"/>
        <item x="63"/>
        <item x="62"/>
        <item x="64"/>
        <item x="66"/>
        <item x="65"/>
        <item x="69"/>
        <item x="68"/>
        <item x="67"/>
        <item x="71"/>
        <item x="70"/>
        <item x="104"/>
        <item x="103"/>
        <item x="102"/>
        <item x="76"/>
        <item x="77"/>
        <item x="75"/>
        <item x="78"/>
        <item x="80"/>
        <item x="82"/>
        <item x="83"/>
        <item x="101"/>
        <item x="96"/>
        <item x="97"/>
        <item x="105"/>
        <item x="94"/>
        <item x="95"/>
        <item x="98"/>
        <item x="99"/>
        <item x="106"/>
        <item x="93"/>
        <item x="100"/>
        <item x="117"/>
        <item x="118"/>
        <item x="119"/>
        <item x="120"/>
        <item x="121"/>
        <item x="123"/>
        <item x="114"/>
        <item x="116"/>
        <item x="115"/>
        <item x="124"/>
        <item x="125"/>
        <item x="122"/>
        <item x="113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44" showAll="0"/>
    <pivotField showAll="0"/>
    <pivotField showAll="0"/>
    <pivotField showAll="0"/>
    <pivotField showAll="0"/>
    <pivotField showAll="0"/>
    <pivotField showAll="0"/>
    <pivotField showAll="0"/>
    <pivotField showAll="0"/>
    <pivotField multipleItemSelectionAllowed="1" showAll="0">
      <items count="14">
        <item x="1"/>
        <item x="3"/>
        <item x="6"/>
        <item x="9"/>
        <item x="4"/>
        <item x="5"/>
        <item x="0"/>
        <item x="11"/>
        <item x="12"/>
        <item x="8"/>
        <item x="7"/>
        <item x="10"/>
        <item x="2"/>
        <item t="default"/>
      </items>
    </pivotField>
    <pivotField showAll="0"/>
    <pivotField showAll="0"/>
    <pivotField showAll="0"/>
  </pivotFields>
  <rowFields count="2">
    <field x="2"/>
    <field x="3"/>
  </rowFields>
  <rowItems count="14">
    <i>
      <x v="2"/>
    </i>
    <i r="1">
      <x v="152"/>
    </i>
    <i r="1">
      <x v="153"/>
    </i>
    <i r="1">
      <x v="154"/>
    </i>
    <i r="1">
      <x v="155"/>
    </i>
    <i r="1">
      <x v="156"/>
    </i>
    <i r="1">
      <x v="157"/>
    </i>
    <i r="1">
      <x v="158"/>
    </i>
    <i r="1">
      <x v="159"/>
    </i>
    <i r="1">
      <x v="160"/>
    </i>
    <i r="1">
      <x v="161"/>
    </i>
    <i r="1">
      <x v="162"/>
    </i>
    <i r="1">
      <x v="163"/>
    </i>
    <i r="1">
      <x v="164"/>
    </i>
  </rowItems>
  <colItems count="1">
    <i/>
  </colItems>
  <formats count="1">
    <format dxfId="31">
      <pivotArea dataOnly="0" labelOnly="1" fieldPosition="0">
        <references count="2">
          <reference field="2" count="1" selected="0">
            <x v="1"/>
          </reference>
          <reference field="3" count="4">
            <x v="20"/>
            <x v="21"/>
            <x v="22"/>
            <x v="23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0055FC8-80F2-44EA-9471-068170D36427}" name="PivotTable12" cacheId="7" applyNumberFormats="0" applyBorderFormats="0" applyFontFormats="0" applyPatternFormats="0" applyAlignmentFormats="0" applyWidthHeightFormats="1" dataCaption="Values" updatedVersion="6" minRefreshableVersion="3" useAutoFormatting="1" rowGrandTotals="0" colGrandTotals="0" itemPrintTitles="1" createdVersion="6" indent="0" outline="1" outlineData="1" multipleFieldFilters="0">
  <location ref="AA4:AA26" firstHeaderRow="1" firstDataRow="1" firstDataCol="1"/>
  <pivotFields count="109">
    <pivotField showAll="0"/>
    <pivotField showAll="0"/>
    <pivotField axis="axisRow" showAll="0" sortType="descending">
      <items count="12">
        <item h="1" x="10"/>
        <item h="1" x="9"/>
        <item h="1" x="8"/>
        <item h="1" x="7"/>
        <item h="1" x="6"/>
        <item h="1" x="5"/>
        <item h="1" x="4"/>
        <item h="1" x="3"/>
        <item h="1" x="2"/>
        <item x="1"/>
        <item h="1" x="0"/>
        <item t="default"/>
      </items>
    </pivotField>
    <pivotField axis="axisRow" showAll="0">
      <items count="181">
        <item x="29"/>
        <item x="89"/>
        <item x="90"/>
        <item x="91"/>
        <item x="92"/>
        <item x="131"/>
        <item x="135"/>
        <item x="137"/>
        <item x="136"/>
        <item x="148"/>
        <item x="149"/>
        <item x="156"/>
        <item x="161"/>
        <item x="162"/>
        <item x="163"/>
        <item x="164"/>
        <item x="128"/>
        <item x="127"/>
        <item x="130"/>
        <item x="129"/>
        <item x="132"/>
        <item x="133"/>
        <item x="134"/>
        <item x="138"/>
        <item x="142"/>
        <item x="126"/>
        <item x="139"/>
        <item x="141"/>
        <item x="140"/>
        <item x="146"/>
        <item x="144"/>
        <item x="147"/>
        <item x="145"/>
        <item x="155"/>
        <item x="151"/>
        <item x="154"/>
        <item x="153"/>
        <item x="152"/>
        <item x="157"/>
        <item x="158"/>
        <item x="159"/>
        <item x="143"/>
        <item x="150"/>
        <item x="160"/>
        <item x="5"/>
        <item x="4"/>
        <item x="3"/>
        <item x="2"/>
        <item x="1"/>
        <item x="0"/>
        <item x="6"/>
        <item x="8"/>
        <item x="10"/>
        <item x="12"/>
        <item x="15"/>
        <item x="17"/>
        <item x="19"/>
        <item x="7"/>
        <item x="9"/>
        <item x="11"/>
        <item x="13"/>
        <item x="14"/>
        <item x="16"/>
        <item x="18"/>
        <item x="22"/>
        <item x="23"/>
        <item x="20"/>
        <item x="24"/>
        <item x="25"/>
        <item x="26"/>
        <item x="27"/>
        <item x="28"/>
        <item x="21"/>
        <item x="30"/>
        <item x="38"/>
        <item x="31"/>
        <item x="32"/>
        <item x="39"/>
        <item x="33"/>
        <item x="37"/>
        <item x="35"/>
        <item x="36"/>
        <item x="34"/>
        <item x="41"/>
        <item x="43"/>
        <item x="44"/>
        <item x="46"/>
        <item x="48"/>
        <item x="49"/>
        <item x="42"/>
        <item x="40"/>
        <item x="45"/>
        <item x="47"/>
        <item x="50"/>
        <item x="72"/>
        <item x="110"/>
        <item x="112"/>
        <item x="111"/>
        <item x="74"/>
        <item x="73"/>
        <item x="108"/>
        <item x="107"/>
        <item x="109"/>
        <item x="79"/>
        <item x="81"/>
        <item x="84"/>
        <item x="85"/>
        <item x="86"/>
        <item x="87"/>
        <item x="88"/>
        <item x="51"/>
        <item x="52"/>
        <item x="54"/>
        <item x="53"/>
        <item x="55"/>
        <item x="56"/>
        <item x="59"/>
        <item x="58"/>
        <item x="60"/>
        <item x="57"/>
        <item x="61"/>
        <item x="63"/>
        <item x="62"/>
        <item x="64"/>
        <item x="66"/>
        <item x="65"/>
        <item x="69"/>
        <item x="68"/>
        <item x="67"/>
        <item x="71"/>
        <item x="70"/>
        <item x="104"/>
        <item x="103"/>
        <item x="102"/>
        <item x="76"/>
        <item x="77"/>
        <item x="75"/>
        <item x="78"/>
        <item x="80"/>
        <item x="82"/>
        <item x="83"/>
        <item x="101"/>
        <item x="96"/>
        <item x="97"/>
        <item x="105"/>
        <item x="94"/>
        <item x="95"/>
        <item x="98"/>
        <item x="99"/>
        <item x="106"/>
        <item x="93"/>
        <item x="100"/>
        <item x="117"/>
        <item x="118"/>
        <item x="119"/>
        <item x="120"/>
        <item x="121"/>
        <item x="123"/>
        <item x="114"/>
        <item x="116"/>
        <item x="115"/>
        <item x="124"/>
        <item x="125"/>
        <item x="122"/>
        <item x="113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44" showAll="0"/>
    <pivotField showAll="0"/>
    <pivotField showAll="0"/>
    <pivotField showAll="0"/>
    <pivotField showAll="0"/>
    <pivotField showAll="0"/>
    <pivotField showAll="0"/>
    <pivotField showAll="0"/>
    <pivotField showAll="0"/>
    <pivotField multipleItemSelectionAllowed="1" showAll="0">
      <items count="14">
        <item x="1"/>
        <item x="3"/>
        <item x="6"/>
        <item x="9"/>
        <item x="4"/>
        <item x="5"/>
        <item x="0"/>
        <item x="11"/>
        <item x="12"/>
        <item x="8"/>
        <item x="7"/>
        <item x="10"/>
        <item x="2"/>
        <item t="default"/>
      </items>
    </pivotField>
    <pivotField showAll="0"/>
    <pivotField showAll="0"/>
    <pivotField showAll="0"/>
  </pivotFields>
  <rowFields count="2">
    <field x="2"/>
    <field x="3"/>
  </rowFields>
  <rowItems count="22">
    <i>
      <x v="9"/>
    </i>
    <i r="1">
      <x v="50"/>
    </i>
    <i r="1">
      <x v="51"/>
    </i>
    <i r="1">
      <x v="52"/>
    </i>
    <i r="1">
      <x v="53"/>
    </i>
    <i r="1">
      <x v="54"/>
    </i>
    <i r="1">
      <x v="55"/>
    </i>
    <i r="1">
      <x v="56"/>
    </i>
    <i r="1">
      <x v="57"/>
    </i>
    <i r="1">
      <x v="58"/>
    </i>
    <i r="1">
      <x v="59"/>
    </i>
    <i r="1">
      <x v="60"/>
    </i>
    <i r="1">
      <x v="61"/>
    </i>
    <i r="1">
      <x v="62"/>
    </i>
    <i r="1">
      <x v="63"/>
    </i>
    <i r="1">
      <x v="165"/>
    </i>
    <i r="1">
      <x v="166"/>
    </i>
    <i r="1">
      <x v="167"/>
    </i>
    <i r="1">
      <x v="168"/>
    </i>
    <i r="1">
      <x v="169"/>
    </i>
    <i r="1">
      <x v="170"/>
    </i>
    <i r="1">
      <x v="171"/>
    </i>
  </rowItems>
  <colItems count="1">
    <i/>
  </colItems>
  <formats count="1">
    <format dxfId="32">
      <pivotArea dataOnly="0" labelOnly="1" fieldPosition="0">
        <references count="2">
          <reference field="2" count="1" selected="0">
            <x v="1"/>
          </reference>
          <reference field="3" count="4">
            <x v="20"/>
            <x v="21"/>
            <x v="22"/>
            <x v="23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8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05FB1E1-31A1-4863-B976-A3B5DDB48C63}" name="PivotTable7" cacheId="8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H5:AH487" firstHeaderRow="1" firstDataRow="1" firstDataCol="1"/>
  <pivotFields count="8">
    <pivotField axis="axisRow" showAll="0">
      <items count="476">
        <item x="473"/>
        <item x="359"/>
        <item x="360"/>
        <item x="361"/>
        <item x="362"/>
        <item x="363"/>
        <item x="364"/>
        <item x="26"/>
        <item x="27"/>
        <item x="28"/>
        <item x="29"/>
        <item x="0"/>
        <item x="30"/>
        <item x="31"/>
        <item x="32"/>
        <item x="1"/>
        <item x="33"/>
        <item x="34"/>
        <item x="35"/>
        <item x="36"/>
        <item x="2"/>
        <item x="3"/>
        <item x="4"/>
        <item x="37"/>
        <item x="38"/>
        <item x="39"/>
        <item x="40"/>
        <item x="5"/>
        <item x="6"/>
        <item x="7"/>
        <item x="8"/>
        <item x="41"/>
        <item x="42"/>
        <item x="9"/>
        <item x="10"/>
        <item x="11"/>
        <item x="12"/>
        <item x="43"/>
        <item x="44"/>
        <item x="13"/>
        <item x="14"/>
        <item x="15"/>
        <item x="16"/>
        <item x="17"/>
        <item x="18"/>
        <item x="19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48"/>
        <item x="49"/>
        <item x="50"/>
        <item x="20"/>
        <item x="21"/>
        <item x="22"/>
        <item x="23"/>
        <item x="24"/>
        <item x="51"/>
        <item x="52"/>
        <item x="45"/>
        <item x="46"/>
        <item x="47"/>
        <item x="25"/>
        <item x="70"/>
        <item x="71"/>
        <item x="218"/>
        <item x="219"/>
        <item x="220"/>
        <item x="221"/>
        <item x="222"/>
        <item x="223"/>
        <item x="224"/>
        <item x="286"/>
        <item x="287"/>
        <item x="225"/>
        <item x="226"/>
        <item x="227"/>
        <item x="288"/>
        <item x="228"/>
        <item x="229"/>
        <item x="230"/>
        <item x="231"/>
        <item x="232"/>
        <item x="233"/>
        <item x="234"/>
        <item x="235"/>
        <item x="236"/>
        <item x="289"/>
        <item x="237"/>
        <item x="238"/>
        <item x="239"/>
        <item x="290"/>
        <item x="240"/>
        <item x="241"/>
        <item x="242"/>
        <item x="291"/>
        <item x="292"/>
        <item x="243"/>
        <item x="244"/>
        <item x="293"/>
        <item x="245"/>
        <item x="246"/>
        <item x="294"/>
        <item x="295"/>
        <item x="296"/>
        <item x="247"/>
        <item x="248"/>
        <item x="249"/>
        <item x="297"/>
        <item x="250"/>
        <item x="251"/>
        <item x="252"/>
        <item x="253"/>
        <item x="298"/>
        <item x="299"/>
        <item x="254"/>
        <item x="255"/>
        <item x="300"/>
        <item x="256"/>
        <item x="257"/>
        <item x="258"/>
        <item x="259"/>
        <item x="260"/>
        <item x="261"/>
        <item x="262"/>
        <item x="263"/>
        <item x="264"/>
        <item x="301"/>
        <item x="265"/>
        <item x="266"/>
        <item x="302"/>
        <item x="267"/>
        <item x="268"/>
        <item x="303"/>
        <item x="269"/>
        <item x="270"/>
        <item x="271"/>
        <item x="272"/>
        <item x="304"/>
        <item x="273"/>
        <item x="305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451"/>
        <item x="458"/>
        <item x="459"/>
        <item x="453"/>
        <item x="460"/>
        <item x="461"/>
        <item x="454"/>
        <item x="455"/>
        <item x="456"/>
        <item x="457"/>
        <item x="462"/>
        <item x="463"/>
        <item x="464"/>
        <item x="465"/>
        <item x="466"/>
        <item x="467"/>
        <item x="468"/>
        <item x="469"/>
        <item x="470"/>
        <item x="471"/>
        <item x="452"/>
        <item x="472"/>
        <item x="415"/>
        <item x="416"/>
        <item x="417"/>
        <item x="418"/>
        <item x="419"/>
        <item x="420"/>
        <item x="421"/>
        <item x="365"/>
        <item x="366"/>
        <item x="367"/>
        <item x="368"/>
        <item x="369"/>
        <item x="370"/>
        <item x="371"/>
        <item x="430"/>
        <item x="372"/>
        <item x="373"/>
        <item x="422"/>
        <item x="374"/>
        <item x="375"/>
        <item x="423"/>
        <item x="431"/>
        <item x="376"/>
        <item x="424"/>
        <item x="377"/>
        <item x="378"/>
        <item x="425"/>
        <item x="432"/>
        <item x="379"/>
        <item x="380"/>
        <item x="426"/>
        <item x="381"/>
        <item x="427"/>
        <item x="433"/>
        <item x="382"/>
        <item x="383"/>
        <item x="428"/>
        <item x="384"/>
        <item x="385"/>
        <item x="429"/>
        <item x="434"/>
        <item x="386"/>
        <item x="387"/>
        <item x="435"/>
        <item x="388"/>
        <item x="389"/>
        <item x="436"/>
        <item x="390"/>
        <item x="391"/>
        <item x="392"/>
        <item x="437"/>
        <item x="393"/>
        <item x="394"/>
        <item x="438"/>
        <item x="395"/>
        <item x="396"/>
        <item x="439"/>
        <item x="397"/>
        <item x="398"/>
        <item x="440"/>
        <item x="441"/>
        <item x="399"/>
        <item x="400"/>
        <item x="401"/>
        <item x="402"/>
        <item x="403"/>
        <item x="404"/>
        <item x="442"/>
        <item x="443"/>
        <item x="444"/>
        <item x="445"/>
        <item x="405"/>
        <item x="406"/>
        <item x="407"/>
        <item x="408"/>
        <item x="409"/>
        <item x="410"/>
        <item x="411"/>
        <item x="412"/>
        <item x="413"/>
        <item x="414"/>
        <item x="446"/>
        <item x="447"/>
        <item x="448"/>
        <item x="449"/>
        <item x="450"/>
        <item x="318"/>
        <item x="340"/>
        <item x="319"/>
        <item x="320"/>
        <item x="341"/>
        <item x="342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06"/>
        <item x="311"/>
        <item x="312"/>
        <item x="313"/>
        <item x="307"/>
        <item x="308"/>
        <item x="314"/>
        <item x="315"/>
        <item x="316"/>
        <item x="309"/>
        <item x="310"/>
        <item x="317"/>
        <item x="209"/>
        <item x="210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211"/>
        <item x="212"/>
        <item x="21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214"/>
        <item x="215"/>
        <item x="175"/>
        <item x="176"/>
        <item x="177"/>
        <item x="178"/>
        <item x="179"/>
        <item x="180"/>
        <item x="216"/>
        <item x="217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72"/>
        <item x="73"/>
        <item x="74"/>
        <item x="121"/>
        <item x="75"/>
        <item x="76"/>
        <item x="77"/>
        <item x="78"/>
        <item x="79"/>
        <item x="80"/>
        <item x="81"/>
        <item x="82"/>
        <item x="83"/>
        <item x="129"/>
        <item x="130"/>
        <item x="131"/>
        <item x="132"/>
        <item x="133"/>
        <item x="134"/>
        <item x="84"/>
        <item x="85"/>
        <item x="86"/>
        <item x="87"/>
        <item x="88"/>
        <item x="122"/>
        <item x="89"/>
        <item x="90"/>
        <item x="91"/>
        <item x="135"/>
        <item x="136"/>
        <item x="137"/>
        <item x="92"/>
        <item x="93"/>
        <item x="94"/>
        <item x="95"/>
        <item x="96"/>
        <item x="97"/>
        <item x="98"/>
        <item x="138"/>
        <item x="139"/>
        <item x="140"/>
        <item x="141"/>
        <item x="142"/>
        <item x="143"/>
        <item x="99"/>
        <item x="144"/>
        <item x="145"/>
        <item x="146"/>
        <item x="100"/>
        <item x="123"/>
        <item x="124"/>
        <item x="101"/>
        <item x="102"/>
        <item x="103"/>
        <item x="104"/>
        <item x="147"/>
        <item x="148"/>
        <item x="125"/>
        <item x="126"/>
        <item x="105"/>
        <item x="106"/>
        <item x="107"/>
        <item x="108"/>
        <item x="109"/>
        <item x="110"/>
        <item x="111"/>
        <item x="149"/>
        <item x="112"/>
        <item x="113"/>
        <item x="127"/>
        <item x="128"/>
        <item x="114"/>
        <item x="115"/>
        <item x="116"/>
        <item x="117"/>
        <item x="118"/>
        <item x="119"/>
        <item x="120"/>
        <item x="474"/>
        <item t="default"/>
      </items>
    </pivotField>
    <pivotField showAll="0"/>
    <pivotField axis="axisRow" showAll="0" sortType="descending">
      <items count="11">
        <item h="1" x="9"/>
        <item x="1"/>
        <item x="2"/>
        <item x="3"/>
        <item x="4"/>
        <item x="5"/>
        <item x="6"/>
        <item x="7"/>
        <item x="0"/>
        <item h="1" x="8"/>
        <item t="default"/>
      </items>
    </pivotField>
    <pivotField showAll="0"/>
    <pivotField showAll="0"/>
    <pivotField showAll="0"/>
    <pivotField showAll="0"/>
    <pivotField showAll="0"/>
  </pivotFields>
  <rowFields count="2">
    <field x="2"/>
    <field x="0"/>
  </rowFields>
  <rowItems count="482">
    <i>
      <x v="1"/>
    </i>
    <i r="1">
      <x v="396"/>
    </i>
    <i r="1">
      <x v="397"/>
    </i>
    <i r="1">
      <x v="398"/>
    </i>
    <i r="1">
      <x v="399"/>
    </i>
    <i r="1">
      <x v="400"/>
    </i>
    <i r="1">
      <x v="401"/>
    </i>
    <i r="1">
      <x v="402"/>
    </i>
    <i r="1">
      <x v="403"/>
    </i>
    <i r="1">
      <x v="404"/>
    </i>
    <i r="1">
      <x v="405"/>
    </i>
    <i r="1">
      <x v="406"/>
    </i>
    <i r="1">
      <x v="407"/>
    </i>
    <i r="1">
      <x v="408"/>
    </i>
    <i r="1">
      <x v="409"/>
    </i>
    <i r="1">
      <x v="410"/>
    </i>
    <i r="1">
      <x v="411"/>
    </i>
    <i r="1">
      <x v="412"/>
    </i>
    <i r="1">
      <x v="413"/>
    </i>
    <i r="1">
      <x v="414"/>
    </i>
    <i r="1">
      <x v="415"/>
    </i>
    <i r="1">
      <x v="416"/>
    </i>
    <i r="1">
      <x v="417"/>
    </i>
    <i r="1">
      <x v="418"/>
    </i>
    <i r="1">
      <x v="419"/>
    </i>
    <i r="1">
      <x v="420"/>
    </i>
    <i r="1">
      <x v="421"/>
    </i>
    <i r="1">
      <x v="422"/>
    </i>
    <i r="1">
      <x v="423"/>
    </i>
    <i r="1">
      <x v="424"/>
    </i>
    <i r="1">
      <x v="425"/>
    </i>
    <i r="1">
      <x v="426"/>
    </i>
    <i r="1">
      <x v="427"/>
    </i>
    <i r="1">
      <x v="428"/>
    </i>
    <i r="1">
      <x v="429"/>
    </i>
    <i r="1">
      <x v="430"/>
    </i>
    <i r="1">
      <x v="431"/>
    </i>
    <i r="1">
      <x v="432"/>
    </i>
    <i r="1">
      <x v="433"/>
    </i>
    <i r="1">
      <x v="434"/>
    </i>
    <i r="1">
      <x v="435"/>
    </i>
    <i r="1">
      <x v="436"/>
    </i>
    <i r="1">
      <x v="437"/>
    </i>
    <i r="1">
      <x v="438"/>
    </i>
    <i r="1">
      <x v="439"/>
    </i>
    <i r="1">
      <x v="440"/>
    </i>
    <i r="1">
      <x v="441"/>
    </i>
    <i r="1">
      <x v="442"/>
    </i>
    <i r="1">
      <x v="443"/>
    </i>
    <i r="1">
      <x v="444"/>
    </i>
    <i r="1">
      <x v="445"/>
    </i>
    <i r="1">
      <x v="446"/>
    </i>
    <i r="1">
      <x v="447"/>
    </i>
    <i r="1">
      <x v="448"/>
    </i>
    <i r="1">
      <x v="449"/>
    </i>
    <i r="1">
      <x v="450"/>
    </i>
    <i r="1">
      <x v="451"/>
    </i>
    <i r="1">
      <x v="452"/>
    </i>
    <i r="1">
      <x v="453"/>
    </i>
    <i r="1">
      <x v="454"/>
    </i>
    <i r="1">
      <x v="455"/>
    </i>
    <i r="1">
      <x v="456"/>
    </i>
    <i r="1">
      <x v="457"/>
    </i>
    <i r="1">
      <x v="458"/>
    </i>
    <i r="1">
      <x v="459"/>
    </i>
    <i r="1">
      <x v="460"/>
    </i>
    <i r="1">
      <x v="461"/>
    </i>
    <i r="1">
      <x v="462"/>
    </i>
    <i r="1">
      <x v="463"/>
    </i>
    <i r="1">
      <x v="464"/>
    </i>
    <i r="1">
      <x v="465"/>
    </i>
    <i r="1">
      <x v="466"/>
    </i>
    <i r="1">
      <x v="467"/>
    </i>
    <i r="1">
      <x v="468"/>
    </i>
    <i r="1">
      <x v="469"/>
    </i>
    <i r="1">
      <x v="470"/>
    </i>
    <i r="1">
      <x v="471"/>
    </i>
    <i r="1">
      <x v="472"/>
    </i>
    <i r="1">
      <x v="473"/>
    </i>
    <i>
      <x v="2"/>
    </i>
    <i r="1">
      <x v="328"/>
    </i>
    <i r="1">
      <x v="329"/>
    </i>
    <i r="1">
      <x v="330"/>
    </i>
    <i r="1">
      <x v="331"/>
    </i>
    <i r="1">
      <x v="332"/>
    </i>
    <i r="1">
      <x v="333"/>
    </i>
    <i r="1">
      <x v="334"/>
    </i>
    <i r="1">
      <x v="335"/>
    </i>
    <i r="1">
      <x v="336"/>
    </i>
    <i r="1">
      <x v="337"/>
    </i>
    <i r="1">
      <x v="338"/>
    </i>
    <i r="1">
      <x v="339"/>
    </i>
    <i r="1">
      <x v="340"/>
    </i>
    <i r="1">
      <x v="341"/>
    </i>
    <i r="1">
      <x v="342"/>
    </i>
    <i r="1">
      <x v="343"/>
    </i>
    <i r="1">
      <x v="344"/>
    </i>
    <i r="1">
      <x v="345"/>
    </i>
    <i r="1">
      <x v="346"/>
    </i>
    <i r="1">
      <x v="347"/>
    </i>
    <i r="1">
      <x v="348"/>
    </i>
    <i r="1">
      <x v="349"/>
    </i>
    <i r="1">
      <x v="350"/>
    </i>
    <i r="1">
      <x v="351"/>
    </i>
    <i r="1">
      <x v="352"/>
    </i>
    <i r="1">
      <x v="353"/>
    </i>
    <i r="1">
      <x v="354"/>
    </i>
    <i r="1">
      <x v="355"/>
    </i>
    <i r="1">
      <x v="356"/>
    </i>
    <i r="1">
      <x v="357"/>
    </i>
    <i r="1">
      <x v="358"/>
    </i>
    <i r="1">
      <x v="359"/>
    </i>
    <i r="1">
      <x v="360"/>
    </i>
    <i r="1">
      <x v="361"/>
    </i>
    <i r="1">
      <x v="362"/>
    </i>
    <i r="1">
      <x v="363"/>
    </i>
    <i r="1">
      <x v="364"/>
    </i>
    <i r="1">
      <x v="365"/>
    </i>
    <i r="1">
      <x v="366"/>
    </i>
    <i r="1">
      <x v="367"/>
    </i>
    <i r="1">
      <x v="368"/>
    </i>
    <i r="1">
      <x v="369"/>
    </i>
    <i r="1">
      <x v="370"/>
    </i>
    <i r="1">
      <x v="371"/>
    </i>
    <i r="1">
      <x v="372"/>
    </i>
    <i r="1">
      <x v="373"/>
    </i>
    <i r="1">
      <x v="374"/>
    </i>
    <i r="1">
      <x v="375"/>
    </i>
    <i r="1">
      <x v="376"/>
    </i>
    <i r="1">
      <x v="377"/>
    </i>
    <i r="1">
      <x v="378"/>
    </i>
    <i r="1">
      <x v="379"/>
    </i>
    <i r="1">
      <x v="380"/>
    </i>
    <i r="1">
      <x v="381"/>
    </i>
    <i r="1">
      <x v="382"/>
    </i>
    <i r="1">
      <x v="383"/>
    </i>
    <i r="1">
      <x v="384"/>
    </i>
    <i r="1">
      <x v="385"/>
    </i>
    <i r="1">
      <x v="386"/>
    </i>
    <i r="1">
      <x v="387"/>
    </i>
    <i r="1">
      <x v="388"/>
    </i>
    <i r="1">
      <x v="389"/>
    </i>
    <i r="1">
      <x v="390"/>
    </i>
    <i r="1">
      <x v="391"/>
    </i>
    <i r="1">
      <x v="392"/>
    </i>
    <i r="1">
      <x v="393"/>
    </i>
    <i r="1">
      <x v="394"/>
    </i>
    <i r="1">
      <x v="395"/>
    </i>
    <i>
      <x v="3"/>
    </i>
    <i r="1">
      <x v="79"/>
    </i>
    <i r="1">
      <x v="80"/>
    </i>
    <i r="1">
      <x v="81"/>
    </i>
    <i r="1">
      <x v="82"/>
    </i>
    <i r="1">
      <x v="83"/>
    </i>
    <i r="1">
      <x v="84"/>
    </i>
    <i r="1">
      <x v="85"/>
    </i>
    <i r="1">
      <x v="86"/>
    </i>
    <i r="1">
      <x v="87"/>
    </i>
    <i r="1">
      <x v="88"/>
    </i>
    <i r="1">
      <x v="89"/>
    </i>
    <i r="1">
      <x v="90"/>
    </i>
    <i r="1">
      <x v="91"/>
    </i>
    <i r="1">
      <x v="92"/>
    </i>
    <i r="1">
      <x v="93"/>
    </i>
    <i r="1">
      <x v="94"/>
    </i>
    <i r="1">
      <x v="95"/>
    </i>
    <i r="1">
      <x v="96"/>
    </i>
    <i r="1">
      <x v="97"/>
    </i>
    <i r="1">
      <x v="98"/>
    </i>
    <i r="1">
      <x v="99"/>
    </i>
    <i r="1">
      <x v="100"/>
    </i>
    <i r="1">
      <x v="101"/>
    </i>
    <i r="1">
      <x v="102"/>
    </i>
    <i r="1">
      <x v="103"/>
    </i>
    <i r="1">
      <x v="104"/>
    </i>
    <i r="1">
      <x v="105"/>
    </i>
    <i r="1">
      <x v="106"/>
    </i>
    <i r="1">
      <x v="107"/>
    </i>
    <i r="1">
      <x v="108"/>
    </i>
    <i r="1">
      <x v="109"/>
    </i>
    <i r="1">
      <x v="110"/>
    </i>
    <i r="1">
      <x v="111"/>
    </i>
    <i r="1">
      <x v="112"/>
    </i>
    <i r="1">
      <x v="113"/>
    </i>
    <i r="1">
      <x v="114"/>
    </i>
    <i r="1">
      <x v="115"/>
    </i>
    <i r="1">
      <x v="116"/>
    </i>
    <i r="1">
      <x v="117"/>
    </i>
    <i r="1">
      <x v="118"/>
    </i>
    <i r="1">
      <x v="119"/>
    </i>
    <i r="1">
      <x v="120"/>
    </i>
    <i r="1">
      <x v="121"/>
    </i>
    <i r="1">
      <x v="122"/>
    </i>
    <i r="1">
      <x v="123"/>
    </i>
    <i r="1">
      <x v="124"/>
    </i>
    <i r="1">
      <x v="125"/>
    </i>
    <i r="1">
      <x v="126"/>
    </i>
    <i r="1">
      <x v="127"/>
    </i>
    <i r="1">
      <x v="128"/>
    </i>
    <i r="1">
      <x v="129"/>
    </i>
    <i r="1">
      <x v="130"/>
    </i>
    <i r="1">
      <x v="131"/>
    </i>
    <i r="1">
      <x v="132"/>
    </i>
    <i r="1">
      <x v="133"/>
    </i>
    <i r="1">
      <x v="134"/>
    </i>
    <i r="1">
      <x v="135"/>
    </i>
    <i r="1">
      <x v="136"/>
    </i>
    <i r="1">
      <x v="137"/>
    </i>
    <i r="1">
      <x v="138"/>
    </i>
    <i r="1">
      <x v="139"/>
    </i>
    <i r="1">
      <x v="140"/>
    </i>
    <i r="1">
      <x v="141"/>
    </i>
    <i r="1">
      <x v="142"/>
    </i>
    <i r="1">
      <x v="143"/>
    </i>
    <i r="1">
      <x v="144"/>
    </i>
    <i r="1">
      <x v="145"/>
    </i>
    <i r="1">
      <x v="146"/>
    </i>
    <i r="1">
      <x v="147"/>
    </i>
    <i r="1">
      <x v="148"/>
    </i>
    <i r="1">
      <x v="149"/>
    </i>
    <i r="1">
      <x v="150"/>
    </i>
    <i r="1">
      <x v="151"/>
    </i>
    <i r="1">
      <x v="152"/>
    </i>
    <i r="1">
      <x v="153"/>
    </i>
    <i r="1">
      <x v="154"/>
    </i>
    <i r="1">
      <x v="155"/>
    </i>
    <i r="1">
      <x v="156"/>
    </i>
    <i r="1">
      <x v="157"/>
    </i>
    <i r="1">
      <x v="158"/>
    </i>
    <i r="1">
      <x v="159"/>
    </i>
    <i r="1">
      <x v="160"/>
    </i>
    <i r="1">
      <x v="161"/>
    </i>
    <i r="1">
      <x v="162"/>
    </i>
    <i r="1">
      <x v="163"/>
    </i>
    <i r="1">
      <x v="164"/>
    </i>
    <i r="1">
      <x v="165"/>
    </i>
    <i r="1">
      <x v="166"/>
    </i>
    <i>
      <x v="4"/>
    </i>
    <i r="1">
      <x v="316"/>
    </i>
    <i r="1">
      <x v="317"/>
    </i>
    <i r="1">
      <x v="318"/>
    </i>
    <i r="1">
      <x v="319"/>
    </i>
    <i r="1">
      <x v="320"/>
    </i>
    <i r="1">
      <x v="321"/>
    </i>
    <i r="1">
      <x v="322"/>
    </i>
    <i r="1">
      <x v="323"/>
    </i>
    <i r="1">
      <x v="324"/>
    </i>
    <i r="1">
      <x v="325"/>
    </i>
    <i r="1">
      <x v="326"/>
    </i>
    <i r="1">
      <x v="327"/>
    </i>
    <i>
      <x v="5"/>
    </i>
    <i r="1">
      <x v="275"/>
    </i>
    <i r="1">
      <x v="276"/>
    </i>
    <i r="1">
      <x v="277"/>
    </i>
    <i r="1">
      <x v="278"/>
    </i>
    <i r="1">
      <x v="279"/>
    </i>
    <i r="1">
      <x v="280"/>
    </i>
    <i r="1">
      <x v="281"/>
    </i>
    <i r="1">
      <x v="282"/>
    </i>
    <i r="1">
      <x v="283"/>
    </i>
    <i r="1">
      <x v="284"/>
    </i>
    <i r="1">
      <x v="285"/>
    </i>
    <i r="1">
      <x v="286"/>
    </i>
    <i r="1">
      <x v="287"/>
    </i>
    <i r="1">
      <x v="288"/>
    </i>
    <i r="1">
      <x v="289"/>
    </i>
    <i r="1">
      <x v="290"/>
    </i>
    <i r="1">
      <x v="291"/>
    </i>
    <i r="1">
      <x v="292"/>
    </i>
    <i r="1">
      <x v="293"/>
    </i>
    <i r="1">
      <x v="294"/>
    </i>
    <i r="1">
      <x v="295"/>
    </i>
    <i r="1">
      <x v="296"/>
    </i>
    <i r="1">
      <x v="297"/>
    </i>
    <i r="1">
      <x v="298"/>
    </i>
    <i r="1">
      <x v="299"/>
    </i>
    <i r="1">
      <x v="300"/>
    </i>
    <i r="1">
      <x v="301"/>
    </i>
    <i r="1">
      <x v="302"/>
    </i>
    <i r="1">
      <x v="303"/>
    </i>
    <i r="1">
      <x v="304"/>
    </i>
    <i r="1">
      <x v="305"/>
    </i>
    <i r="1">
      <x v="306"/>
    </i>
    <i r="1">
      <x v="307"/>
    </i>
    <i r="1">
      <x v="308"/>
    </i>
    <i r="1">
      <x v="309"/>
    </i>
    <i r="1">
      <x v="310"/>
    </i>
    <i r="1">
      <x v="311"/>
    </i>
    <i r="1">
      <x v="312"/>
    </i>
    <i r="1">
      <x v="313"/>
    </i>
    <i r="1">
      <x v="314"/>
    </i>
    <i r="1">
      <x v="315"/>
    </i>
    <i>
      <x v="6"/>
    </i>
    <i r="1">
      <x v="1"/>
    </i>
    <i r="1">
      <x v="2"/>
    </i>
    <i r="1">
      <x v="3"/>
    </i>
    <i r="1">
      <x v="4"/>
    </i>
    <i r="1">
      <x v="5"/>
    </i>
    <i r="1">
      <x v="6"/>
    </i>
    <i r="1">
      <x v="189"/>
    </i>
    <i r="1">
      <x v="190"/>
    </i>
    <i r="1">
      <x v="191"/>
    </i>
    <i r="1">
      <x v="192"/>
    </i>
    <i r="1">
      <x v="193"/>
    </i>
    <i r="1">
      <x v="194"/>
    </i>
    <i r="1">
      <x v="195"/>
    </i>
    <i r="1">
      <x v="196"/>
    </i>
    <i r="1">
      <x v="197"/>
    </i>
    <i r="1">
      <x v="198"/>
    </i>
    <i r="1">
      <x v="199"/>
    </i>
    <i r="1">
      <x v="200"/>
    </i>
    <i r="1">
      <x v="201"/>
    </i>
    <i r="1">
      <x v="202"/>
    </i>
    <i r="1">
      <x v="203"/>
    </i>
    <i r="1">
      <x v="204"/>
    </i>
    <i r="1">
      <x v="205"/>
    </i>
    <i r="1">
      <x v="206"/>
    </i>
    <i r="1">
      <x v="207"/>
    </i>
    <i r="1">
      <x v="208"/>
    </i>
    <i r="1">
      <x v="209"/>
    </i>
    <i r="1">
      <x v="210"/>
    </i>
    <i r="1">
      <x v="211"/>
    </i>
    <i r="1">
      <x v="212"/>
    </i>
    <i r="1">
      <x v="213"/>
    </i>
    <i r="1">
      <x v="214"/>
    </i>
    <i r="1">
      <x v="215"/>
    </i>
    <i r="1">
      <x v="216"/>
    </i>
    <i r="1">
      <x v="217"/>
    </i>
    <i r="1">
      <x v="218"/>
    </i>
    <i r="1">
      <x v="219"/>
    </i>
    <i r="1">
      <x v="220"/>
    </i>
    <i r="1">
      <x v="221"/>
    </i>
    <i r="1">
      <x v="222"/>
    </i>
    <i r="1">
      <x v="223"/>
    </i>
    <i r="1">
      <x v="224"/>
    </i>
    <i r="1">
      <x v="225"/>
    </i>
    <i r="1">
      <x v="226"/>
    </i>
    <i r="1">
      <x v="227"/>
    </i>
    <i r="1">
      <x v="228"/>
    </i>
    <i r="1">
      <x v="229"/>
    </i>
    <i r="1">
      <x v="230"/>
    </i>
    <i r="1">
      <x v="231"/>
    </i>
    <i r="1">
      <x v="232"/>
    </i>
    <i r="1">
      <x v="233"/>
    </i>
    <i r="1">
      <x v="234"/>
    </i>
    <i r="1">
      <x v="235"/>
    </i>
    <i r="1">
      <x v="236"/>
    </i>
    <i r="1">
      <x v="237"/>
    </i>
    <i r="1">
      <x v="238"/>
    </i>
    <i r="1">
      <x v="239"/>
    </i>
    <i r="1">
      <x v="240"/>
    </i>
    <i r="1">
      <x v="241"/>
    </i>
    <i r="1">
      <x v="242"/>
    </i>
    <i r="1">
      <x v="243"/>
    </i>
    <i r="1">
      <x v="244"/>
    </i>
    <i r="1">
      <x v="245"/>
    </i>
    <i r="1">
      <x v="246"/>
    </i>
    <i r="1">
      <x v="247"/>
    </i>
    <i r="1">
      <x v="248"/>
    </i>
    <i r="1">
      <x v="249"/>
    </i>
    <i r="1">
      <x v="250"/>
    </i>
    <i r="1">
      <x v="251"/>
    </i>
    <i r="1">
      <x v="252"/>
    </i>
    <i r="1">
      <x v="253"/>
    </i>
    <i r="1">
      <x v="254"/>
    </i>
    <i r="1">
      <x v="255"/>
    </i>
    <i r="1">
      <x v="256"/>
    </i>
    <i r="1">
      <x v="257"/>
    </i>
    <i r="1">
      <x v="258"/>
    </i>
    <i r="1">
      <x v="259"/>
    </i>
    <i r="1">
      <x v="260"/>
    </i>
    <i r="1">
      <x v="261"/>
    </i>
    <i r="1">
      <x v="262"/>
    </i>
    <i r="1">
      <x v="263"/>
    </i>
    <i r="1">
      <x v="264"/>
    </i>
    <i r="1">
      <x v="265"/>
    </i>
    <i r="1">
      <x v="266"/>
    </i>
    <i r="1">
      <x v="267"/>
    </i>
    <i r="1">
      <x v="268"/>
    </i>
    <i r="1">
      <x v="269"/>
    </i>
    <i r="1">
      <x v="270"/>
    </i>
    <i r="1">
      <x v="271"/>
    </i>
    <i r="1">
      <x v="272"/>
    </i>
    <i r="1">
      <x v="273"/>
    </i>
    <i r="1">
      <x v="274"/>
    </i>
    <i>
      <x v="7"/>
    </i>
    <i r="1">
      <x v="167"/>
    </i>
    <i r="1">
      <x v="168"/>
    </i>
    <i r="1">
      <x v="169"/>
    </i>
    <i r="1">
      <x v="170"/>
    </i>
    <i r="1">
      <x v="171"/>
    </i>
    <i r="1">
      <x v="172"/>
    </i>
    <i r="1">
      <x v="173"/>
    </i>
    <i r="1">
      <x v="174"/>
    </i>
    <i r="1">
      <x v="175"/>
    </i>
    <i r="1">
      <x v="176"/>
    </i>
    <i r="1">
      <x v="177"/>
    </i>
    <i r="1">
      <x v="178"/>
    </i>
    <i r="1">
      <x v="179"/>
    </i>
    <i r="1">
      <x v="180"/>
    </i>
    <i r="1">
      <x v="181"/>
    </i>
    <i r="1">
      <x v="182"/>
    </i>
    <i r="1">
      <x v="183"/>
    </i>
    <i r="1">
      <x v="184"/>
    </i>
    <i r="1">
      <x v="185"/>
    </i>
    <i r="1">
      <x v="186"/>
    </i>
    <i r="1">
      <x v="187"/>
    </i>
    <i r="1">
      <x v="188"/>
    </i>
    <i>
      <x v="8"/>
    </i>
    <i r="1">
      <x v="7"/>
    </i>
    <i r="1">
      <x v="8"/>
    </i>
    <i r="1">
      <x v="9"/>
    </i>
    <i r="1">
      <x v="10"/>
    </i>
    <i r="1">
      <x v="11"/>
    </i>
    <i r="1">
      <x v="12"/>
    </i>
    <i r="1">
      <x v="13"/>
    </i>
    <i r="1">
      <x v="14"/>
    </i>
    <i r="1">
      <x v="15"/>
    </i>
    <i r="1">
      <x v="16"/>
    </i>
    <i r="1">
      <x v="17"/>
    </i>
    <i r="1">
      <x v="18"/>
    </i>
    <i r="1">
      <x v="19"/>
    </i>
    <i r="1">
      <x v="20"/>
    </i>
    <i r="1">
      <x v="21"/>
    </i>
    <i r="1">
      <x v="22"/>
    </i>
    <i r="1">
      <x v="23"/>
    </i>
    <i r="1">
      <x v="24"/>
    </i>
    <i r="1">
      <x v="25"/>
    </i>
    <i r="1">
      <x v="26"/>
    </i>
    <i r="1">
      <x v="27"/>
    </i>
    <i r="1">
      <x v="28"/>
    </i>
    <i r="1">
      <x v="29"/>
    </i>
    <i r="1">
      <x v="30"/>
    </i>
    <i r="1">
      <x v="31"/>
    </i>
    <i r="1">
      <x v="32"/>
    </i>
    <i r="1">
      <x v="33"/>
    </i>
    <i r="1">
      <x v="34"/>
    </i>
    <i r="1">
      <x v="35"/>
    </i>
    <i r="1">
      <x v="36"/>
    </i>
    <i r="1">
      <x v="37"/>
    </i>
    <i r="1">
      <x v="38"/>
    </i>
    <i r="1">
      <x v="39"/>
    </i>
    <i r="1">
      <x v="40"/>
    </i>
    <i r="1">
      <x v="41"/>
    </i>
    <i r="1">
      <x v="42"/>
    </i>
    <i r="1">
      <x v="43"/>
    </i>
    <i r="1">
      <x v="44"/>
    </i>
    <i r="1">
      <x v="45"/>
    </i>
    <i r="1">
      <x v="46"/>
    </i>
    <i r="1">
      <x v="47"/>
    </i>
    <i r="1">
      <x v="48"/>
    </i>
    <i r="1">
      <x v="49"/>
    </i>
    <i r="1">
      <x v="50"/>
    </i>
    <i r="1">
      <x v="51"/>
    </i>
    <i r="1">
      <x v="52"/>
    </i>
    <i r="1">
      <x v="53"/>
    </i>
    <i r="1">
      <x v="54"/>
    </i>
    <i r="1">
      <x v="55"/>
    </i>
    <i r="1">
      <x v="56"/>
    </i>
    <i r="1">
      <x v="57"/>
    </i>
    <i r="1">
      <x v="58"/>
    </i>
    <i r="1">
      <x v="59"/>
    </i>
    <i r="1">
      <x v="60"/>
    </i>
    <i r="1">
      <x v="61"/>
    </i>
    <i r="1">
      <x v="62"/>
    </i>
    <i r="1">
      <x v="63"/>
    </i>
    <i r="1">
      <x v="64"/>
    </i>
    <i r="1">
      <x v="65"/>
    </i>
    <i r="1">
      <x v="66"/>
    </i>
    <i r="1">
      <x v="67"/>
    </i>
    <i r="1">
      <x v="68"/>
    </i>
    <i r="1">
      <x v="69"/>
    </i>
    <i r="1">
      <x v="70"/>
    </i>
    <i r="1">
      <x v="71"/>
    </i>
    <i r="1">
      <x v="72"/>
    </i>
    <i r="1">
      <x v="73"/>
    </i>
    <i r="1">
      <x v="74"/>
    </i>
    <i r="1">
      <x v="75"/>
    </i>
    <i r="1">
      <x v="76"/>
    </i>
    <i r="1">
      <x v="77"/>
    </i>
    <i r="1">
      <x v="78"/>
    </i>
    <i t="grand">
      <x/>
    </i>
  </rowItems>
  <colItems count="1">
    <i/>
  </colItems>
  <formats count="1">
    <format dxfId="33">
      <pivotArea dataOnly="0" labelOnly="1" fieldPosition="0">
        <references count="2">
          <reference field="0" count="4">
            <x v="410"/>
            <x v="411"/>
            <x v="412"/>
            <x v="413"/>
          </reference>
          <reference field="2" count="1" selected="0">
            <x v="1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9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BF8E701-0DA6-445C-B1A2-D5155C79BE36}" name="PivotTable4" cacheId="7" applyNumberFormats="0" applyBorderFormats="0" applyFontFormats="0" applyPatternFormats="0" applyAlignmentFormats="0" applyWidthHeightFormats="1" dataCaption="Values" updatedVersion="6" minRefreshableVersion="3" useAutoFormatting="1" rowGrandTotals="0" colGrandTotals="0" itemPrintTitles="1" createdVersion="6" indent="0" outline="1" outlineData="1" multipleFieldFilters="0">
  <location ref="S4:S52" firstHeaderRow="1" firstDataRow="1" firstDataCol="1"/>
  <pivotFields count="109">
    <pivotField showAll="0"/>
    <pivotField showAll="0"/>
    <pivotField axis="axisRow" showAll="0" sortType="descending">
      <items count="12">
        <item h="1" x="10"/>
        <item x="9"/>
        <item h="1" x="8"/>
        <item h="1" x="7"/>
        <item h="1" x="6"/>
        <item h="1" x="5"/>
        <item h="1" x="4"/>
        <item h="1" x="3"/>
        <item h="1" x="2"/>
        <item h="1" x="1"/>
        <item h="1" x="0"/>
        <item t="default"/>
      </items>
    </pivotField>
    <pivotField axis="axisRow" showAll="0">
      <items count="181">
        <item x="29"/>
        <item x="89"/>
        <item x="90"/>
        <item x="91"/>
        <item x="92"/>
        <item x="131"/>
        <item x="135"/>
        <item x="137"/>
        <item x="136"/>
        <item x="148"/>
        <item x="149"/>
        <item x="156"/>
        <item x="161"/>
        <item x="162"/>
        <item x="163"/>
        <item x="164"/>
        <item x="128"/>
        <item x="127"/>
        <item x="130"/>
        <item x="129"/>
        <item x="132"/>
        <item x="133"/>
        <item x="134"/>
        <item x="138"/>
        <item x="142"/>
        <item x="126"/>
        <item x="139"/>
        <item x="141"/>
        <item x="140"/>
        <item x="146"/>
        <item x="144"/>
        <item x="147"/>
        <item x="145"/>
        <item x="155"/>
        <item x="151"/>
        <item x="154"/>
        <item x="153"/>
        <item x="152"/>
        <item x="157"/>
        <item x="158"/>
        <item x="159"/>
        <item x="143"/>
        <item x="150"/>
        <item x="160"/>
        <item x="5"/>
        <item x="4"/>
        <item x="3"/>
        <item x="2"/>
        <item x="1"/>
        <item x="0"/>
        <item x="6"/>
        <item x="8"/>
        <item x="10"/>
        <item x="12"/>
        <item x="15"/>
        <item x="17"/>
        <item x="19"/>
        <item x="7"/>
        <item x="9"/>
        <item x="11"/>
        <item x="13"/>
        <item x="14"/>
        <item x="16"/>
        <item x="18"/>
        <item x="22"/>
        <item x="23"/>
        <item x="20"/>
        <item x="24"/>
        <item x="25"/>
        <item x="26"/>
        <item x="27"/>
        <item x="28"/>
        <item x="21"/>
        <item x="30"/>
        <item x="38"/>
        <item x="31"/>
        <item x="32"/>
        <item x="39"/>
        <item x="33"/>
        <item x="37"/>
        <item x="35"/>
        <item x="36"/>
        <item x="34"/>
        <item x="41"/>
        <item x="43"/>
        <item x="44"/>
        <item x="46"/>
        <item x="48"/>
        <item x="49"/>
        <item x="42"/>
        <item x="40"/>
        <item x="45"/>
        <item x="47"/>
        <item x="50"/>
        <item x="72"/>
        <item x="110"/>
        <item x="112"/>
        <item x="111"/>
        <item x="74"/>
        <item x="73"/>
        <item x="108"/>
        <item x="107"/>
        <item x="109"/>
        <item x="79"/>
        <item x="81"/>
        <item x="84"/>
        <item x="85"/>
        <item x="86"/>
        <item x="87"/>
        <item x="88"/>
        <item x="51"/>
        <item x="52"/>
        <item x="54"/>
        <item x="53"/>
        <item x="55"/>
        <item x="56"/>
        <item x="59"/>
        <item x="58"/>
        <item x="60"/>
        <item x="57"/>
        <item x="61"/>
        <item x="63"/>
        <item x="62"/>
        <item x="64"/>
        <item x="66"/>
        <item x="65"/>
        <item x="69"/>
        <item x="68"/>
        <item x="67"/>
        <item x="71"/>
        <item x="70"/>
        <item x="104"/>
        <item x="103"/>
        <item x="102"/>
        <item x="76"/>
        <item x="77"/>
        <item x="75"/>
        <item x="78"/>
        <item x="80"/>
        <item x="82"/>
        <item x="83"/>
        <item x="101"/>
        <item x="96"/>
        <item x="97"/>
        <item x="105"/>
        <item x="94"/>
        <item x="95"/>
        <item x="98"/>
        <item x="99"/>
        <item x="106"/>
        <item x="93"/>
        <item x="100"/>
        <item x="117"/>
        <item x="118"/>
        <item x="119"/>
        <item x="120"/>
        <item x="121"/>
        <item x="123"/>
        <item x="114"/>
        <item x="116"/>
        <item x="115"/>
        <item x="124"/>
        <item x="125"/>
        <item x="122"/>
        <item x="113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44" showAll="0"/>
    <pivotField showAll="0"/>
    <pivotField showAll="0"/>
    <pivotField showAll="0"/>
    <pivotField showAll="0"/>
    <pivotField showAll="0"/>
    <pivotField showAll="0"/>
    <pivotField showAll="0"/>
    <pivotField showAll="0"/>
    <pivotField multipleItemSelectionAllowed="1" showAll="0">
      <items count="14">
        <item x="1"/>
        <item x="3"/>
        <item x="6"/>
        <item x="9"/>
        <item x="4"/>
        <item x="5"/>
        <item x="0"/>
        <item x="11"/>
        <item x="12"/>
        <item x="8"/>
        <item x="7"/>
        <item x="10"/>
        <item x="2"/>
        <item t="default"/>
      </items>
    </pivotField>
    <pivotField showAll="0"/>
    <pivotField showAll="0"/>
    <pivotField showAll="0"/>
  </pivotFields>
  <rowFields count="2">
    <field x="2"/>
    <field x="3"/>
  </rowFields>
  <rowItems count="48">
    <i>
      <x v="1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1"/>
    </i>
    <i r="1">
      <x v="12"/>
    </i>
    <i r="1">
      <x v="13"/>
    </i>
    <i r="1">
      <x v="14"/>
    </i>
    <i r="1">
      <x v="15"/>
    </i>
    <i r="1">
      <x v="16"/>
    </i>
    <i r="1">
      <x v="17"/>
    </i>
    <i r="1">
      <x v="18"/>
    </i>
    <i r="1">
      <x v="19"/>
    </i>
    <i r="1">
      <x v="20"/>
    </i>
    <i r="1">
      <x v="21"/>
    </i>
    <i r="1">
      <x v="22"/>
    </i>
    <i r="1">
      <x v="23"/>
    </i>
    <i r="1">
      <x v="24"/>
    </i>
    <i r="1">
      <x v="25"/>
    </i>
    <i r="1">
      <x v="26"/>
    </i>
    <i r="1">
      <x v="27"/>
    </i>
    <i r="1">
      <x v="28"/>
    </i>
    <i r="1">
      <x v="29"/>
    </i>
    <i r="1">
      <x v="30"/>
    </i>
    <i r="1">
      <x v="31"/>
    </i>
    <i r="1">
      <x v="32"/>
    </i>
    <i r="1">
      <x v="33"/>
    </i>
    <i r="1">
      <x v="34"/>
    </i>
    <i r="1">
      <x v="35"/>
    </i>
    <i r="1">
      <x v="36"/>
    </i>
    <i r="1">
      <x v="37"/>
    </i>
    <i r="1">
      <x v="38"/>
    </i>
    <i r="1">
      <x v="39"/>
    </i>
    <i r="1">
      <x v="40"/>
    </i>
    <i r="1">
      <x v="41"/>
    </i>
    <i r="1">
      <x v="42"/>
    </i>
    <i r="1">
      <x v="43"/>
    </i>
    <i r="1">
      <x v="172"/>
    </i>
    <i r="1">
      <x v="173"/>
    </i>
    <i r="1">
      <x v="174"/>
    </i>
    <i r="1">
      <x v="175"/>
    </i>
    <i r="1">
      <x v="176"/>
    </i>
    <i r="1">
      <x v="177"/>
    </i>
    <i r="1">
      <x v="178"/>
    </i>
    <i r="1">
      <x v="179"/>
    </i>
  </rowItems>
  <colItems count="1">
    <i/>
  </colItems>
  <formats count="1">
    <format dxfId="34">
      <pivotArea dataOnly="0" labelOnly="1" fieldPosition="0">
        <references count="2">
          <reference field="2" count="1" selected="0">
            <x v="1"/>
          </reference>
          <reference field="3" count="4">
            <x v="20"/>
            <x v="21"/>
            <x v="22"/>
            <x v="23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0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903BEE3-DD56-4C9B-A2F4-7BCF7D1E1894}" name="PivotTable6" cacheId="7" applyNumberFormats="0" applyBorderFormats="0" applyFontFormats="0" applyPatternFormats="0" applyAlignmentFormats="0" applyWidthHeightFormats="1" dataCaption="Values" updatedVersion="6" minRefreshableVersion="3" useAutoFormatting="1" rowGrandTotals="0" colGrandTotals="0" itemPrintTitles="1" createdVersion="6" indent="0" outline="1" outlineData="1" multipleFieldFilters="0">
  <location ref="W4:W16" firstHeaderRow="1" firstDataRow="1" firstDataCol="1"/>
  <pivotFields count="109">
    <pivotField showAll="0"/>
    <pivotField showAll="0"/>
    <pivotField axis="axisRow" showAll="0" sortType="descending">
      <items count="12">
        <item h="1" x="10"/>
        <item h="1" x="9"/>
        <item h="1" x="8"/>
        <item h="1" x="7"/>
        <item h="1" x="6"/>
        <item x="5"/>
        <item h="1" x="4"/>
        <item h="1" x="3"/>
        <item h="1" x="2"/>
        <item h="1" x="1"/>
        <item h="1" x="0"/>
        <item t="default"/>
      </items>
    </pivotField>
    <pivotField axis="axisRow" showAll="0">
      <items count="181">
        <item x="29"/>
        <item x="89"/>
        <item x="90"/>
        <item x="91"/>
        <item x="92"/>
        <item x="131"/>
        <item x="135"/>
        <item x="137"/>
        <item x="136"/>
        <item x="148"/>
        <item x="149"/>
        <item x="156"/>
        <item x="161"/>
        <item x="162"/>
        <item x="163"/>
        <item x="164"/>
        <item x="128"/>
        <item x="127"/>
        <item x="130"/>
        <item x="129"/>
        <item x="132"/>
        <item x="133"/>
        <item x="134"/>
        <item x="138"/>
        <item x="142"/>
        <item x="126"/>
        <item x="139"/>
        <item x="141"/>
        <item x="140"/>
        <item x="146"/>
        <item x="144"/>
        <item x="147"/>
        <item x="145"/>
        <item x="155"/>
        <item x="151"/>
        <item x="154"/>
        <item x="153"/>
        <item x="152"/>
        <item x="157"/>
        <item x="158"/>
        <item x="159"/>
        <item x="143"/>
        <item x="150"/>
        <item x="160"/>
        <item x="5"/>
        <item x="4"/>
        <item x="3"/>
        <item x="2"/>
        <item x="1"/>
        <item x="0"/>
        <item x="6"/>
        <item x="8"/>
        <item x="10"/>
        <item x="12"/>
        <item x="15"/>
        <item x="17"/>
        <item x="19"/>
        <item x="7"/>
        <item x="9"/>
        <item x="11"/>
        <item x="13"/>
        <item x="14"/>
        <item x="16"/>
        <item x="18"/>
        <item x="22"/>
        <item x="23"/>
        <item x="20"/>
        <item x="24"/>
        <item x="25"/>
        <item x="26"/>
        <item x="27"/>
        <item x="28"/>
        <item x="21"/>
        <item x="30"/>
        <item x="38"/>
        <item x="31"/>
        <item x="32"/>
        <item x="39"/>
        <item x="33"/>
        <item x="37"/>
        <item x="35"/>
        <item x="36"/>
        <item x="34"/>
        <item x="41"/>
        <item x="43"/>
        <item x="44"/>
        <item x="46"/>
        <item x="48"/>
        <item x="49"/>
        <item x="42"/>
        <item x="40"/>
        <item x="45"/>
        <item x="47"/>
        <item x="50"/>
        <item x="72"/>
        <item x="110"/>
        <item x="112"/>
        <item x="111"/>
        <item x="74"/>
        <item x="73"/>
        <item x="108"/>
        <item x="107"/>
        <item x="109"/>
        <item x="79"/>
        <item x="81"/>
        <item x="84"/>
        <item x="85"/>
        <item x="86"/>
        <item x="87"/>
        <item x="88"/>
        <item x="51"/>
        <item x="52"/>
        <item x="54"/>
        <item x="53"/>
        <item x="55"/>
        <item x="56"/>
        <item x="59"/>
        <item x="58"/>
        <item x="60"/>
        <item x="57"/>
        <item x="61"/>
        <item x="63"/>
        <item x="62"/>
        <item x="64"/>
        <item x="66"/>
        <item x="65"/>
        <item x="69"/>
        <item x="68"/>
        <item x="67"/>
        <item x="71"/>
        <item x="70"/>
        <item x="104"/>
        <item x="103"/>
        <item x="102"/>
        <item x="76"/>
        <item x="77"/>
        <item x="75"/>
        <item x="78"/>
        <item x="80"/>
        <item x="82"/>
        <item x="83"/>
        <item x="101"/>
        <item x="96"/>
        <item x="97"/>
        <item x="105"/>
        <item x="94"/>
        <item x="95"/>
        <item x="98"/>
        <item x="99"/>
        <item x="106"/>
        <item x="93"/>
        <item x="100"/>
        <item x="117"/>
        <item x="118"/>
        <item x="119"/>
        <item x="120"/>
        <item x="121"/>
        <item x="123"/>
        <item x="114"/>
        <item x="116"/>
        <item x="115"/>
        <item x="124"/>
        <item x="125"/>
        <item x="122"/>
        <item x="113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44" showAll="0"/>
    <pivotField showAll="0"/>
    <pivotField showAll="0"/>
    <pivotField showAll="0"/>
    <pivotField showAll="0"/>
    <pivotField showAll="0"/>
    <pivotField showAll="0"/>
    <pivotField showAll="0"/>
    <pivotField showAll="0"/>
    <pivotField multipleItemSelectionAllowed="1" showAll="0">
      <items count="14">
        <item x="1"/>
        <item x="3"/>
        <item x="6"/>
        <item x="9"/>
        <item x="4"/>
        <item x="5"/>
        <item x="0"/>
        <item x="11"/>
        <item x="12"/>
        <item x="8"/>
        <item x="7"/>
        <item x="10"/>
        <item x="2"/>
        <item t="default"/>
      </items>
    </pivotField>
    <pivotField showAll="0"/>
    <pivotField showAll="0"/>
    <pivotField showAll="0"/>
  </pivotFields>
  <rowFields count="2">
    <field x="2"/>
    <field x="3"/>
  </rowFields>
  <rowItems count="12">
    <i>
      <x v="5"/>
    </i>
    <i r="1">
      <x v="83"/>
    </i>
    <i r="1">
      <x v="84"/>
    </i>
    <i r="1">
      <x v="85"/>
    </i>
    <i r="1">
      <x v="86"/>
    </i>
    <i r="1">
      <x v="87"/>
    </i>
    <i r="1">
      <x v="88"/>
    </i>
    <i r="1">
      <x v="89"/>
    </i>
    <i r="1">
      <x v="90"/>
    </i>
    <i r="1">
      <x v="91"/>
    </i>
    <i r="1">
      <x v="92"/>
    </i>
    <i r="1">
      <x v="93"/>
    </i>
  </rowItems>
  <colItems count="1">
    <i/>
  </colItems>
  <formats count="1">
    <format dxfId="35">
      <pivotArea dataOnly="0" labelOnly="1" fieldPosition="0">
        <references count="2">
          <reference field="2" count="1" selected="0">
            <x v="1"/>
          </reference>
          <reference field="3" count="4">
            <x v="20"/>
            <x v="21"/>
            <x v="22"/>
            <x v="23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4F84A0C-043F-41E6-BD2A-0280BF1B32EA}" name="PivotTable3" cacheId="9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P4:P15" firstHeaderRow="1" firstDataRow="1" firstDataCol="1"/>
  <pivotFields count="109">
    <pivotField showAll="0"/>
    <pivotField showAll="0"/>
    <pivotField axis="axisRow" showAll="0" sortType="descending">
      <items count="11">
        <item x="9"/>
        <item n="UnitedSiC" x="8"/>
        <item n="ST" x="7"/>
        <item x="6"/>
        <item n="ON" x="5"/>
        <item x="4"/>
        <item x="3"/>
        <item x="2"/>
        <item x="1"/>
        <item n="Genesic" x="0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4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2"/>
  </rowFields>
  <row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rowItems>
  <colItems count="1">
    <i/>
  </colItem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8AF8E72-D7F5-4991-9E3D-5BD1525453FE}" name="PivotTable2" cacheId="7" applyNumberFormats="0" applyBorderFormats="0" applyFontFormats="0" applyPatternFormats="0" applyAlignmentFormats="0" applyWidthHeightFormats="1" dataCaption="Values" updatedVersion="6" minRefreshableVersion="3" useAutoFormatting="1" rowGrandTotals="0" colGrandTotals="0" itemPrintTitles="1" createdVersion="6" indent="0" outline="1" outlineData="1" multipleFieldFilters="0">
  <location ref="U4:U25" firstHeaderRow="1" firstDataRow="1" firstDataCol="1"/>
  <pivotFields count="109">
    <pivotField showAll="0"/>
    <pivotField showAll="0"/>
    <pivotField axis="axisRow" showAll="0" sortType="descending">
      <items count="12">
        <item h="1" x="10"/>
        <item h="1" x="9"/>
        <item h="1" x="8"/>
        <item x="7"/>
        <item h="1" x="6"/>
        <item h="1" x="5"/>
        <item h="1" x="4"/>
        <item h="1" x="3"/>
        <item h="1" x="2"/>
        <item h="1" x="1"/>
        <item h="1" x="0"/>
        <item t="default"/>
      </items>
    </pivotField>
    <pivotField axis="axisRow" showAll="0">
      <items count="181">
        <item x="29"/>
        <item x="89"/>
        <item x="90"/>
        <item x="91"/>
        <item x="92"/>
        <item x="131"/>
        <item x="135"/>
        <item x="137"/>
        <item x="136"/>
        <item x="148"/>
        <item x="149"/>
        <item x="156"/>
        <item x="161"/>
        <item x="162"/>
        <item x="163"/>
        <item x="164"/>
        <item x="128"/>
        <item x="127"/>
        <item x="130"/>
        <item x="129"/>
        <item x="132"/>
        <item x="133"/>
        <item x="134"/>
        <item x="138"/>
        <item x="142"/>
        <item x="126"/>
        <item x="139"/>
        <item x="141"/>
        <item x="140"/>
        <item x="146"/>
        <item x="144"/>
        <item x="147"/>
        <item x="145"/>
        <item x="155"/>
        <item x="151"/>
        <item x="154"/>
        <item x="153"/>
        <item x="152"/>
        <item x="157"/>
        <item x="158"/>
        <item x="159"/>
        <item x="143"/>
        <item x="150"/>
        <item x="160"/>
        <item x="5"/>
        <item x="4"/>
        <item x="3"/>
        <item x="2"/>
        <item x="1"/>
        <item x="0"/>
        <item x="6"/>
        <item x="8"/>
        <item x="10"/>
        <item x="12"/>
        <item x="15"/>
        <item x="17"/>
        <item x="19"/>
        <item x="7"/>
        <item x="9"/>
        <item x="11"/>
        <item x="13"/>
        <item x="14"/>
        <item x="16"/>
        <item x="18"/>
        <item x="22"/>
        <item x="23"/>
        <item x="20"/>
        <item x="24"/>
        <item x="25"/>
        <item x="26"/>
        <item x="27"/>
        <item x="28"/>
        <item x="21"/>
        <item x="30"/>
        <item x="38"/>
        <item x="31"/>
        <item x="32"/>
        <item x="39"/>
        <item x="33"/>
        <item x="37"/>
        <item x="35"/>
        <item x="36"/>
        <item x="34"/>
        <item x="41"/>
        <item x="43"/>
        <item x="44"/>
        <item x="46"/>
        <item x="48"/>
        <item x="49"/>
        <item x="42"/>
        <item x="40"/>
        <item x="45"/>
        <item x="47"/>
        <item x="50"/>
        <item x="72"/>
        <item x="110"/>
        <item x="112"/>
        <item x="111"/>
        <item x="74"/>
        <item x="73"/>
        <item x="108"/>
        <item x="107"/>
        <item x="109"/>
        <item x="79"/>
        <item x="81"/>
        <item x="84"/>
        <item x="85"/>
        <item x="86"/>
        <item x="87"/>
        <item x="88"/>
        <item x="51"/>
        <item x="52"/>
        <item x="54"/>
        <item x="53"/>
        <item x="55"/>
        <item x="56"/>
        <item x="59"/>
        <item x="58"/>
        <item x="60"/>
        <item x="57"/>
        <item x="61"/>
        <item x="63"/>
        <item x="62"/>
        <item x="64"/>
        <item x="66"/>
        <item x="65"/>
        <item x="69"/>
        <item x="68"/>
        <item x="67"/>
        <item x="71"/>
        <item x="70"/>
        <item x="104"/>
        <item x="103"/>
        <item x="102"/>
        <item x="76"/>
        <item x="77"/>
        <item x="75"/>
        <item x="78"/>
        <item x="80"/>
        <item x="82"/>
        <item x="83"/>
        <item x="101"/>
        <item x="96"/>
        <item x="97"/>
        <item x="105"/>
        <item x="94"/>
        <item x="95"/>
        <item x="98"/>
        <item x="99"/>
        <item x="106"/>
        <item x="93"/>
        <item x="100"/>
        <item x="117"/>
        <item x="118"/>
        <item x="119"/>
        <item x="120"/>
        <item x="121"/>
        <item x="123"/>
        <item x="114"/>
        <item x="116"/>
        <item x="115"/>
        <item x="124"/>
        <item x="125"/>
        <item x="122"/>
        <item x="113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44" showAll="0"/>
    <pivotField showAll="0"/>
    <pivotField showAll="0"/>
    <pivotField showAll="0"/>
    <pivotField showAll="0"/>
    <pivotField showAll="0"/>
    <pivotField showAll="0"/>
    <pivotField showAll="0"/>
    <pivotField showAll="0"/>
    <pivotField multipleItemSelectionAllowed="1" showAll="0">
      <items count="14">
        <item x="1"/>
        <item x="3"/>
        <item x="6"/>
        <item x="9"/>
        <item x="4"/>
        <item x="5"/>
        <item x="0"/>
        <item x="11"/>
        <item x="12"/>
        <item x="8"/>
        <item x="7"/>
        <item x="10"/>
        <item x="2"/>
        <item t="default"/>
      </items>
    </pivotField>
    <pivotField showAll="0"/>
    <pivotField showAll="0"/>
    <pivotField showAll="0"/>
  </pivotFields>
  <rowFields count="2">
    <field x="2"/>
    <field x="3"/>
  </rowFields>
  <rowItems count="21">
    <i>
      <x v="3"/>
    </i>
    <i r="1">
      <x v="95"/>
    </i>
    <i r="1">
      <x v="96"/>
    </i>
    <i r="1">
      <x v="97"/>
    </i>
    <i r="1">
      <x v="100"/>
    </i>
    <i r="1">
      <x v="101"/>
    </i>
    <i r="1">
      <x v="102"/>
    </i>
    <i r="1">
      <x v="131"/>
    </i>
    <i r="1">
      <x v="132"/>
    </i>
    <i r="1">
      <x v="133"/>
    </i>
    <i r="1">
      <x v="141"/>
    </i>
    <i r="1">
      <x v="142"/>
    </i>
    <i r="1">
      <x v="143"/>
    </i>
    <i r="1">
      <x v="144"/>
    </i>
    <i r="1">
      <x v="145"/>
    </i>
    <i r="1">
      <x v="146"/>
    </i>
    <i r="1">
      <x v="147"/>
    </i>
    <i r="1">
      <x v="148"/>
    </i>
    <i r="1">
      <x v="149"/>
    </i>
    <i r="1">
      <x v="150"/>
    </i>
    <i r="1">
      <x v="151"/>
    </i>
  </rowItems>
  <colItems count="1">
    <i/>
  </colItems>
  <formats count="1">
    <format dxfId="36">
      <pivotArea dataOnly="0" labelOnly="1" fieldPosition="0">
        <references count="2">
          <reference field="2" count="1" selected="0">
            <x v="1"/>
          </reference>
          <reference field="3" count="4">
            <x v="20"/>
            <x v="21"/>
            <x v="22"/>
            <x v="23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2E6B83E-A11B-46F7-9108-FD2F7AFF9F70}" name="PivotTable11" cacheId="7" applyNumberFormats="0" applyBorderFormats="0" applyFontFormats="0" applyPatternFormats="0" applyAlignmentFormats="0" applyWidthHeightFormats="1" dataCaption="Values" updatedVersion="6" minRefreshableVersion="3" useAutoFormatting="1" rowGrandTotals="0" colGrandTotals="0" itemPrintTitles="1" createdVersion="6" indent="0" outline="1" outlineData="1" multipleFieldFilters="0">
  <location ref="Z4:Z9" firstHeaderRow="1" firstDataRow="1" firstDataCol="1"/>
  <pivotFields count="109">
    <pivotField showAll="0"/>
    <pivotField showAll="0"/>
    <pivotField axis="axisRow" showAll="0" sortType="descending">
      <items count="12">
        <item h="1" x="10"/>
        <item h="1" x="9"/>
        <item h="1" x="8"/>
        <item h="1" x="7"/>
        <item h="1" x="6"/>
        <item h="1" x="5"/>
        <item h="1" x="4"/>
        <item h="1" x="3"/>
        <item x="2"/>
        <item h="1" x="1"/>
        <item h="1" x="0"/>
        <item t="default"/>
      </items>
    </pivotField>
    <pivotField axis="axisRow" showAll="0">
      <items count="181">
        <item x="29"/>
        <item x="89"/>
        <item x="90"/>
        <item x="91"/>
        <item x="92"/>
        <item x="131"/>
        <item x="135"/>
        <item x="137"/>
        <item x="136"/>
        <item x="148"/>
        <item x="149"/>
        <item x="156"/>
        <item x="161"/>
        <item x="162"/>
        <item x="163"/>
        <item x="164"/>
        <item x="128"/>
        <item x="127"/>
        <item x="130"/>
        <item x="129"/>
        <item x="132"/>
        <item x="133"/>
        <item x="134"/>
        <item x="138"/>
        <item x="142"/>
        <item x="126"/>
        <item x="139"/>
        <item x="141"/>
        <item x="140"/>
        <item x="146"/>
        <item x="144"/>
        <item x="147"/>
        <item x="145"/>
        <item x="155"/>
        <item x="151"/>
        <item x="154"/>
        <item x="153"/>
        <item x="152"/>
        <item x="157"/>
        <item x="158"/>
        <item x="159"/>
        <item x="143"/>
        <item x="150"/>
        <item x="160"/>
        <item x="5"/>
        <item x="4"/>
        <item x="3"/>
        <item x="2"/>
        <item x="1"/>
        <item x="0"/>
        <item x="6"/>
        <item x="8"/>
        <item x="10"/>
        <item x="12"/>
        <item x="15"/>
        <item x="17"/>
        <item x="19"/>
        <item x="7"/>
        <item x="9"/>
        <item x="11"/>
        <item x="13"/>
        <item x="14"/>
        <item x="16"/>
        <item x="18"/>
        <item x="22"/>
        <item x="23"/>
        <item x="20"/>
        <item x="24"/>
        <item x="25"/>
        <item x="26"/>
        <item x="27"/>
        <item x="28"/>
        <item x="21"/>
        <item x="30"/>
        <item x="38"/>
        <item x="31"/>
        <item x="32"/>
        <item x="39"/>
        <item x="33"/>
        <item x="37"/>
        <item x="35"/>
        <item x="36"/>
        <item x="34"/>
        <item x="41"/>
        <item x="43"/>
        <item x="44"/>
        <item x="46"/>
        <item x="48"/>
        <item x="49"/>
        <item x="42"/>
        <item x="40"/>
        <item x="45"/>
        <item x="47"/>
        <item x="50"/>
        <item x="72"/>
        <item x="110"/>
        <item x="112"/>
        <item x="111"/>
        <item x="74"/>
        <item x="73"/>
        <item x="108"/>
        <item x="107"/>
        <item x="109"/>
        <item x="79"/>
        <item x="81"/>
        <item x="84"/>
        <item x="85"/>
        <item x="86"/>
        <item x="87"/>
        <item x="88"/>
        <item x="51"/>
        <item x="52"/>
        <item x="54"/>
        <item x="53"/>
        <item x="55"/>
        <item x="56"/>
        <item x="59"/>
        <item x="58"/>
        <item x="60"/>
        <item x="57"/>
        <item x="61"/>
        <item x="63"/>
        <item x="62"/>
        <item x="64"/>
        <item x="66"/>
        <item x="65"/>
        <item x="69"/>
        <item x="68"/>
        <item x="67"/>
        <item x="71"/>
        <item x="70"/>
        <item x="104"/>
        <item x="103"/>
        <item x="102"/>
        <item x="76"/>
        <item x="77"/>
        <item x="75"/>
        <item x="78"/>
        <item x="80"/>
        <item x="82"/>
        <item x="83"/>
        <item x="101"/>
        <item x="96"/>
        <item x="97"/>
        <item x="105"/>
        <item x="94"/>
        <item x="95"/>
        <item x="98"/>
        <item x="99"/>
        <item x="106"/>
        <item x="93"/>
        <item x="100"/>
        <item x="117"/>
        <item x="118"/>
        <item x="119"/>
        <item x="120"/>
        <item x="121"/>
        <item x="123"/>
        <item x="114"/>
        <item x="116"/>
        <item x="115"/>
        <item x="124"/>
        <item x="125"/>
        <item x="122"/>
        <item x="113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44" showAll="0"/>
    <pivotField showAll="0"/>
    <pivotField showAll="0"/>
    <pivotField showAll="0"/>
    <pivotField showAll="0"/>
    <pivotField showAll="0"/>
    <pivotField showAll="0"/>
    <pivotField showAll="0"/>
    <pivotField showAll="0"/>
    <pivotField multipleItemSelectionAllowed="1" showAll="0">
      <items count="14">
        <item x="1"/>
        <item x="3"/>
        <item x="6"/>
        <item x="9"/>
        <item x="4"/>
        <item x="5"/>
        <item x="0"/>
        <item x="11"/>
        <item x="12"/>
        <item x="8"/>
        <item x="7"/>
        <item x="10"/>
        <item x="2"/>
        <item t="default"/>
      </items>
    </pivotField>
    <pivotField showAll="0"/>
    <pivotField showAll="0"/>
    <pivotField showAll="0"/>
  </pivotFields>
  <rowFields count="2">
    <field x="2"/>
    <field x="3"/>
  </rowFields>
  <rowItems count="5">
    <i>
      <x v="8"/>
    </i>
    <i r="1">
      <x v="64"/>
    </i>
    <i r="1">
      <x v="65"/>
    </i>
    <i r="1">
      <x v="66"/>
    </i>
    <i r="1">
      <x v="72"/>
    </i>
  </rowItems>
  <colItems count="1">
    <i/>
  </colItems>
  <formats count="1">
    <format dxfId="37">
      <pivotArea dataOnly="0" labelOnly="1" fieldPosition="0">
        <references count="2">
          <reference field="2" count="1" selected="0">
            <x v="1"/>
          </reference>
          <reference field="3" count="4">
            <x v="20"/>
            <x v="21"/>
            <x v="22"/>
            <x v="23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62C33CC-4EF6-4332-B6B4-2210C6A846D2}" name="PivotTable2" cacheId="10" applyNumberFormats="0" applyBorderFormats="0" applyFontFormats="0" applyPatternFormats="0" applyAlignmentFormats="0" applyWidthHeightFormats="1" dataCaption="Values" updatedVersion="6" minRefreshableVersion="3" useAutoFormatting="1" rowGrandTotals="0" colGrandTotals="0" itemPrintTitles="1" createdVersion="6" indent="0" compact="0" compactData="0" multipleFieldFilters="0">
  <location ref="G1:AA166" firstHeaderRow="0" firstDataRow="1" firstDataCol="6"/>
  <pivotFields count="108">
    <pivotField compact="0" outline="0" showAll="0" defaultSubtotal="0"/>
    <pivotField axis="axisRow" compact="0" outline="0" showAll="0" defaultSubtotal="0">
      <items count="186">
        <item x="29"/>
        <item x="89"/>
        <item x="90"/>
        <item x="91"/>
        <item x="92"/>
        <item x="136"/>
        <item x="140"/>
        <item x="142"/>
        <item x="141"/>
        <item x="150"/>
        <item x="151"/>
        <item x="157"/>
        <item x="161"/>
        <item x="162"/>
        <item x="163"/>
        <item m="1" x="183"/>
        <item x="133"/>
        <item x="132"/>
        <item x="135"/>
        <item x="134"/>
        <item x="137"/>
        <item x="138"/>
        <item x="139"/>
        <item x="143"/>
        <item x="131"/>
        <item m="1" x="180"/>
        <item x="144"/>
        <item m="1" x="184"/>
        <item x="145"/>
        <item x="149"/>
        <item x="147"/>
        <item m="1" x="181"/>
        <item x="148"/>
        <item x="156"/>
        <item x="153"/>
        <item m="1" x="185"/>
        <item x="155"/>
        <item x="154"/>
        <item x="158"/>
        <item x="159"/>
        <item m="1" x="182"/>
        <item x="146"/>
        <item x="152"/>
        <item x="160"/>
        <item x="5"/>
        <item x="4"/>
        <item x="3"/>
        <item x="2"/>
        <item x="1"/>
        <item x="0"/>
        <item x="6"/>
        <item x="8"/>
        <item x="10"/>
        <item x="12"/>
        <item x="15"/>
        <item x="17"/>
        <item x="19"/>
        <item x="7"/>
        <item x="9"/>
        <item x="11"/>
        <item x="13"/>
        <item x="14"/>
        <item x="16"/>
        <item x="18"/>
        <item x="22"/>
        <item x="23"/>
        <item x="20"/>
        <item x="24"/>
        <item x="25"/>
        <item x="26"/>
        <item x="27"/>
        <item x="28"/>
        <item x="21"/>
        <item x="30"/>
        <item x="38"/>
        <item x="31"/>
        <item x="32"/>
        <item x="39"/>
        <item x="33"/>
        <item x="37"/>
        <item x="35"/>
        <item x="36"/>
        <item x="34"/>
        <item x="41"/>
        <item x="43"/>
        <item x="44"/>
        <item x="46"/>
        <item x="48"/>
        <item x="49"/>
        <item x="42"/>
        <item sd="0" x="40"/>
        <item x="45"/>
        <item x="47"/>
        <item x="50"/>
        <item x="72"/>
        <item x="110"/>
        <item x="112"/>
        <item x="111"/>
        <item x="74"/>
        <item x="73"/>
        <item x="108"/>
        <item x="107"/>
        <item x="109"/>
        <item x="79"/>
        <item x="81"/>
        <item x="84"/>
        <item x="85"/>
        <item x="86"/>
        <item x="87"/>
        <item x="88"/>
        <item x="51"/>
        <item x="52"/>
        <item x="54"/>
        <item x="53"/>
        <item x="55"/>
        <item x="56"/>
        <item x="59"/>
        <item x="58"/>
        <item x="60"/>
        <item x="57"/>
        <item x="61"/>
        <item x="63"/>
        <item x="62"/>
        <item x="64"/>
        <item x="66"/>
        <item x="65"/>
        <item x="69"/>
        <item x="68"/>
        <item x="67"/>
        <item x="71"/>
        <item x="70"/>
        <item x="104"/>
        <item x="103"/>
        <item x="102"/>
        <item x="76"/>
        <item x="77"/>
        <item x="75"/>
        <item x="78"/>
        <item x="80"/>
        <item x="82"/>
        <item x="83"/>
        <item x="101"/>
        <item x="96"/>
        <item x="97"/>
        <item x="105"/>
        <item x="94"/>
        <item x="95"/>
        <item x="98"/>
        <item x="99"/>
        <item x="106"/>
        <item x="93"/>
        <item x="100"/>
        <item x="119"/>
        <item x="117"/>
        <item x="118"/>
        <item x="120"/>
        <item x="121"/>
        <item x="122"/>
        <item x="123"/>
        <item x="124"/>
        <item x="128"/>
        <item x="126"/>
        <item x="127"/>
        <item x="113"/>
        <item x="114"/>
        <item x="116"/>
        <item x="115"/>
        <item x="129"/>
        <item x="130"/>
        <item x="125"/>
        <item x="179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1">
        <item x="0"/>
        <item x="1"/>
        <item x="2"/>
        <item x="3"/>
        <item x="4"/>
        <item x="5"/>
        <item x="6"/>
        <item x="7"/>
        <item x="8"/>
        <item x="9"/>
        <item x="1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/>
    <pivotField compact="0" outline="0" showAll="0" defaultSubtotal="0"/>
    <pivotField compact="0" outline="0" showAll="0" defaultSubtotal="0">
      <items count="146">
        <item x="37"/>
        <item x="38"/>
        <item x="12"/>
        <item x="13"/>
        <item x="15"/>
        <item x="14"/>
        <item x="99"/>
        <item x="16"/>
        <item x="17"/>
        <item x="32"/>
        <item x="31"/>
        <item x="21"/>
        <item x="18"/>
        <item x="34"/>
        <item x="6"/>
        <item x="7"/>
        <item x="19"/>
        <item x="33"/>
        <item x="8"/>
        <item x="10"/>
        <item x="11"/>
        <item x="121"/>
        <item x="122"/>
        <item x="112"/>
        <item x="111"/>
        <item x="71"/>
        <item x="5"/>
        <item x="2"/>
        <item x="25"/>
        <item x="55"/>
        <item x="58"/>
        <item x="79"/>
        <item x="78"/>
        <item x="44"/>
        <item x="59"/>
        <item x="3"/>
        <item x="61"/>
        <item x="60"/>
        <item x="26"/>
        <item x="29"/>
        <item x="123"/>
        <item x="27"/>
        <item x="65"/>
        <item x="64"/>
        <item x="100"/>
        <item x="80"/>
        <item x="47"/>
        <item x="102"/>
        <item x="101"/>
        <item x="42"/>
        <item x="39"/>
        <item x="81"/>
        <item x="20"/>
        <item x="103"/>
        <item x="66"/>
        <item x="126"/>
        <item x="49"/>
        <item x="105"/>
        <item x="106"/>
        <item x="22"/>
        <item x="51"/>
        <item x="52"/>
        <item x="23"/>
        <item x="107"/>
        <item x="67"/>
        <item x="9"/>
        <item x="1"/>
        <item x="82"/>
        <item x="77"/>
        <item x="116"/>
        <item x="115"/>
        <item x="114"/>
        <item x="117"/>
        <item x="127"/>
        <item x="128"/>
        <item x="129"/>
        <item x="69"/>
        <item x="70"/>
        <item x="118"/>
        <item x="28"/>
        <item x="4"/>
        <item x="24"/>
        <item x="108"/>
        <item x="109"/>
        <item x="68"/>
        <item x="0"/>
        <item x="93"/>
        <item x="95"/>
        <item x="94"/>
        <item x="57"/>
        <item x="56"/>
        <item x="97"/>
        <item x="96"/>
        <item x="63"/>
        <item x="62"/>
        <item x="45"/>
        <item x="72"/>
        <item x="74"/>
        <item x="73"/>
        <item x="46"/>
        <item x="88"/>
        <item x="85"/>
        <item x="86"/>
        <item x="87"/>
        <item x="84"/>
        <item x="48"/>
        <item x="50"/>
        <item x="89"/>
        <item x="92"/>
        <item x="90"/>
        <item x="91"/>
        <item x="76"/>
        <item x="75"/>
        <item x="53"/>
        <item x="54"/>
        <item x="83"/>
        <item x="35"/>
        <item x="36"/>
        <item x="30"/>
        <item x="119"/>
        <item x="120"/>
        <item x="41"/>
        <item x="40"/>
        <item x="124"/>
        <item x="125"/>
        <item x="104"/>
        <item x="110"/>
        <item x="98"/>
        <item x="113"/>
        <item x="43"/>
        <item x="145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</items>
    </pivotField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compact="0" outline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name="Distributor with Lowest Price" axis="axisRow" compact="0" outline="0" showAll="0" defaultSubtotal="0">
      <items count="17">
        <item x="3"/>
        <item x="8"/>
        <item x="9"/>
        <item x="0"/>
        <item x="12"/>
        <item x="4"/>
        <item x="10"/>
        <item x="1"/>
        <item x="11"/>
        <item x="2"/>
        <item x="7"/>
        <item x="15"/>
        <item x="6"/>
        <item x="5"/>
        <item x="16"/>
        <item x="13"/>
        <item x="14"/>
      </items>
    </pivotField>
    <pivotField compact="0" outline="0" showAll="0" defaultSubtotal="0"/>
    <pivotField compact="0" outline="0" showAll="0" defaultSubtotal="0"/>
    <pivotField dataField="1"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ubtotalTop="0" showAll="0" defaultSubtotal="0"/>
    <pivotField compact="0" outline="0" subtotalTop="0" showAll="0" defaultSubtotal="0"/>
    <pivotField compact="0" outline="0" subtotalTop="0" showAll="0" defaultSubtotal="0"/>
    <pivotField axis="axisRow" compact="0" outline="0" subtotalTop="0" showAll="0" sortType="ascending" defaultSubtotal="0">
      <items count="15">
        <item m="1" x="13"/>
        <item m="1" x="14"/>
        <item x="4"/>
        <item x="8"/>
        <item x="2"/>
        <item x="3"/>
        <item x="0"/>
        <item x="1"/>
        <item x="11"/>
        <item x="12"/>
        <item x="7"/>
        <item x="6"/>
        <item x="5"/>
        <item x="9"/>
        <item h="1" x="1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Rdson (max)" axis="axisRow" compact="0" outline="0" subtotalTop="0" showAll="0" sortType="ascending" defaultSubtotal="0">
      <items count="64">
        <item x="48"/>
        <item x="21"/>
        <item x="22"/>
        <item x="29"/>
        <item x="50"/>
        <item x="0"/>
        <item x="41"/>
        <item x="26"/>
        <item x="30"/>
        <item x="51"/>
        <item x="23"/>
        <item x="15"/>
        <item x="18"/>
        <item x="31"/>
        <item x="6"/>
        <item x="52"/>
        <item x="16"/>
        <item x="17"/>
        <item x="7"/>
        <item x="1"/>
        <item x="42"/>
        <item x="43"/>
        <item x="53"/>
        <item x="8"/>
        <item x="25"/>
        <item x="27"/>
        <item x="54"/>
        <item x="24"/>
        <item x="55"/>
        <item x="2"/>
        <item x="32"/>
        <item x="44"/>
        <item x="28"/>
        <item x="49"/>
        <item x="9"/>
        <item x="3"/>
        <item x="56"/>
        <item x="33"/>
        <item x="19"/>
        <item x="57"/>
        <item x="34"/>
        <item x="10"/>
        <item x="58"/>
        <item x="20"/>
        <item x="35"/>
        <item x="11"/>
        <item x="45"/>
        <item x="4"/>
        <item x="12"/>
        <item x="46"/>
        <item x="13"/>
        <item x="59"/>
        <item x="36"/>
        <item x="60"/>
        <item x="14"/>
        <item x="37"/>
        <item x="47"/>
        <item x="38"/>
        <item x="5"/>
        <item x="61"/>
        <item x="62"/>
        <item x="39"/>
        <item x="40"/>
        <item x="6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ubtotalTop="0" showAll="0" sortType="ascending" defaultSubtotal="0">
      <items count="6">
        <item x="0"/>
        <item x="3"/>
        <item x="4"/>
        <item x="1"/>
        <item x="2"/>
        <item x="5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6">
    <field x="107"/>
    <field x="106"/>
    <field x="105"/>
    <field x="2"/>
    <field x="1"/>
    <field x="93"/>
  </rowFields>
  <rowItems count="165">
    <i>
      <x/>
      <x/>
      <x v="5"/>
      <x v="8"/>
      <x v="163"/>
      <x v="8"/>
    </i>
    <i r="1">
      <x v="2"/>
      <x v="4"/>
      <x v="4"/>
      <x v="73"/>
      <x v="10"/>
    </i>
    <i r="2">
      <x v="11"/>
      <x v="4"/>
      <x v="74"/>
      <x v="10"/>
    </i>
    <i r="1">
      <x v="3"/>
      <x v="4"/>
      <x v="6"/>
      <x v="110"/>
      <x v="1"/>
    </i>
    <i r="1">
      <x v="5"/>
      <x v="4"/>
      <x v="7"/>
      <x v="150"/>
      <x v="9"/>
    </i>
    <i r="2">
      <x v="6"/>
      <x/>
      <x v="49"/>
      <x v="3"/>
    </i>
    <i r="1">
      <x v="6"/>
      <x v="4"/>
      <x v="7"/>
      <x v="146"/>
      <x v="9"/>
    </i>
    <i r="2">
      <x v="10"/>
      <x v="7"/>
      <x v="142"/>
      <x v="9"/>
    </i>
    <i r="4">
      <x v="145"/>
      <x v="3"/>
    </i>
    <i r="1">
      <x v="8"/>
      <x v="4"/>
      <x v="6"/>
      <x v="111"/>
      <x/>
    </i>
    <i r="4">
      <x v="112"/>
      <x v="9"/>
    </i>
    <i r="1">
      <x v="12"/>
      <x v="3"/>
      <x v="8"/>
      <x v="155"/>
      <x v="15"/>
    </i>
    <i r="4">
      <x v="166"/>
      <x v="4"/>
    </i>
    <i r="2">
      <x v="4"/>
      <x v="8"/>
      <x v="153"/>
      <x v="4"/>
    </i>
    <i r="4">
      <x v="165"/>
      <x v="4"/>
    </i>
    <i r="2">
      <x v="5"/>
      <x v="8"/>
      <x v="154"/>
      <x v="4"/>
    </i>
    <i r="2">
      <x v="8"/>
      <x v="8"/>
      <x v="152"/>
      <x v="15"/>
    </i>
    <i r="4">
      <x v="164"/>
      <x v="4"/>
    </i>
    <i r="1">
      <x v="13"/>
      <x v="4"/>
      <x v="6"/>
      <x v="115"/>
      <x v="2"/>
    </i>
    <i r="4">
      <x v="116"/>
      <x v="9"/>
    </i>
    <i r="2">
      <x v="5"/>
      <x v="6"/>
      <x v="117"/>
      <x v="5"/>
    </i>
    <i r="1">
      <x v="17"/>
      <x v="3"/>
      <x v="8"/>
      <x v="159"/>
      <x v="16"/>
    </i>
    <i r="2">
      <x v="4"/>
      <x v="8"/>
      <x v="157"/>
      <x v="4"/>
    </i>
    <i r="2">
      <x v="5"/>
      <x v="8"/>
      <x v="158"/>
      <x v="4"/>
    </i>
    <i r="2">
      <x v="8"/>
      <x v="8"/>
      <x v="156"/>
      <x v="4"/>
    </i>
    <i r="1">
      <x v="20"/>
      <x v="4"/>
      <x v="7"/>
      <x v="147"/>
      <x v="9"/>
    </i>
    <i r="4">
      <x v="148"/>
      <x v="9"/>
    </i>
    <i r="2">
      <x v="10"/>
      <x v="7"/>
      <x v="143"/>
      <x v="9"/>
    </i>
    <i r="1">
      <x v="23"/>
      <x v="4"/>
      <x v="6"/>
      <x v="123"/>
      <x/>
    </i>
    <i r="4">
      <x v="124"/>
      <x v="9"/>
    </i>
    <i r="2">
      <x v="5"/>
      <x v="6"/>
      <x v="125"/>
      <x v="1"/>
    </i>
    <i r="1">
      <x v="27"/>
      <x v="4"/>
      <x v="4"/>
      <x v="80"/>
      <x v="10"/>
    </i>
    <i r="2">
      <x v="11"/>
      <x v="4"/>
      <x v="81"/>
      <x v="10"/>
    </i>
    <i r="1">
      <x v="29"/>
      <x v="3"/>
      <x v="8"/>
      <x v="162"/>
      <x v="15"/>
    </i>
    <i r="4">
      <x v="169"/>
      <x v="4"/>
    </i>
    <i r="2">
      <x v="4"/>
      <x v="8"/>
      <x v="160"/>
      <x v="15"/>
    </i>
    <i r="2">
      <x v="5"/>
      <x v="8"/>
      <x v="161"/>
      <x v="4"/>
    </i>
    <i r="1">
      <x v="30"/>
      <x v="4"/>
      <x v="6"/>
      <x v="126"/>
      <x v="9"/>
    </i>
    <i r="2">
      <x v="5"/>
      <x v="6"/>
      <x v="127"/>
      <x v="5"/>
    </i>
    <i r="1">
      <x v="33"/>
      <x v="4"/>
      <x v="8"/>
      <x v="168"/>
      <x v="4"/>
    </i>
    <i r="2">
      <x v="8"/>
      <x v="8"/>
      <x v="167"/>
      <x v="4"/>
    </i>
    <i r="1">
      <x v="40"/>
      <x v="3"/>
      <x v="6"/>
      <x v="103"/>
      <x/>
    </i>
    <i r="2">
      <x v="4"/>
      <x v="6"/>
      <x v="137"/>
      <x/>
    </i>
    <i r="4">
      <x v="138"/>
      <x v="9"/>
    </i>
    <i>
      <x v="1"/>
      <x v="7"/>
      <x v="4"/>
      <x v="5"/>
      <x v="85"/>
      <x/>
    </i>
    <i r="4">
      <x v="91"/>
      <x/>
    </i>
    <i r="2">
      <x v="10"/>
      <x v="5"/>
      <x v="83"/>
      <x/>
    </i>
    <i r="4">
      <x v="89"/>
      <x/>
    </i>
    <i r="1">
      <x v="13"/>
      <x v="5"/>
      <x v="9"/>
      <x v="20"/>
      <x v="10"/>
    </i>
    <i r="1">
      <x v="23"/>
      <x v="4"/>
      <x v="9"/>
      <x v="23"/>
      <x v="9"/>
    </i>
    <i r="2">
      <x v="10"/>
      <x v="9"/>
      <x v="24"/>
      <x v="11"/>
    </i>
    <i r="5">
      <x v="13"/>
    </i>
    <i r="1">
      <x v="25"/>
      <x v="4"/>
      <x v="5"/>
      <x v="87"/>
      <x/>
    </i>
    <i r="1">
      <x v="26"/>
      <x v="4"/>
      <x v="9"/>
      <x v="41"/>
      <x v="10"/>
    </i>
    <i r="1">
      <x v="39"/>
      <x v="4"/>
      <x v="9"/>
      <x v="33"/>
      <x v="11"/>
    </i>
    <i r="4">
      <x v="42"/>
      <x v="3"/>
    </i>
    <i r="2">
      <x v="10"/>
      <x v="9"/>
      <x v="34"/>
      <x v="9"/>
    </i>
    <i r="5">
      <x v="10"/>
    </i>
    <i r="1">
      <x v="51"/>
      <x v="4"/>
      <x v="9"/>
      <x v="38"/>
      <x v="9"/>
    </i>
    <i r="4">
      <x v="43"/>
      <x v="10"/>
    </i>
    <i r="2">
      <x v="10"/>
      <x v="9"/>
      <x v="39"/>
      <x v="9"/>
    </i>
    <i r="5">
      <x v="10"/>
    </i>
    <i>
      <x v="2"/>
      <x v="23"/>
      <x v="5"/>
      <x v="9"/>
      <x v="28"/>
      <x v="9"/>
    </i>
    <i r="2">
      <x v="10"/>
      <x v="9"/>
      <x v="26"/>
      <x v="9"/>
    </i>
    <i r="5">
      <x v="10"/>
    </i>
    <i r="1">
      <x v="39"/>
      <x v="5"/>
      <x v="9"/>
      <x v="37"/>
      <x v="10"/>
    </i>
    <i r="2">
      <x v="10"/>
      <x v="9"/>
      <x v="36"/>
      <x v="10"/>
    </i>
    <i>
      <x v="3"/>
      <x v="1"/>
      <x v="2"/>
      <x v="4"/>
      <x/>
      <x v="10"/>
    </i>
    <i r="1">
      <x v="4"/>
      <x v="4"/>
      <x v="9"/>
      <x v="16"/>
      <x v="10"/>
    </i>
    <i r="2">
      <x v="5"/>
      <x v="9"/>
      <x v="17"/>
      <x v="10"/>
    </i>
    <i r="1">
      <x v="7"/>
      <x v="4"/>
      <x v="5"/>
      <x v="86"/>
      <x/>
    </i>
    <i r="4">
      <x v="92"/>
      <x/>
    </i>
    <i r="2">
      <x v="10"/>
      <x v="5"/>
      <x v="84"/>
      <x/>
    </i>
    <i r="4">
      <x v="90"/>
    </i>
    <i r="1">
      <x v="8"/>
      <x v="4"/>
      <x v="6"/>
      <x v="113"/>
      <x v="1"/>
    </i>
    <i r="4">
      <x v="114"/>
      <x v="9"/>
    </i>
    <i r="1">
      <x v="9"/>
      <x v="4"/>
      <x v="9"/>
      <x v="18"/>
      <x v="9"/>
    </i>
    <i r="2">
      <x v="5"/>
      <x v="9"/>
      <x v="19"/>
      <x v="9"/>
    </i>
    <i r="1">
      <x v="10"/>
      <x v="2"/>
      <x v="4"/>
      <x v="76"/>
      <x v="10"/>
    </i>
    <i r="2">
      <x v="4"/>
      <x v="4"/>
      <x v="75"/>
      <x v="10"/>
    </i>
    <i r="2">
      <x v="11"/>
      <x v="4"/>
      <x v="77"/>
      <x v="10"/>
    </i>
    <i r="1">
      <x v="11"/>
      <x v="2"/>
      <x v="2"/>
      <x v="66"/>
      <x v="3"/>
    </i>
    <i r="2">
      <x v="4"/>
      <x v="9"/>
      <x v="5"/>
      <x v="9"/>
    </i>
    <i r="2">
      <x v="12"/>
      <x v="2"/>
      <x v="72"/>
      <x v="3"/>
    </i>
    <i r="1">
      <x v="13"/>
      <x v="4"/>
      <x v="6"/>
      <x v="118"/>
      <x v="13"/>
    </i>
    <i r="4">
      <x v="119"/>
      <x v="5"/>
    </i>
    <i r="1">
      <x v="14"/>
      <x v="4"/>
      <x v="1"/>
      <x v="50"/>
      <x/>
    </i>
    <i r="2">
      <x v="5"/>
      <x v="1"/>
      <x v="57"/>
      <x/>
    </i>
    <i r="1">
      <x v="15"/>
      <x v="4"/>
      <x v="9"/>
      <x v="21"/>
      <x v="10"/>
    </i>
    <i r="2">
      <x v="5"/>
      <x v="9"/>
      <x v="22"/>
      <x v="10"/>
    </i>
    <i r="1">
      <x v="16"/>
      <x v="2"/>
      <x v="2"/>
      <x v="64"/>
      <x v="12"/>
    </i>
    <i r="3">
      <x v="4"/>
      <x v="78"/>
      <x v="10"/>
    </i>
    <i r="1">
      <x v="17"/>
      <x v="2"/>
      <x v="2"/>
      <x v="65"/>
      <x v="3"/>
    </i>
    <i r="2">
      <x v="4"/>
      <x v="6"/>
      <x v="120"/>
      <x/>
    </i>
    <i r="4">
      <x v="121"/>
      <x v="9"/>
    </i>
    <i r="3">
      <x v="9"/>
      <x v="6"/>
      <x v="11"/>
    </i>
    <i r="2">
      <x v="5"/>
      <x v="6"/>
      <x v="122"/>
      <x v="5"/>
    </i>
    <i r="1">
      <x v="18"/>
      <x v="4"/>
      <x v="1"/>
      <x v="51"/>
      <x v="9"/>
    </i>
    <i r="2">
      <x v="5"/>
      <x v="1"/>
      <x v="58"/>
      <x v="9"/>
    </i>
    <i r="1">
      <x v="19"/>
      <x v="7"/>
      <x/>
      <x v="48"/>
      <x v="7"/>
    </i>
    <i r="1">
      <x v="21"/>
      <x v="4"/>
      <x v="7"/>
      <x v="141"/>
      <x v="13"/>
    </i>
    <i r="4">
      <x v="151"/>
      <x v="9"/>
    </i>
    <i r="1">
      <x v="23"/>
      <x v="4"/>
      <x v="1"/>
      <x v="52"/>
      <x/>
    </i>
    <i r="2">
      <x v="5"/>
      <x v="1"/>
      <x v="59"/>
      <x/>
    </i>
    <i r="1">
      <x v="24"/>
      <x v="2"/>
      <x v="4"/>
      <x v="79"/>
      <x v="10"/>
    </i>
    <i r="1">
      <x v="27"/>
      <x v="4"/>
      <x v="9"/>
      <x v="29"/>
      <x v="10"/>
    </i>
    <i r="2">
      <x v="5"/>
      <x v="9"/>
      <x v="32"/>
      <x v="10"/>
    </i>
    <i r="2">
      <x v="10"/>
      <x v="9"/>
      <x v="30"/>
      <x v="10"/>
    </i>
    <i r="1">
      <x v="28"/>
      <x v="4"/>
      <x v="9"/>
      <x v="9"/>
      <x v="3"/>
    </i>
    <i r="1">
      <x v="29"/>
      <x v="4"/>
      <x v="3"/>
      <x v="68"/>
      <x v="5"/>
    </i>
    <i r="3">
      <x v="7"/>
      <x v="131"/>
      <x v="13"/>
    </i>
    <i r="4">
      <x v="132"/>
      <x v="9"/>
    </i>
    <i r="4">
      <x v="133"/>
      <x v="9"/>
    </i>
    <i r="2">
      <x v="7"/>
      <x/>
      <x v="47"/>
      <x v="3"/>
    </i>
    <i r="1">
      <x v="30"/>
      <x v="4"/>
      <x v="6"/>
      <x v="128"/>
      <x v="2"/>
    </i>
    <i r="4">
      <x v="129"/>
      <x v="9"/>
    </i>
    <i r="2">
      <x v="5"/>
      <x v="6"/>
      <x v="130"/>
      <x v="9"/>
    </i>
    <i r="1">
      <x v="31"/>
      <x v="4"/>
      <x v="7"/>
      <x v="149"/>
      <x v="9"/>
    </i>
    <i r="2">
      <x v="10"/>
      <x v="7"/>
      <x v="144"/>
      <x v="9"/>
    </i>
    <i r="1">
      <x v="32"/>
      <x v="4"/>
      <x v="5"/>
      <x v="88"/>
      <x/>
    </i>
    <i r="4">
      <x v="93"/>
      <x/>
    </i>
    <i r="1">
      <x v="34"/>
      <x v="4"/>
      <x v="1"/>
      <x v="53"/>
      <x/>
    </i>
    <i r="3">
      <x v="6"/>
      <x v="94"/>
      <x v="1"/>
    </i>
    <i r="4">
      <x v="98"/>
      <x v="9"/>
    </i>
    <i r="4">
      <x v="99"/>
      <x v="3"/>
    </i>
    <i r="2">
      <x v="5"/>
      <x v="1"/>
      <x v="60"/>
      <x/>
    </i>
    <i r="1">
      <x v="35"/>
      <x v="4"/>
      <x/>
      <x v="46"/>
      <x v="7"/>
    </i>
    <i r="1">
      <x v="37"/>
      <x v="4"/>
      <x v="6"/>
      <x v="134"/>
      <x v="9"/>
    </i>
    <i r="4">
      <x v="135"/>
      <x v="9"/>
    </i>
    <i r="2">
      <x v="5"/>
      <x v="6"/>
      <x v="136"/>
      <x v="1"/>
    </i>
    <i r="1">
      <x v="38"/>
      <x v="4"/>
      <x v="3"/>
      <x v="69"/>
      <x v="3"/>
    </i>
    <i r="1">
      <x v="41"/>
      <x v="4"/>
      <x v="1"/>
      <x v="54"/>
      <x v="9"/>
    </i>
    <i r="2">
      <x v="5"/>
      <x v="1"/>
      <x v="61"/>
      <x/>
    </i>
    <i r="1">
      <x v="42"/>
      <x v="4"/>
      <x v="9"/>
      <x v="11"/>
      <x v="9"/>
    </i>
    <i r="1">
      <x v="43"/>
      <x v="4"/>
      <x v="3"/>
      <x v="70"/>
      <x v="3"/>
    </i>
    <i r="1">
      <x v="44"/>
      <x v="4"/>
      <x v="6"/>
      <x v="104"/>
      <x/>
    </i>
    <i r="4">
      <x v="139"/>
      <x v="6"/>
    </i>
    <i r="4">
      <x v="140"/>
      <x v="9"/>
    </i>
    <i r="1">
      <x v="45"/>
      <x v="5"/>
      <x v="1"/>
      <x v="62"/>
      <x v="9"/>
    </i>
    <i r="1">
      <x v="46"/>
      <x v="4"/>
      <x v="7"/>
      <x v="101"/>
      <x v="9"/>
    </i>
    <i r="1">
      <x v="48"/>
      <x v="4"/>
      <x v="1"/>
      <x v="55"/>
      <x v="9"/>
    </i>
    <i r="1">
      <x v="49"/>
      <x v="4"/>
      <x v="7"/>
      <x v="100"/>
      <x/>
    </i>
    <i r="4">
      <x v="102"/>
      <x v="9"/>
    </i>
    <i r="1">
      <x v="50"/>
      <x v="4"/>
      <x v="4"/>
      <x v="82"/>
      <x v="10"/>
    </i>
    <i r="2">
      <x v="5"/>
      <x v="1"/>
      <x v="63"/>
      <x v="5"/>
    </i>
    <i r="1">
      <x v="52"/>
      <x v="4"/>
      <x v="6"/>
      <x v="105"/>
      <x/>
    </i>
    <i r="1">
      <x v="53"/>
      <x v="4"/>
      <x v="9"/>
      <x v="12"/>
      <x v="9"/>
    </i>
    <i r="1">
      <x v="54"/>
      <x v="4"/>
      <x v="1"/>
      <x v="56"/>
      <x v="13"/>
    </i>
    <i r="1">
      <x v="55"/>
      <x v="4"/>
      <x v="6"/>
      <x v="106"/>
      <x v="9"/>
    </i>
    <i r="1">
      <x v="56"/>
      <x v="4"/>
      <x v="7"/>
      <x v="95"/>
      <x/>
    </i>
    <i r="4">
      <x v="96"/>
      <x v="9"/>
    </i>
    <i r="4">
      <x v="97"/>
      <x v="9"/>
    </i>
    <i r="1">
      <x v="58"/>
      <x v="7"/>
      <x/>
      <x v="44"/>
      <x v="9"/>
    </i>
    <i>
      <x v="4"/>
      <x v="12"/>
      <x v="2"/>
      <x v="3"/>
      <x v="67"/>
      <x v="9"/>
    </i>
    <i r="1">
      <x v="18"/>
      <x v="5"/>
      <x v="9"/>
      <x v="8"/>
      <x v="10"/>
    </i>
    <i r="1">
      <x v="22"/>
      <x v="4"/>
      <x v="9"/>
      <x v="7"/>
      <x v="10"/>
    </i>
    <i r="1">
      <x v="36"/>
      <x v="5"/>
      <x v="9"/>
      <x v="10"/>
      <x v="10"/>
    </i>
    <i r="1">
      <x v="47"/>
      <x v="4"/>
      <x/>
      <x v="45"/>
      <x v="3"/>
    </i>
    <i r="1">
      <x v="57"/>
      <x v="12"/>
      <x v="6"/>
      <x v="107"/>
      <x v="9"/>
    </i>
    <i r="1">
      <x v="58"/>
      <x v="4"/>
      <x v="3"/>
      <x v="71"/>
      <x v="9"/>
    </i>
    <i r="1">
      <x v="59"/>
      <x v="4"/>
      <x v="9"/>
      <x v="13"/>
      <x v="9"/>
    </i>
    <i r="1">
      <x v="60"/>
      <x v="9"/>
      <x v="9"/>
      <x v="14"/>
      <x v="9"/>
    </i>
    <i r="2">
      <x v="10"/>
      <x v="9"/>
      <x v="14"/>
      <x v="10"/>
    </i>
    <i r="1">
      <x v="61"/>
      <x v="12"/>
      <x v="6"/>
      <x v="108"/>
      <x v="9"/>
    </i>
    <i r="2">
      <x v="13"/>
      <x v="6"/>
      <x v="109"/>
      <x v="9"/>
    </i>
  </rowItems>
  <colFields count="1">
    <field x="-2"/>
  </colFields>
  <colItems count="15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</colItems>
  <dataFields count="15">
    <dataField name="Lowest Price" fld="96" subtotal="min" baseField="0" baseItem="0"/>
    <dataField name=" Digikey" fld="37" subtotal="average" baseField="93" baseItem="0"/>
    <dataField name=" Arrow" fld="38" subtotal="average" baseField="93" baseItem="0"/>
    <dataField name=" Avnet" fld="39" subtotal="average" baseField="93" baseItem="0"/>
    <dataField name=" Avnet Europe" fld="40" subtotal="average" baseField="93" baseItem="0"/>
    <dataField name=" Chip One_x000a_ Stop" fld="41" subtotal="average" baseField="93" baseItem="0"/>
    <dataField name=" Future" fld="42" subtotal="average" baseField="93" baseItem="0"/>
    <dataField name=" Mouser" fld="43" subtotal="average" baseField="93" baseItem="0"/>
    <dataField name=" Newark" fld="44" subtotal="average" baseField="93" baseItem="0"/>
    <dataField name=" Richardson" fld="45" subtotal="average" baseField="93" baseItem="0"/>
    <dataField name=" RS Components" fld="46" subtotal="average" baseField="93" baseItem="0"/>
    <dataField name=" Rutronik" fld="47" subtotal="average" baseField="93" baseItem="0"/>
    <dataField name=" TME" fld="48" subtotal="average" baseField="93" baseItem="0"/>
    <dataField name=" TTI" fld="49" subtotal="average" baseField="93" baseItem="0"/>
    <dataField name=" Verical" fld="50" subtotal="average" baseField="93" baseItem="0"/>
  </dataFields>
  <formats count="11">
    <format dxfId="26">
      <pivotArea outline="0" collapsedLevelsAreSubtotals="1" fieldPosition="0"/>
    </format>
    <format dxfId="25">
      <pivotArea dataOnly="0" labelOnly="1" outline="0" fieldPosition="0">
        <references count="1">
          <reference field="4294967294" count="15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</reference>
        </references>
      </pivotArea>
    </format>
    <format dxfId="24">
      <pivotArea field="93" type="button" dataOnly="0" labelOnly="1" outline="0" axis="axisRow" fieldPosition="5"/>
    </format>
    <format dxfId="23">
      <pivotArea field="106" type="button" dataOnly="0" labelOnly="1" outline="0" axis="axisRow" fieldPosition="1"/>
    </format>
    <format dxfId="22">
      <pivotArea field="2" type="button" dataOnly="0" labelOnly="1" outline="0" axis="axisRow" fieldPosition="3"/>
    </format>
    <format dxfId="21">
      <pivotArea field="1" type="button" dataOnly="0" labelOnly="1" outline="0" axis="axisRow" fieldPosition="4"/>
    </format>
    <format dxfId="20">
      <pivotArea field="5" type="button" dataOnly="0" labelOnly="1" outline="0"/>
    </format>
    <format dxfId="19">
      <pivotArea dataOnly="0" labelOnly="1" outline="0" fieldPosition="0">
        <references count="1">
          <reference field="4294967294" count="15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</reference>
        </references>
      </pivotArea>
    </format>
    <format dxfId="18">
      <pivotArea outline="0" fieldPosition="0">
        <references count="1">
          <reference field="4294967294" count="1" selected="0">
            <x v="0"/>
          </reference>
        </references>
      </pivotArea>
    </format>
    <format dxfId="17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6">
      <pivotArea field="93" type="button" dataOnly="0" labelOnly="1" outline="0" axis="axisRow" fieldPosition="5"/>
    </format>
  </formats>
  <pivotTableStyleInfo name="PivotStyleLight16" showRowHeaders="1" showColHeaders="1" showRowStripes="1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1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598F54D-0D1F-4858-A614-D05FF4D146E6}" name="PivotTable2" cacheId="8" applyNumberFormats="0" applyBorderFormats="0" applyFontFormats="0" applyPatternFormats="0" applyAlignmentFormats="0" applyWidthHeightFormats="1" dataCaption="Values" updatedVersion="6" minRefreshableVersion="3" useAutoFormatting="1" rowGrandTotals="0" colGrandTotals="0" itemPrintTitles="1" createdVersion="6" indent="0" compact="0" compactData="0" multipleFieldFilters="0">
  <location ref="F1:L476" firstHeaderRow="1" firstDataRow="1" firstDataCol="7"/>
  <pivotFields count="8">
    <pivotField axis="axisRow" compact="0" outline="0" subtotalTop="0" showAll="0" defaultSubtotal="0">
      <items count="475">
        <item x="473"/>
        <item x="359"/>
        <item x="360"/>
        <item x="361"/>
        <item x="362"/>
        <item x="363"/>
        <item x="364"/>
        <item x="26"/>
        <item x="27"/>
        <item x="28"/>
        <item x="29"/>
        <item x="0"/>
        <item x="30"/>
        <item x="31"/>
        <item x="32"/>
        <item x="1"/>
        <item x="33"/>
        <item x="34"/>
        <item x="35"/>
        <item x="36"/>
        <item x="2"/>
        <item x="3"/>
        <item x="4"/>
        <item x="37"/>
        <item x="38"/>
        <item x="39"/>
        <item x="40"/>
        <item x="5"/>
        <item x="6"/>
        <item x="7"/>
        <item x="8"/>
        <item x="41"/>
        <item x="42"/>
        <item x="9"/>
        <item x="10"/>
        <item x="11"/>
        <item x="12"/>
        <item x="43"/>
        <item x="44"/>
        <item x="13"/>
        <item x="14"/>
        <item x="15"/>
        <item x="16"/>
        <item x="17"/>
        <item x="18"/>
        <item x="19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48"/>
        <item x="49"/>
        <item x="50"/>
        <item x="20"/>
        <item x="21"/>
        <item x="22"/>
        <item x="23"/>
        <item x="24"/>
        <item x="51"/>
        <item x="52"/>
        <item x="45"/>
        <item x="46"/>
        <item x="47"/>
        <item x="25"/>
        <item x="70"/>
        <item x="71"/>
        <item x="218"/>
        <item x="219"/>
        <item x="220"/>
        <item x="221"/>
        <item x="222"/>
        <item x="223"/>
        <item x="224"/>
        <item x="286"/>
        <item x="287"/>
        <item x="225"/>
        <item x="226"/>
        <item x="227"/>
        <item x="288"/>
        <item x="228"/>
        <item x="229"/>
        <item x="230"/>
        <item x="231"/>
        <item x="232"/>
        <item x="233"/>
        <item x="234"/>
        <item x="235"/>
        <item x="236"/>
        <item x="289"/>
        <item x="237"/>
        <item x="238"/>
        <item x="239"/>
        <item x="290"/>
        <item x="240"/>
        <item x="241"/>
        <item x="242"/>
        <item x="291"/>
        <item x="292"/>
        <item x="243"/>
        <item x="244"/>
        <item x="293"/>
        <item x="245"/>
        <item x="246"/>
        <item x="294"/>
        <item x="295"/>
        <item x="296"/>
        <item x="247"/>
        <item x="248"/>
        <item x="249"/>
        <item x="297"/>
        <item x="250"/>
        <item x="251"/>
        <item x="252"/>
        <item x="253"/>
        <item x="298"/>
        <item x="299"/>
        <item x="254"/>
        <item x="255"/>
        <item x="300"/>
        <item x="256"/>
        <item x="257"/>
        <item x="258"/>
        <item x="259"/>
        <item x="260"/>
        <item x="261"/>
        <item x="262"/>
        <item x="263"/>
        <item x="264"/>
        <item x="301"/>
        <item x="265"/>
        <item x="266"/>
        <item x="302"/>
        <item x="267"/>
        <item x="268"/>
        <item x="303"/>
        <item x="269"/>
        <item x="270"/>
        <item x="271"/>
        <item x="272"/>
        <item x="304"/>
        <item x="273"/>
        <item x="305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451"/>
        <item x="458"/>
        <item x="459"/>
        <item x="453"/>
        <item x="460"/>
        <item x="461"/>
        <item x="454"/>
        <item x="455"/>
        <item x="456"/>
        <item x="457"/>
        <item x="462"/>
        <item x="463"/>
        <item x="464"/>
        <item x="465"/>
        <item x="466"/>
        <item x="467"/>
        <item x="468"/>
        <item x="469"/>
        <item x="470"/>
        <item x="471"/>
        <item x="452"/>
        <item x="472"/>
        <item x="415"/>
        <item x="416"/>
        <item x="417"/>
        <item x="418"/>
        <item x="419"/>
        <item x="420"/>
        <item x="421"/>
        <item x="365"/>
        <item x="366"/>
        <item x="367"/>
        <item x="368"/>
        <item x="369"/>
        <item x="370"/>
        <item x="371"/>
        <item x="430"/>
        <item x="372"/>
        <item x="373"/>
        <item x="422"/>
        <item x="374"/>
        <item x="375"/>
        <item x="423"/>
        <item x="431"/>
        <item x="376"/>
        <item x="424"/>
        <item x="377"/>
        <item x="378"/>
        <item x="425"/>
        <item x="432"/>
        <item x="379"/>
        <item x="380"/>
        <item x="426"/>
        <item x="381"/>
        <item x="427"/>
        <item x="433"/>
        <item x="382"/>
        <item x="383"/>
        <item x="428"/>
        <item x="384"/>
        <item x="385"/>
        <item x="429"/>
        <item x="434"/>
        <item x="386"/>
        <item x="387"/>
        <item x="435"/>
        <item x="388"/>
        <item x="389"/>
        <item x="436"/>
        <item x="390"/>
        <item x="391"/>
        <item x="392"/>
        <item x="437"/>
        <item x="393"/>
        <item x="394"/>
        <item x="438"/>
        <item x="395"/>
        <item x="396"/>
        <item x="439"/>
        <item x="397"/>
        <item x="398"/>
        <item x="440"/>
        <item x="441"/>
        <item x="399"/>
        <item x="400"/>
        <item x="401"/>
        <item x="402"/>
        <item x="403"/>
        <item x="404"/>
        <item x="442"/>
        <item x="443"/>
        <item x="444"/>
        <item x="445"/>
        <item x="405"/>
        <item x="406"/>
        <item x="407"/>
        <item x="408"/>
        <item x="409"/>
        <item x="410"/>
        <item x="411"/>
        <item x="412"/>
        <item x="413"/>
        <item x="414"/>
        <item x="446"/>
        <item x="447"/>
        <item x="448"/>
        <item x="449"/>
        <item x="450"/>
        <item x="318"/>
        <item x="340"/>
        <item x="319"/>
        <item x="320"/>
        <item x="341"/>
        <item x="342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06"/>
        <item x="311"/>
        <item x="312"/>
        <item x="313"/>
        <item x="307"/>
        <item x="308"/>
        <item x="314"/>
        <item x="315"/>
        <item x="316"/>
        <item x="309"/>
        <item x="310"/>
        <item x="317"/>
        <item x="209"/>
        <item x="210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211"/>
        <item x="212"/>
        <item x="21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214"/>
        <item x="215"/>
        <item x="175"/>
        <item x="176"/>
        <item x="177"/>
        <item x="178"/>
        <item x="179"/>
        <item x="180"/>
        <item x="216"/>
        <item x="217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72"/>
        <item x="73"/>
        <item x="74"/>
        <item x="121"/>
        <item x="75"/>
        <item x="76"/>
        <item x="77"/>
        <item x="78"/>
        <item x="79"/>
        <item x="80"/>
        <item x="81"/>
        <item x="82"/>
        <item x="83"/>
        <item x="129"/>
        <item x="130"/>
        <item x="131"/>
        <item x="132"/>
        <item x="133"/>
        <item x="134"/>
        <item x="84"/>
        <item x="85"/>
        <item x="86"/>
        <item x="87"/>
        <item x="88"/>
        <item x="122"/>
        <item x="89"/>
        <item x="90"/>
        <item x="91"/>
        <item x="135"/>
        <item x="136"/>
        <item x="137"/>
        <item x="92"/>
        <item x="93"/>
        <item x="94"/>
        <item x="95"/>
        <item x="96"/>
        <item x="97"/>
        <item x="98"/>
        <item x="138"/>
        <item x="139"/>
        <item x="140"/>
        <item x="141"/>
        <item x="142"/>
        <item x="143"/>
        <item x="99"/>
        <item x="144"/>
        <item x="145"/>
        <item x="146"/>
        <item x="100"/>
        <item x="123"/>
        <item x="124"/>
        <item x="101"/>
        <item x="102"/>
        <item x="103"/>
        <item x="104"/>
        <item x="147"/>
        <item x="148"/>
        <item x="125"/>
        <item x="126"/>
        <item x="105"/>
        <item x="106"/>
        <item x="107"/>
        <item x="108"/>
        <item x="109"/>
        <item x="110"/>
        <item x="111"/>
        <item x="149"/>
        <item x="112"/>
        <item x="113"/>
        <item x="127"/>
        <item x="128"/>
        <item x="114"/>
        <item x="115"/>
        <item x="116"/>
        <item x="117"/>
        <item x="118"/>
        <item x="119"/>
        <item x="120"/>
        <item x="474"/>
      </items>
    </pivotField>
    <pivotField compact="0" outline="0" subtotalTop="0" showAll="0" defaultSubtotal="0"/>
    <pivotField axis="axisRow" compact="0" outline="0" subtotalTop="0" showAll="0" defaultSubtotal="0">
      <items count="10">
        <item x="8"/>
        <item x="0"/>
        <item x="7"/>
        <item x="6"/>
        <item x="5"/>
        <item x="4"/>
        <item x="3"/>
        <item x="2"/>
        <item x="1"/>
        <item x="9"/>
      </items>
    </pivotField>
    <pivotField axis="axisRow" compact="0" outline="0" subtotalTop="0" showAll="0" defaultSubtotal="0">
      <items count="6">
        <item x="1"/>
        <item x="0"/>
        <item x="3"/>
        <item x="2"/>
        <item x="4"/>
        <item x="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ubtotalTop="0" showAll="0" defaultSubtotal="0">
      <items count="98">
        <item x="88"/>
        <item x="33"/>
        <item x="35"/>
        <item x="90"/>
        <item x="78"/>
        <item x="14"/>
        <item x="17"/>
        <item x="18"/>
        <item x="49"/>
        <item x="19"/>
        <item x="45"/>
        <item x="36"/>
        <item x="0"/>
        <item x="57"/>
        <item x="58"/>
        <item x="37"/>
        <item x="46"/>
        <item x="55"/>
        <item x="24"/>
        <item x="39"/>
        <item x="1"/>
        <item x="48"/>
        <item x="47"/>
        <item x="81"/>
        <item x="31"/>
        <item x="56"/>
        <item x="5"/>
        <item x="2"/>
        <item x="41"/>
        <item x="34"/>
        <item x="38"/>
        <item x="59"/>
        <item x="8"/>
        <item x="62"/>
        <item x="70"/>
        <item x="21"/>
        <item x="73"/>
        <item x="67"/>
        <item x="3"/>
        <item x="82"/>
        <item x="4"/>
        <item x="61"/>
        <item x="60"/>
        <item x="42"/>
        <item x="50"/>
        <item x="43"/>
        <item x="6"/>
        <item x="26"/>
        <item x="25"/>
        <item x="7"/>
        <item x="51"/>
        <item x="40"/>
        <item x="71"/>
        <item x="20"/>
        <item x="9"/>
        <item x="27"/>
        <item x="83"/>
        <item x="10"/>
        <item x="22"/>
        <item x="75"/>
        <item x="11"/>
        <item x="15"/>
        <item x="68"/>
        <item x="12"/>
        <item x="74"/>
        <item x="79"/>
        <item x="76"/>
        <item x="28"/>
        <item x="72"/>
        <item x="69"/>
        <item x="63"/>
        <item x="52"/>
        <item x="84"/>
        <item x="54"/>
        <item x="77"/>
        <item x="30"/>
        <item x="29"/>
        <item x="80"/>
        <item x="16"/>
        <item x="53"/>
        <item x="64"/>
        <item x="85"/>
        <item x="23"/>
        <item x="44"/>
        <item x="92"/>
        <item x="65"/>
        <item x="91"/>
        <item x="86"/>
        <item x="66"/>
        <item x="94"/>
        <item x="93"/>
        <item x="13"/>
        <item x="87"/>
        <item x="95"/>
        <item x="89"/>
        <item x="32"/>
        <item x="96"/>
        <item x="97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ubtotalTop="0" showAll="0" defaultSubtotal="0">
      <items count="108">
        <item x="28"/>
        <item x="106"/>
        <item x="10"/>
        <item x="82"/>
        <item x="83"/>
        <item x="84"/>
        <item x="85"/>
        <item x="78"/>
        <item x="79"/>
        <item x="80"/>
        <item x="27"/>
        <item x="31"/>
        <item x="14"/>
        <item x="39"/>
        <item x="30"/>
        <item x="51"/>
        <item x="52"/>
        <item x="53"/>
        <item x="34"/>
        <item x="36"/>
        <item x="38"/>
        <item x="41"/>
        <item x="13"/>
        <item x="56"/>
        <item x="46"/>
        <item x="54"/>
        <item x="47"/>
        <item x="48"/>
        <item x="70"/>
        <item x="55"/>
        <item x="72"/>
        <item x="49"/>
        <item x="11"/>
        <item x="12"/>
        <item x="99"/>
        <item x="100"/>
        <item x="101"/>
        <item x="95"/>
        <item x="102"/>
        <item x="103"/>
        <item x="42"/>
        <item x="58"/>
        <item x="59"/>
        <item x="105"/>
        <item x="60"/>
        <item x="57"/>
        <item x="29"/>
        <item x="32"/>
        <item x="68"/>
        <item x="33"/>
        <item x="66"/>
        <item x="67"/>
        <item x="35"/>
        <item x="64"/>
        <item x="69"/>
        <item x="37"/>
        <item x="40"/>
        <item x="61"/>
        <item x="43"/>
        <item x="76"/>
        <item x="74"/>
        <item x="62"/>
        <item x="15"/>
        <item x="63"/>
        <item x="16"/>
        <item x="77"/>
        <item x="17"/>
        <item x="65"/>
        <item x="75"/>
        <item x="4"/>
        <item x="45"/>
        <item x="81"/>
        <item x="6"/>
        <item x="7"/>
        <item x="25"/>
        <item x="8"/>
        <item x="18"/>
        <item x="26"/>
        <item x="20"/>
        <item x="0"/>
        <item x="71"/>
        <item x="1"/>
        <item x="2"/>
        <item x="9"/>
        <item x="19"/>
        <item x="73"/>
        <item x="3"/>
        <item x="23"/>
        <item x="5"/>
        <item x="86"/>
        <item x="97"/>
        <item x="96"/>
        <item x="98"/>
        <item x="44"/>
        <item x="50"/>
        <item x="93"/>
        <item x="94"/>
        <item x="91"/>
        <item x="92"/>
        <item x="87"/>
        <item x="88"/>
        <item x="89"/>
        <item x="90"/>
        <item x="21"/>
        <item x="104"/>
        <item x="22"/>
        <item x="24"/>
        <item x="107"/>
      </items>
    </pivotField>
    <pivotField axis="axisRow" compact="0" outline="0" subtotalTop="0" showAll="0" defaultSubtotal="0">
      <items count="326">
        <item x="324"/>
        <item x="21"/>
        <item x="43"/>
        <item x="175"/>
        <item x="179"/>
        <item x="180"/>
        <item x="176"/>
        <item x="182"/>
        <item x="184"/>
        <item x="183"/>
        <item x="185"/>
        <item x="177"/>
        <item x="44"/>
        <item x="42"/>
        <item x="78"/>
        <item x="154"/>
        <item x="147"/>
        <item x="165"/>
        <item x="155"/>
        <item x="156"/>
        <item x="157"/>
        <item x="149"/>
        <item x="158"/>
        <item x="151"/>
        <item x="160"/>
        <item x="142"/>
        <item x="161"/>
        <item x="152"/>
        <item x="144"/>
        <item x="153"/>
        <item x="146"/>
        <item x="19"/>
        <item x="20"/>
        <item x="106"/>
        <item x="67"/>
        <item x="73"/>
        <item x="174"/>
        <item x="148"/>
        <item x="164"/>
        <item x="163"/>
        <item x="143"/>
        <item x="145"/>
        <item x="136"/>
        <item x="134"/>
        <item x="135"/>
        <item x="221"/>
        <item x="222"/>
        <item x="220"/>
        <item x="22"/>
        <item x="249"/>
        <item x="251"/>
        <item x="253"/>
        <item x="255"/>
        <item x="98"/>
        <item x="99"/>
        <item x="96"/>
        <item x="56"/>
        <item x="97"/>
        <item x="193"/>
        <item x="57"/>
        <item x="101"/>
        <item x="187"/>
        <item x="100"/>
        <item x="194"/>
        <item x="223"/>
        <item x="228"/>
        <item x="52"/>
        <item x="309"/>
        <item x="104"/>
        <item x="105"/>
        <item x="61"/>
        <item x="102"/>
        <item x="55"/>
        <item x="225"/>
        <item x="311"/>
        <item x="47"/>
        <item x="108"/>
        <item x="48"/>
        <item x="195"/>
        <item x="181"/>
        <item x="229"/>
        <item x="58"/>
        <item x="291"/>
        <item x="107"/>
        <item x="288"/>
        <item x="109"/>
        <item x="51"/>
        <item x="110"/>
        <item x="50"/>
        <item x="53"/>
        <item x="54"/>
        <item x="49"/>
        <item x="186"/>
        <item x="178"/>
        <item x="139"/>
        <item x="138"/>
        <item x="140"/>
        <item x="290"/>
        <item x="141"/>
        <item x="287"/>
        <item x="293"/>
        <item x="137"/>
        <item x="294"/>
        <item x="289"/>
        <item x="295"/>
        <item x="38"/>
        <item x="88"/>
        <item x="283"/>
        <item x="39"/>
        <item x="286"/>
        <item x="89"/>
        <item x="32"/>
        <item x="41"/>
        <item x="40"/>
        <item x="23"/>
        <item x="24"/>
        <item x="27"/>
        <item x="29"/>
        <item x="28"/>
        <item x="277"/>
        <item x="304"/>
        <item x="90"/>
        <item x="30"/>
        <item x="91"/>
        <item x="26"/>
        <item x="31"/>
        <item x="278"/>
        <item x="284"/>
        <item x="279"/>
        <item x="93"/>
        <item x="33"/>
        <item x="92"/>
        <item x="34"/>
        <item x="280"/>
        <item x="35"/>
        <item x="95"/>
        <item x="36"/>
        <item x="94"/>
        <item x="25"/>
        <item x="281"/>
        <item x="37"/>
        <item x="285"/>
        <item x="282"/>
        <item x="17"/>
        <item x="68"/>
        <item x="11"/>
        <item x="117"/>
        <item x="65"/>
        <item x="119"/>
        <item x="235"/>
        <item x="272"/>
        <item x="264"/>
        <item x="118"/>
        <item x="270"/>
        <item x="243"/>
        <item x="120"/>
        <item x="71"/>
        <item x="122"/>
        <item x="236"/>
        <item x="273"/>
        <item x="265"/>
        <item x="121"/>
        <item x="271"/>
        <item x="7"/>
        <item x="168"/>
        <item x="125"/>
        <item x="124"/>
        <item x="126"/>
        <item x="169"/>
        <item x="237"/>
        <item x="16"/>
        <item x="302"/>
        <item x="77"/>
        <item x="247"/>
        <item x="128"/>
        <item x="75"/>
        <item x="130"/>
        <item x="79"/>
        <item x="274"/>
        <item x="129"/>
        <item x="250"/>
        <item x="9"/>
        <item x="170"/>
        <item x="252"/>
        <item x="133"/>
        <item x="0"/>
        <item x="257"/>
        <item x="266"/>
        <item x="172"/>
        <item x="238"/>
        <item x="275"/>
        <item x="12"/>
        <item x="254"/>
        <item x="14"/>
        <item x="15"/>
        <item x="241"/>
        <item x="1"/>
        <item x="258"/>
        <item x="239"/>
        <item x="276"/>
        <item x="256"/>
        <item x="80"/>
        <item x="2"/>
        <item x="18"/>
        <item x="242"/>
        <item x="81"/>
        <item x="4"/>
        <item x="3"/>
        <item x="259"/>
        <item x="267"/>
        <item x="244"/>
        <item x="260"/>
        <item x="84"/>
        <item x="83"/>
        <item x="5"/>
        <item x="111"/>
        <item x="245"/>
        <item x="82"/>
        <item x="113"/>
        <item x="261"/>
        <item x="112"/>
        <item x="268"/>
        <item x="87"/>
        <item x="86"/>
        <item x="8"/>
        <item x="114"/>
        <item x="246"/>
        <item x="85"/>
        <item x="116"/>
        <item x="262"/>
        <item x="115"/>
        <item x="269"/>
        <item x="248"/>
        <item x="263"/>
        <item x="166"/>
        <item x="188"/>
        <item x="189"/>
        <item x="191"/>
        <item x="214"/>
        <item x="218"/>
        <item x="215"/>
        <item x="219"/>
        <item x="213"/>
        <item x="216"/>
        <item x="217"/>
        <item x="296"/>
        <item x="72"/>
        <item x="76"/>
        <item x="70"/>
        <item x="312"/>
        <item x="200"/>
        <item x="201"/>
        <item x="202"/>
        <item x="226"/>
        <item x="227"/>
        <item x="224"/>
        <item x="198"/>
        <item x="199"/>
        <item x="310"/>
        <item x="45"/>
        <item x="46"/>
        <item x="69"/>
        <item x="123"/>
        <item x="127"/>
        <item x="66"/>
        <item x="132"/>
        <item x="63"/>
        <item x="64"/>
        <item x="190"/>
        <item x="192"/>
        <item x="103"/>
        <item x="230"/>
        <item x="231"/>
        <item x="232"/>
        <item x="233"/>
        <item x="234"/>
        <item x="131"/>
        <item x="317"/>
        <item x="318"/>
        <item x="319"/>
        <item x="320"/>
        <item x="321"/>
        <item x="322"/>
        <item x="313"/>
        <item x="323"/>
        <item x="314"/>
        <item x="315"/>
        <item x="316"/>
        <item x="306"/>
        <item x="307"/>
        <item x="308"/>
        <item x="305"/>
        <item x="150"/>
        <item x="171"/>
        <item x="173"/>
        <item x="162"/>
        <item x="303"/>
        <item x="167"/>
        <item x="159"/>
        <item x="240"/>
        <item x="292"/>
        <item x="297"/>
        <item x="298"/>
        <item x="299"/>
        <item x="300"/>
        <item x="301"/>
        <item x="205"/>
        <item x="210"/>
        <item x="206"/>
        <item x="211"/>
        <item x="207"/>
        <item x="212"/>
        <item x="203"/>
        <item x="208"/>
        <item x="204"/>
        <item x="209"/>
        <item x="74"/>
        <item x="196"/>
        <item x="197"/>
        <item x="59"/>
        <item x="13"/>
        <item x="60"/>
        <item x="62"/>
        <item x="6"/>
        <item x="10"/>
        <item x="325"/>
      </items>
    </pivotField>
    <pivotField axis="axisRow" compact="0" outline="0" subtotalTop="0" showAll="0" defaultSubtotal="0">
      <items count="22">
        <item x="20"/>
        <item x="17"/>
        <item x="14"/>
        <item x="11"/>
        <item x="8"/>
        <item x="18"/>
        <item x="12"/>
        <item x="19"/>
        <item x="1"/>
        <item x="5"/>
        <item x="4"/>
        <item x="10"/>
        <item x="2"/>
        <item x="15"/>
        <item x="7"/>
        <item x="3"/>
        <item x="13"/>
        <item x="0"/>
        <item x="9"/>
        <item x="6"/>
        <item x="16"/>
        <item x="21"/>
      </items>
    </pivotField>
  </pivotFields>
  <rowFields count="7">
    <field x="3"/>
    <field x="4"/>
    <field x="0"/>
    <field x="2"/>
    <field x="5"/>
    <field x="6"/>
    <field x="7"/>
  </rowFields>
  <rowItems count="475">
    <i>
      <x/>
      <x v="4"/>
      <x v="189"/>
      <x v="3"/>
      <x v="99"/>
      <x v="119"/>
      <x v="17"/>
    </i>
    <i r="2">
      <x v="206"/>
      <x v="3"/>
      <x v="99"/>
      <x v="116"/>
      <x v="8"/>
    </i>
    <i r="1">
      <x v="5"/>
      <x v="10"/>
      <x v="1"/>
      <x v="62"/>
      <x v="124"/>
      <x v="10"/>
    </i>
    <i r="2">
      <x v="73"/>
      <x v="1"/>
      <x v="76"/>
      <x v="113"/>
      <x v="8"/>
    </i>
    <i r="2">
      <x v="74"/>
      <x v="1"/>
      <x v="76"/>
      <x v="112"/>
      <x v="17"/>
    </i>
    <i r="2">
      <x v="75"/>
      <x v="1"/>
      <x v="76"/>
      <x v="112"/>
      <x v="17"/>
    </i>
    <i r="2">
      <x v="170"/>
      <x v="2"/>
      <x v="43"/>
      <x v="120"/>
      <x v="7"/>
    </i>
    <i r="2">
      <x v="190"/>
      <x v="3"/>
      <x v="100"/>
      <x v="126"/>
      <x v="17"/>
    </i>
    <i r="2">
      <x v="209"/>
      <x v="3"/>
      <x v="100"/>
      <x v="122"/>
      <x v="8"/>
    </i>
    <i r="2">
      <x v="445"/>
      <x v="8"/>
      <x v="93"/>
      <x v="121"/>
      <x v="17"/>
    </i>
    <i r="2">
      <x v="446"/>
      <x v="8"/>
      <x v="93"/>
      <x v="123"/>
      <x v="8"/>
    </i>
    <i r="1">
      <x v="6"/>
      <x v="7"/>
      <x v="1"/>
      <x v="62"/>
      <x v="114"/>
      <x v="8"/>
    </i>
    <i r="2">
      <x v="8"/>
      <x v="1"/>
      <x v="62"/>
      <x v="115"/>
      <x v="17"/>
    </i>
    <i r="2">
      <x v="9"/>
      <x v="1"/>
      <x v="62"/>
      <x v="138"/>
      <x v="17"/>
    </i>
    <i r="2">
      <x v="14"/>
      <x v="1"/>
      <x v="64"/>
      <x v="117"/>
      <x v="10"/>
    </i>
    <i r="2">
      <x v="191"/>
      <x v="3"/>
      <x v="101"/>
      <x v="128"/>
      <x v="17"/>
    </i>
    <i r="2">
      <x v="212"/>
      <x v="3"/>
      <x v="101"/>
      <x v="127"/>
      <x v="8"/>
    </i>
    <i r="1">
      <x v="7"/>
      <x v="19"/>
      <x v="1"/>
      <x v="66"/>
      <x v="124"/>
      <x v="10"/>
    </i>
    <i r="2">
      <x v="192"/>
      <x v="3"/>
      <x v="102"/>
      <x v="133"/>
      <x v="17"/>
    </i>
    <i r="2">
      <x v="215"/>
      <x v="3"/>
      <x v="102"/>
      <x v="130"/>
      <x v="8"/>
    </i>
    <i r="2">
      <x v="453"/>
      <x v="8"/>
      <x v="69"/>
      <x v="131"/>
      <x v="8"/>
    </i>
    <i r="2">
      <x v="454"/>
      <x v="8"/>
      <x v="69"/>
      <x v="129"/>
      <x v="19"/>
    </i>
    <i r="1">
      <x v="9"/>
      <x v="24"/>
      <x v="1"/>
      <x v="86"/>
      <x v="132"/>
      <x v="9"/>
    </i>
    <i r="1">
      <x v="12"/>
      <x v="193"/>
      <x v="3"/>
      <x v="97"/>
      <x v="139"/>
      <x v="17"/>
    </i>
    <i r="2">
      <x v="219"/>
      <x v="3"/>
      <x v="97"/>
      <x v="136"/>
      <x v="8"/>
    </i>
    <i r="2">
      <x v="465"/>
      <x v="8"/>
      <x v="70"/>
      <x v="137"/>
      <x v="8"/>
    </i>
    <i r="2">
      <x v="466"/>
      <x v="8"/>
      <x v="70"/>
      <x v="135"/>
      <x v="19"/>
    </i>
    <i r="1">
      <x v="15"/>
      <x v="194"/>
      <x v="3"/>
      <x v="98"/>
      <x v="142"/>
      <x v="17"/>
    </i>
    <i r="2">
      <x v="221"/>
      <x v="3"/>
      <x v="98"/>
      <x v="141"/>
      <x v="8"/>
    </i>
    <i r="1">
      <x v="18"/>
      <x v="195"/>
      <x v="3"/>
      <x v="95"/>
      <x v="107"/>
      <x v="17"/>
    </i>
    <i r="2">
      <x v="225"/>
      <x v="3"/>
      <x v="95"/>
      <x v="105"/>
      <x v="8"/>
    </i>
    <i r="2">
      <x v="399"/>
      <x v="8"/>
      <x v="46"/>
      <x v="106"/>
      <x v="8"/>
    </i>
    <i r="1">
      <x v="20"/>
      <x v="12"/>
      <x v="1"/>
      <x v="64"/>
      <x v="116"/>
      <x v="8"/>
    </i>
    <i r="2">
      <x v="13"/>
      <x v="1"/>
      <x v="64"/>
      <x v="118"/>
      <x v="17"/>
    </i>
    <i r="1">
      <x v="24"/>
      <x v="228"/>
      <x v="3"/>
      <x v="96"/>
      <x v="109"/>
      <x v="8"/>
    </i>
    <i r="2">
      <x v="420"/>
      <x v="8"/>
      <x v="58"/>
      <x v="110"/>
      <x v="8"/>
    </i>
    <i r="1">
      <x v="27"/>
      <x v="16"/>
      <x v="1"/>
      <x v="82"/>
      <x v="122"/>
      <x v="8"/>
    </i>
    <i r="2">
      <x v="17"/>
      <x v="1"/>
      <x v="66"/>
      <x v="125"/>
      <x v="17"/>
    </i>
    <i r="2">
      <x v="18"/>
      <x v="1"/>
      <x v="82"/>
      <x v="111"/>
      <x v="17"/>
    </i>
    <i r="1">
      <x v="38"/>
      <x v="23"/>
      <x v="1"/>
      <x v="86"/>
      <x v="130"/>
      <x v="8"/>
    </i>
    <i r="2">
      <x v="25"/>
      <x v="1"/>
      <x v="69"/>
      <x v="134"/>
      <x v="19"/>
    </i>
    <i r="2">
      <x v="26"/>
      <x v="1"/>
      <x v="69"/>
      <x v="134"/>
      <x v="19"/>
    </i>
    <i r="1">
      <x v="46"/>
      <x v="31"/>
      <x v="1"/>
      <x v="88"/>
      <x v="136"/>
      <x v="8"/>
    </i>
    <i r="2">
      <x v="32"/>
      <x v="1"/>
      <x v="88"/>
      <x v="140"/>
      <x v="19"/>
    </i>
    <i r="1">
      <x v="53"/>
      <x v="38"/>
      <x v="1"/>
      <x v="72"/>
      <x v="108"/>
      <x v="19"/>
    </i>
    <i r="1">
      <x v="54"/>
      <x v="37"/>
      <x v="1"/>
      <x v="72"/>
      <x v="105"/>
      <x v="8"/>
    </i>
    <i>
      <x v="1"/>
      <x/>
      <x v="167"/>
      <x v="2"/>
      <x v="104"/>
      <x v="171"/>
      <x v="5"/>
    </i>
    <i r="1">
      <x v="1"/>
      <x v="204"/>
      <x v="3"/>
      <x v="62"/>
      <x v="184"/>
      <x v="8"/>
    </i>
    <i r="2">
      <x v="236"/>
      <x v="3"/>
      <x v="79"/>
      <x v="186"/>
      <x v="19"/>
    </i>
    <i r="2">
      <x v="250"/>
      <x v="3"/>
      <x v="62"/>
      <x v="187"/>
      <x v="2"/>
    </i>
    <i r="2">
      <x v="370"/>
      <x v="7"/>
      <x v="27"/>
      <x v="184"/>
      <x v="8"/>
    </i>
    <i r="2">
      <x v="440"/>
      <x v="8"/>
      <x v="18"/>
      <x v="14"/>
      <x v="17"/>
    </i>
    <i r="1">
      <x v="2"/>
      <x v="368"/>
      <x v="7"/>
      <x v="27"/>
      <x v="276"/>
      <x v="8"/>
    </i>
    <i r="2">
      <x v="369"/>
      <x v="7"/>
      <x v="25"/>
      <x v="265"/>
      <x v="19"/>
    </i>
    <i r="1">
      <x v="4"/>
      <x v="205"/>
      <x v="3"/>
      <x v="64"/>
      <x v="195"/>
      <x v="8"/>
    </i>
    <i r="2">
      <x v="237"/>
      <x v="3"/>
      <x v="81"/>
      <x v="197"/>
      <x v="19"/>
    </i>
    <i r="1">
      <x v="5"/>
      <x v="67"/>
      <x v="1"/>
      <x v="2"/>
      <x v="203"/>
      <x v="8"/>
    </i>
    <i r="2">
      <x v="135"/>
      <x v="6"/>
      <x v="52"/>
      <x v="295"/>
      <x v="2"/>
    </i>
    <i r="2">
      <x v="207"/>
      <x v="3"/>
      <x v="66"/>
      <x v="204"/>
      <x v="8"/>
    </i>
    <i r="2">
      <x v="238"/>
      <x v="3"/>
      <x v="82"/>
      <x v="208"/>
      <x v="19"/>
    </i>
    <i r="2">
      <x v="251"/>
      <x v="3"/>
      <x v="66"/>
      <x v="209"/>
      <x v="2"/>
    </i>
    <i r="2">
      <x v="275"/>
      <x v="4"/>
      <x v="66"/>
      <x v="256"/>
      <x v="8"/>
    </i>
    <i r="2">
      <x v="371"/>
      <x v="7"/>
      <x v="29"/>
      <x v="276"/>
      <x v="8"/>
    </i>
    <i r="2">
      <x v="372"/>
      <x v="7"/>
      <x v="29"/>
      <x v="265"/>
      <x v="19"/>
    </i>
    <i r="2">
      <x v="373"/>
      <x v="7"/>
      <x v="29"/>
      <x v="265"/>
      <x v="9"/>
    </i>
    <i r="2">
      <x v="374"/>
      <x v="7"/>
      <x v="29"/>
      <x v="202"/>
      <x v="8"/>
    </i>
    <i r="2">
      <x v="447"/>
      <x v="8"/>
      <x v="52"/>
      <x v="201"/>
      <x v="17"/>
    </i>
    <i r="2">
      <x v="448"/>
      <x v="8"/>
      <x v="52"/>
      <x v="205"/>
      <x v="8"/>
    </i>
    <i r="2">
      <x v="449"/>
      <x v="8"/>
      <x v="52"/>
      <x v="205"/>
      <x v="11"/>
    </i>
    <i r="2">
      <x v="450"/>
      <x v="8"/>
      <x v="19"/>
      <x v="316"/>
      <x v="3"/>
    </i>
    <i r="1">
      <x v="6"/>
      <x v="211"/>
      <x v="3"/>
      <x v="68"/>
      <x v="210"/>
      <x v="8"/>
    </i>
    <i r="2">
      <x v="240"/>
      <x v="3"/>
      <x v="84"/>
      <x v="211"/>
      <x v="19"/>
    </i>
    <i r="1">
      <x v="7"/>
      <x v="163"/>
      <x v="6"/>
      <x v="55"/>
      <x v="27"/>
      <x v="9"/>
    </i>
    <i r="2">
      <x v="213"/>
      <x v="3"/>
      <x v="69"/>
      <x v="216"/>
      <x v="8"/>
    </i>
    <i r="2">
      <x v="241"/>
      <x v="3"/>
      <x v="86"/>
      <x v="219"/>
      <x v="19"/>
    </i>
    <i r="2">
      <x v="252"/>
      <x v="3"/>
      <x v="69"/>
      <x v="221"/>
      <x v="2"/>
    </i>
    <i r="2">
      <x v="330"/>
      <x v="7"/>
      <x v="20"/>
      <x v="217"/>
      <x v="8"/>
    </i>
    <i r="2">
      <x v="331"/>
      <x v="7"/>
      <x v="20"/>
      <x v="215"/>
      <x v="8"/>
    </i>
    <i r="2">
      <x v="332"/>
      <x v="7"/>
      <x v="20"/>
      <x v="220"/>
      <x v="19"/>
    </i>
    <i r="2">
      <x v="333"/>
      <x v="7"/>
      <x v="20"/>
      <x v="220"/>
      <x v="19"/>
    </i>
    <i r="2">
      <x v="334"/>
      <x v="7"/>
      <x v="20"/>
      <x v="218"/>
      <x v="9"/>
    </i>
    <i r="2">
      <x v="375"/>
      <x v="7"/>
      <x v="32"/>
      <x v="276"/>
      <x v="8"/>
    </i>
    <i r="2">
      <x v="376"/>
      <x v="7"/>
      <x v="32"/>
      <x v="265"/>
      <x v="19"/>
    </i>
    <i r="2">
      <x v="377"/>
      <x v="7"/>
      <x v="32"/>
      <x v="265"/>
      <x v="9"/>
    </i>
    <i r="2">
      <x v="378"/>
      <x v="7"/>
      <x v="32"/>
      <x v="43"/>
      <x v="8"/>
    </i>
    <i r="2">
      <x v="455"/>
      <x v="8"/>
      <x v="55"/>
      <x v="217"/>
      <x v="8"/>
    </i>
    <i r="2">
      <x v="456"/>
      <x v="8"/>
      <x v="55"/>
      <x v="213"/>
      <x v="17"/>
    </i>
    <i r="2">
      <x v="457"/>
      <x v="8"/>
      <x/>
      <x v="34"/>
      <x v="17"/>
    </i>
    <i r="2">
      <x v="458"/>
      <x v="8"/>
      <x v="55"/>
      <x v="217"/>
      <x v="8"/>
    </i>
    <i r="2">
      <x v="459"/>
      <x v="8"/>
      <x v="55"/>
      <x v="217"/>
      <x v="11"/>
    </i>
    <i r="2">
      <x v="460"/>
      <x v="8"/>
      <x v="20"/>
      <x v="316"/>
      <x v="3"/>
    </i>
    <i r="2">
      <x v="461"/>
      <x v="8"/>
      <x v="55"/>
      <x v="212"/>
      <x v="19"/>
    </i>
    <i r="1">
      <x v="8"/>
      <x v="112"/>
      <x v="6"/>
      <x v="69"/>
      <x v="18"/>
      <x v="16"/>
    </i>
    <i r="1">
      <x v="10"/>
      <x v="97"/>
      <x v="6"/>
      <x v="52"/>
      <x v="25"/>
      <x v="17"/>
    </i>
    <i r="1">
      <x v="11"/>
      <x v="79"/>
      <x v="6"/>
      <x v="52"/>
      <x v="25"/>
      <x v="19"/>
    </i>
    <i r="1">
      <x v="12"/>
      <x v="11"/>
      <x v="1"/>
      <x v="79"/>
      <x v="185"/>
      <x v="17"/>
    </i>
    <i r="2">
      <x v="81"/>
      <x v="6"/>
      <x v="69"/>
      <x v="28"/>
      <x v="19"/>
    </i>
    <i r="2">
      <x v="82"/>
      <x v="6"/>
      <x v="69"/>
      <x v="28"/>
      <x v="19"/>
    </i>
    <i r="2">
      <x v="136"/>
      <x v="6"/>
      <x v="55"/>
      <x v="27"/>
      <x v="2"/>
    </i>
    <i r="2">
      <x v="143"/>
      <x v="6"/>
      <x v="69"/>
      <x v="297"/>
      <x v="8"/>
    </i>
    <i r="2">
      <x v="164"/>
      <x v="6"/>
      <x v="56"/>
      <x v="29"/>
      <x v="9"/>
    </i>
    <i r="2">
      <x v="217"/>
      <x v="3"/>
      <x v="70"/>
      <x v="226"/>
      <x v="8"/>
    </i>
    <i r="2">
      <x v="243"/>
      <x v="3"/>
      <x v="88"/>
      <x v="229"/>
      <x v="19"/>
    </i>
    <i r="2">
      <x v="253"/>
      <x v="3"/>
      <x v="70"/>
      <x v="231"/>
      <x v="2"/>
    </i>
    <i r="2">
      <x v="277"/>
      <x v="4"/>
      <x v="70"/>
      <x v="257"/>
      <x v="8"/>
    </i>
    <i r="2">
      <x v="335"/>
      <x v="7"/>
      <x v="21"/>
      <x v="227"/>
      <x v="8"/>
    </i>
    <i r="2">
      <x v="336"/>
      <x v="7"/>
      <x v="21"/>
      <x v="225"/>
      <x v="8"/>
    </i>
    <i r="2">
      <x v="337"/>
      <x v="7"/>
      <x v="21"/>
      <x v="230"/>
      <x v="19"/>
    </i>
    <i r="2">
      <x v="338"/>
      <x v="7"/>
      <x v="21"/>
      <x v="228"/>
      <x v="9"/>
    </i>
    <i r="2">
      <x v="379"/>
      <x v="7"/>
      <x v="33"/>
      <x v="276"/>
      <x v="8"/>
    </i>
    <i r="2">
      <x v="380"/>
      <x v="7"/>
      <x v="33"/>
      <x v="265"/>
      <x v="19"/>
    </i>
    <i r="2">
      <x v="381"/>
      <x v="7"/>
      <x v="33"/>
      <x v="265"/>
      <x v="9"/>
    </i>
    <i r="2">
      <x v="382"/>
      <x v="7"/>
      <x v="33"/>
      <x v="44"/>
      <x v="8"/>
    </i>
    <i r="2">
      <x v="463"/>
      <x v="8"/>
      <x v="13"/>
      <x v="227"/>
      <x v="8"/>
    </i>
    <i r="2">
      <x v="464"/>
      <x v="8"/>
      <x v="13"/>
      <x v="227"/>
      <x v="8"/>
    </i>
    <i r="2">
      <x v="467"/>
      <x v="8"/>
      <x v="56"/>
      <x v="223"/>
      <x v="17"/>
    </i>
    <i r="2">
      <x v="468"/>
      <x v="8"/>
      <x/>
      <x v="34"/>
      <x v="17"/>
    </i>
    <i r="2">
      <x v="469"/>
      <x v="8"/>
      <x v="56"/>
      <x v="227"/>
      <x v="8"/>
    </i>
    <i r="2">
      <x v="470"/>
      <x v="8"/>
      <x v="56"/>
      <x v="227"/>
      <x v="11"/>
    </i>
    <i r="2">
      <x v="471"/>
      <x v="8"/>
      <x v="21"/>
      <x v="316"/>
      <x v="3"/>
    </i>
    <i r="2">
      <x v="472"/>
      <x v="8"/>
      <x v="40"/>
      <x v="35"/>
      <x v="19"/>
    </i>
    <i r="2">
      <x v="473"/>
      <x v="8"/>
      <x v="56"/>
      <x v="222"/>
      <x v="19"/>
    </i>
    <i r="1">
      <x v="13"/>
      <x v="140"/>
      <x v="6"/>
      <x v="52"/>
      <x v="25"/>
      <x v="8"/>
    </i>
    <i r="1">
      <x v="14"/>
      <x v="142"/>
      <x v="6"/>
      <x v="55"/>
      <x v="234"/>
      <x v="8"/>
    </i>
    <i r="1">
      <x v="15"/>
      <x v="80"/>
      <x v="6"/>
      <x v="55"/>
      <x v="40"/>
      <x v="19"/>
    </i>
    <i r="2">
      <x v="220"/>
      <x v="3"/>
      <x v="71"/>
      <x v="232"/>
      <x v="8"/>
    </i>
    <i r="2">
      <x v="244"/>
      <x v="3"/>
      <x v="89"/>
      <x v="233"/>
      <x v="19"/>
    </i>
    <i r="1">
      <x v="16"/>
      <x v="99"/>
      <x v="6"/>
      <x v="69"/>
      <x v="28"/>
      <x v="17"/>
    </i>
    <i r="2">
      <x v="100"/>
      <x v="6"/>
      <x v="69"/>
      <x v="28"/>
      <x v="17"/>
    </i>
    <i r="1">
      <x v="17"/>
      <x v="137"/>
      <x v="6"/>
      <x v="56"/>
      <x v="39"/>
      <x v="2"/>
    </i>
    <i r="1">
      <x v="18"/>
      <x v="1"/>
      <x v="3"/>
      <x v="57"/>
      <x v="149"/>
      <x v="15"/>
    </i>
    <i r="2">
      <x v="150"/>
      <x v="6"/>
      <x v="57"/>
      <x v="292"/>
      <x v="8"/>
    </i>
    <i r="2">
      <x v="157"/>
      <x v="6"/>
      <x v="57"/>
      <x v="293"/>
      <x v="13"/>
    </i>
    <i r="2">
      <x v="165"/>
      <x v="6"/>
      <x/>
      <x v="15"/>
      <x v="9"/>
    </i>
    <i r="2">
      <x v="223"/>
      <x v="3"/>
      <x v="57"/>
      <x v="49"/>
      <x v="8"/>
    </i>
    <i r="2">
      <x v="246"/>
      <x v="3"/>
      <x v="72"/>
      <x v="151"/>
      <x v="19"/>
    </i>
    <i r="2">
      <x v="254"/>
      <x v="3"/>
      <x v="57"/>
      <x v="153"/>
      <x v="2"/>
    </i>
    <i r="2">
      <x v="260"/>
      <x v="3"/>
      <x v="57"/>
      <x v="150"/>
      <x v="15"/>
    </i>
    <i r="2">
      <x v="263"/>
      <x v="3"/>
      <x v="57"/>
      <x v="150"/>
      <x v="15"/>
    </i>
    <i r="2">
      <x v="278"/>
      <x v="4"/>
      <x v="57"/>
      <x v="250"/>
      <x v="8"/>
    </i>
    <i r="2">
      <x v="316"/>
      <x v="5"/>
      <x v="22"/>
      <x v="235"/>
      <x v="13"/>
    </i>
    <i r="2">
      <x v="339"/>
      <x v="7"/>
      <x v="14"/>
      <x v="147"/>
      <x v="8"/>
    </i>
    <i r="2">
      <x v="340"/>
      <x v="7"/>
      <x v="14"/>
      <x v="146"/>
      <x v="8"/>
    </i>
    <i r="2">
      <x v="341"/>
      <x v="7"/>
      <x v="14"/>
      <x v="152"/>
      <x v="19"/>
    </i>
    <i r="2">
      <x v="342"/>
      <x v="7"/>
      <x v="14"/>
      <x v="152"/>
      <x v="19"/>
    </i>
    <i r="2">
      <x v="343"/>
      <x v="7"/>
      <x v="14"/>
      <x v="148"/>
      <x v="8"/>
    </i>
    <i r="2">
      <x v="383"/>
      <x v="7"/>
      <x v="22"/>
      <x v="276"/>
      <x v="8"/>
    </i>
    <i r="2">
      <x v="384"/>
      <x v="7"/>
      <x v="22"/>
      <x v="265"/>
      <x v="19"/>
    </i>
    <i r="2">
      <x v="385"/>
      <x v="7"/>
      <x v="22"/>
      <x v="276"/>
      <x v="9"/>
    </i>
    <i r="2">
      <x v="386"/>
      <x v="7"/>
      <x v="22"/>
      <x v="42"/>
      <x v="8"/>
    </i>
    <i r="2">
      <x v="396"/>
      <x v="8"/>
      <x v="10"/>
      <x v="147"/>
      <x v="8"/>
    </i>
    <i r="2">
      <x v="397"/>
      <x v="8"/>
      <x v="10"/>
      <x v="147"/>
      <x v="8"/>
    </i>
    <i r="2">
      <x v="398"/>
      <x v="8"/>
      <x v="10"/>
      <x v="264"/>
      <x v="19"/>
    </i>
    <i r="2">
      <x v="400"/>
      <x v="8"/>
      <x/>
      <x v="34"/>
      <x v="18"/>
    </i>
    <i r="2">
      <x v="401"/>
      <x v="8"/>
      <x v="46"/>
      <x v="144"/>
      <x v="17"/>
    </i>
    <i r="2">
      <x v="402"/>
      <x v="8"/>
      <x/>
      <x v="34"/>
      <x v="17"/>
    </i>
    <i r="2">
      <x v="403"/>
      <x v="8"/>
      <x v="46"/>
      <x v="147"/>
      <x v="8"/>
    </i>
    <i r="2">
      <x v="404"/>
      <x v="8"/>
      <x v="46"/>
      <x v="147"/>
      <x v="11"/>
    </i>
    <i r="2">
      <x v="405"/>
      <x v="8"/>
      <x v="14"/>
      <x v="264"/>
      <x v="3"/>
    </i>
    <i r="2">
      <x v="406"/>
      <x v="8"/>
      <x v="46"/>
      <x v="147"/>
      <x v="8"/>
    </i>
    <i r="2">
      <x v="407"/>
      <x v="8"/>
      <x v="46"/>
      <x v="261"/>
      <x v="19"/>
    </i>
    <i r="2">
      <x v="408"/>
      <x v="8"/>
      <x v="46"/>
      <x v="248"/>
      <x v="19"/>
    </i>
    <i r="1">
      <x v="19"/>
      <x v="84"/>
      <x v="6"/>
      <x v="70"/>
      <x v="30"/>
      <x v="19"/>
    </i>
    <i r="2">
      <x v="85"/>
      <x v="6"/>
      <x v="70"/>
      <x v="30"/>
      <x v="19"/>
    </i>
    <i r="2">
      <x v="146"/>
      <x v="6"/>
      <x v="70"/>
      <x v="297"/>
      <x v="8"/>
    </i>
    <i r="1">
      <x v="20"/>
      <x v="15"/>
      <x v="1"/>
      <x v="81"/>
      <x v="196"/>
      <x v="17"/>
    </i>
    <i r="2">
      <x v="98"/>
      <x v="6"/>
      <x v="55"/>
      <x v="27"/>
      <x v="17"/>
    </i>
    <i r="2">
      <x v="115"/>
      <x v="6"/>
      <x/>
      <x v="19"/>
      <x v="15"/>
    </i>
    <i r="2">
      <x v="138"/>
      <x v="6"/>
      <x v="46"/>
      <x v="38"/>
      <x v="2"/>
    </i>
    <i r="2">
      <x v="149"/>
      <x v="6"/>
      <x v="57"/>
      <x v="297"/>
      <x v="8"/>
    </i>
    <i r="1">
      <x v="21"/>
      <x v="111"/>
      <x v="6"/>
      <x/>
      <x v="16"/>
      <x v="14"/>
    </i>
    <i r="1">
      <x v="22"/>
      <x v="103"/>
      <x v="6"/>
      <x v="70"/>
      <x v="30"/>
      <x v="17"/>
    </i>
    <i r="2">
      <x v="104"/>
      <x v="6"/>
      <x v="70"/>
      <x v="30"/>
      <x v="17"/>
    </i>
    <i r="1">
      <x v="24"/>
      <x v="2"/>
      <x v="3"/>
      <x v="58"/>
      <x v="158"/>
      <x v="15"/>
    </i>
    <i r="2">
      <x v="208"/>
      <x v="3"/>
      <x v="7"/>
      <x v="154"/>
      <x v="8"/>
    </i>
    <i r="2">
      <x v="226"/>
      <x v="3"/>
      <x v="58"/>
      <x v="50"/>
      <x v="8"/>
    </i>
    <i r="2">
      <x v="247"/>
      <x v="3"/>
      <x v="73"/>
      <x v="160"/>
      <x v="19"/>
    </i>
    <i r="2">
      <x v="255"/>
      <x v="3"/>
      <x v="58"/>
      <x v="162"/>
      <x v="2"/>
    </i>
    <i r="2">
      <x v="261"/>
      <x v="3"/>
      <x v="58"/>
      <x v="159"/>
      <x v="15"/>
    </i>
    <i r="2">
      <x v="265"/>
      <x v="3"/>
      <x v="58"/>
      <x v="159"/>
      <x v="15"/>
    </i>
    <i r="2">
      <x v="347"/>
      <x v="7"/>
      <x v="15"/>
      <x v="156"/>
      <x v="8"/>
    </i>
    <i r="2">
      <x v="348"/>
      <x v="7"/>
      <x v="15"/>
      <x v="155"/>
      <x v="8"/>
    </i>
    <i r="2">
      <x v="349"/>
      <x v="7"/>
      <x v="15"/>
      <x v="161"/>
      <x v="19"/>
    </i>
    <i r="2">
      <x v="350"/>
      <x v="7"/>
      <x v="15"/>
      <x v="161"/>
      <x v="19"/>
    </i>
    <i r="2">
      <x v="351"/>
      <x v="7"/>
      <x v="15"/>
      <x v="157"/>
      <x v="9"/>
    </i>
    <i r="2">
      <x v="357"/>
      <x v="7"/>
      <x v="15"/>
      <x v="157"/>
      <x v="9"/>
    </i>
    <i r="2">
      <x v="387"/>
      <x v="7"/>
      <x/>
      <x v="276"/>
      <x v="8"/>
    </i>
    <i r="2">
      <x v="388"/>
      <x v="7"/>
      <x v="23"/>
      <x v="265"/>
      <x v="19"/>
    </i>
    <i r="2">
      <x v="389"/>
      <x v="7"/>
      <x v="23"/>
      <x v="265"/>
      <x v="9"/>
    </i>
    <i r="2">
      <x v="415"/>
      <x v="8"/>
      <x v="11"/>
      <x v="156"/>
      <x v="8"/>
    </i>
    <i r="2">
      <x v="416"/>
      <x v="8"/>
      <x v="11"/>
      <x v="246"/>
      <x v="8"/>
    </i>
    <i r="2">
      <x v="417"/>
      <x v="8"/>
      <x v="11"/>
      <x v="35"/>
      <x v="19"/>
    </i>
    <i r="2">
      <x v="418"/>
      <x v="8"/>
      <x v="11"/>
      <x v="316"/>
      <x v="19"/>
    </i>
    <i r="2">
      <x v="419"/>
      <x v="8"/>
      <x v="11"/>
      <x v="264"/>
      <x v="19"/>
    </i>
    <i r="2">
      <x v="421"/>
      <x v="8"/>
      <x v="47"/>
      <x v="156"/>
      <x v="8"/>
    </i>
    <i r="2">
      <x v="422"/>
      <x v="8"/>
      <x v="47"/>
      <x v="156"/>
      <x v="8"/>
    </i>
    <i r="2">
      <x v="423"/>
      <x v="8"/>
      <x v="47"/>
      <x v="156"/>
      <x v="8"/>
    </i>
    <i r="1">
      <x v="25"/>
      <x v="139"/>
      <x v="6"/>
      <x v="47"/>
      <x v="17"/>
      <x v="2"/>
    </i>
    <i r="1">
      <x v="26"/>
      <x v="30"/>
      <x v="1"/>
      <x v="69"/>
      <x v="163"/>
      <x v="12"/>
    </i>
    <i r="2">
      <x v="120"/>
      <x v="6"/>
      <x/>
      <x v="20"/>
      <x v="15"/>
    </i>
    <i r="2">
      <x v="145"/>
      <x v="6"/>
      <x v="56"/>
      <x v="163"/>
      <x v="8"/>
    </i>
    <i r="2">
      <x v="196"/>
      <x v="3"/>
      <x/>
      <x v="299"/>
      <x v="1"/>
    </i>
    <i r="1">
      <x v="27"/>
      <x v="20"/>
      <x v="1"/>
      <x v="82"/>
      <x v="202"/>
      <x v="8"/>
    </i>
    <i r="2">
      <x v="21"/>
      <x v="1"/>
      <x v="82"/>
      <x v="207"/>
      <x v="17"/>
    </i>
    <i r="2">
      <x v="22"/>
      <x v="1"/>
      <x v="82"/>
      <x v="206"/>
      <x v="17"/>
    </i>
    <i r="2">
      <x v="107"/>
      <x v="6"/>
      <x v="57"/>
      <x v="16"/>
      <x v="17"/>
    </i>
    <i r="2">
      <x v="108"/>
      <x v="6"/>
      <x v="57"/>
      <x v="16"/>
      <x v="17"/>
    </i>
    <i r="1">
      <x v="28"/>
      <x v="90"/>
      <x v="6"/>
      <x v="47"/>
      <x v="37"/>
      <x v="19"/>
    </i>
    <i r="1">
      <x v="29"/>
      <x v="102"/>
      <x v="6"/>
      <x v="56"/>
      <x v="29"/>
      <x v="17"/>
    </i>
    <i r="2">
      <x v="148"/>
      <x v="6"/>
      <x v="46"/>
      <x v="164"/>
      <x v="8"/>
    </i>
    <i r="2">
      <x v="151"/>
      <x v="6"/>
      <x v="47"/>
      <x v="164"/>
      <x v="8"/>
    </i>
    <i r="2">
      <x v="352"/>
      <x v="7"/>
      <x v="16"/>
      <x v="262"/>
      <x v="15"/>
    </i>
    <i r="2">
      <x v="353"/>
      <x v="7"/>
      <x v="16"/>
      <x v="166"/>
      <x v="8"/>
    </i>
    <i r="2">
      <x v="354"/>
      <x v="7"/>
      <x v="16"/>
      <x v="165"/>
      <x v="8"/>
    </i>
    <i r="2">
      <x v="355"/>
      <x v="7"/>
      <x v="16"/>
      <x v="167"/>
      <x v="19"/>
    </i>
    <i r="2">
      <x v="356"/>
      <x v="7"/>
      <x v="16"/>
      <x v="167"/>
      <x v="19"/>
    </i>
    <i r="2">
      <x v="390"/>
      <x v="7"/>
      <x/>
      <x v="276"/>
      <x v="8"/>
    </i>
    <i r="2">
      <x v="391"/>
      <x v="7"/>
      <x v="24"/>
      <x v="265"/>
      <x v="19"/>
    </i>
    <i r="2">
      <x v="392"/>
      <x v="7"/>
      <x v="24"/>
      <x v="265"/>
      <x v="9"/>
    </i>
    <i r="1">
      <x v="30"/>
      <x v="83"/>
      <x v="6"/>
      <x v="56"/>
      <x v="41"/>
      <x v="19"/>
    </i>
    <i r="1">
      <x v="31"/>
      <x v="3"/>
      <x v="3"/>
      <x v="60"/>
      <x v="169"/>
      <x v="15"/>
    </i>
    <i r="2">
      <x v="153"/>
      <x v="6"/>
      <x v="49"/>
      <x v="168"/>
      <x v="8"/>
    </i>
    <i r="2">
      <x v="214"/>
      <x v="3"/>
      <x v="8"/>
      <x v="168"/>
      <x v="8"/>
    </i>
    <i r="2">
      <x v="230"/>
      <x v="3"/>
      <x v="60"/>
      <x v="51"/>
      <x v="8"/>
    </i>
    <i r="2">
      <x v="262"/>
      <x v="3"/>
      <x v="60"/>
      <x v="170"/>
      <x v="15"/>
    </i>
    <i r="2">
      <x v="267"/>
      <x v="3"/>
      <x v="60"/>
      <x v="170"/>
      <x v="15"/>
    </i>
    <i r="2">
      <x v="281"/>
      <x v="4"/>
      <x v="60"/>
      <x v="251"/>
      <x v="15"/>
    </i>
    <i r="1">
      <x v="32"/>
      <x v="36"/>
      <x v="1"/>
      <x v="88"/>
      <x v="224"/>
      <x v="12"/>
    </i>
    <i r="1">
      <x v="35"/>
      <x v="106"/>
      <x v="6"/>
      <x v="46"/>
      <x v="15"/>
      <x v="17"/>
    </i>
    <i r="2">
      <x v="197"/>
      <x v="3"/>
      <x/>
      <x v="299"/>
      <x v="1"/>
    </i>
    <i r="1">
      <x v="37"/>
      <x v="283"/>
      <x v="4"/>
      <x v="86"/>
      <x v="312"/>
      <x v="8"/>
    </i>
    <i r="2">
      <x v="288"/>
      <x v="4"/>
      <x v="86"/>
      <x v="313"/>
      <x v="17"/>
    </i>
    <i r="2">
      <x v="293"/>
      <x v="4"/>
      <x v="86"/>
      <x v="242"/>
      <x v="19"/>
    </i>
    <i r="2">
      <x v="296"/>
      <x v="4"/>
      <x v="86"/>
      <x v="243"/>
      <x v="15"/>
    </i>
    <i r="1">
      <x v="38"/>
      <x v="27"/>
      <x v="1"/>
      <x v="86"/>
      <x v="214"/>
      <x v="8"/>
    </i>
    <i r="2">
      <x v="42"/>
      <x v="1"/>
      <x v="72"/>
      <x v="145"/>
      <x v="12"/>
    </i>
    <i r="1">
      <x v="40"/>
      <x v="4"/>
      <x v="3"/>
      <x v="61"/>
      <x v="177"/>
      <x v="15"/>
    </i>
    <i r="2">
      <x v="28"/>
      <x v="1"/>
      <x v="69"/>
      <x v="185"/>
      <x v="17"/>
    </i>
    <i r="2">
      <x v="29"/>
      <x v="1"/>
      <x v="69"/>
      <x v="323"/>
      <x v="17"/>
    </i>
    <i r="2">
      <x v="94"/>
      <x v="6"/>
      <x v="61"/>
      <x v="292"/>
      <x v="19"/>
    </i>
    <i r="2">
      <x v="121"/>
      <x v="6"/>
      <x v="61"/>
      <x v="292"/>
      <x v="14"/>
    </i>
    <i r="2">
      <x v="130"/>
      <x v="6"/>
      <x v="61"/>
      <x v="292"/>
      <x v="16"/>
    </i>
    <i r="2">
      <x v="158"/>
      <x v="6"/>
      <x v="61"/>
      <x v="292"/>
      <x v="8"/>
    </i>
    <i r="2">
      <x v="162"/>
      <x v="6"/>
      <x v="61"/>
      <x v="294"/>
      <x v="13"/>
    </i>
    <i r="2">
      <x v="166"/>
      <x v="6"/>
      <x/>
      <x v="20"/>
      <x v="9"/>
    </i>
    <i r="2">
      <x v="218"/>
      <x v="3"/>
      <x v="9"/>
      <x v="173"/>
      <x v="8"/>
    </i>
    <i r="2">
      <x v="233"/>
      <x v="3"/>
      <x v="61"/>
      <x v="52"/>
      <x v="8"/>
    </i>
    <i r="2">
      <x v="264"/>
      <x v="3"/>
      <x v="61"/>
      <x v="178"/>
      <x v="15"/>
    </i>
    <i r="2">
      <x v="268"/>
      <x v="3"/>
      <x v="61"/>
      <x v="178"/>
      <x v="15"/>
    </i>
    <i r="2">
      <x v="282"/>
      <x v="4"/>
      <x v="61"/>
      <x v="252"/>
      <x v="15"/>
    </i>
    <i r="2">
      <x v="360"/>
      <x v="7"/>
      <x v="17"/>
      <x v="263"/>
      <x v="15"/>
    </i>
    <i r="2">
      <x v="361"/>
      <x v="7"/>
      <x v="17"/>
      <x v="175"/>
      <x v="8"/>
    </i>
    <i r="2">
      <x v="362"/>
      <x v="7"/>
      <x v="17"/>
      <x v="174"/>
      <x v="8"/>
    </i>
    <i r="2">
      <x v="363"/>
      <x v="7"/>
      <x v="17"/>
      <x v="179"/>
      <x v="19"/>
    </i>
    <i r="2">
      <x v="364"/>
      <x v="7"/>
      <x v="17"/>
      <x v="179"/>
      <x v="19"/>
    </i>
    <i r="2">
      <x v="365"/>
      <x v="7"/>
      <x v="17"/>
      <x v="176"/>
      <x v="9"/>
    </i>
    <i r="2">
      <x v="393"/>
      <x v="7"/>
      <x/>
      <x v="276"/>
      <x v="8"/>
    </i>
    <i r="2">
      <x v="394"/>
      <x v="7"/>
      <x v="26"/>
      <x v="265"/>
      <x v="19"/>
    </i>
    <i r="2">
      <x v="395"/>
      <x v="7"/>
      <x v="26"/>
      <x v="265"/>
      <x v="9"/>
    </i>
    <i r="2">
      <x v="428"/>
      <x v="8"/>
      <x v="12"/>
      <x v="175"/>
      <x v="8"/>
    </i>
    <i r="2">
      <x v="429"/>
      <x v="8"/>
      <x v="12"/>
      <x v="175"/>
      <x v="11"/>
    </i>
    <i r="2">
      <x v="430"/>
      <x v="8"/>
      <x v="12"/>
      <x v="247"/>
      <x v="8"/>
    </i>
    <i r="2">
      <x v="431"/>
      <x v="8"/>
      <x v="12"/>
      <x v="264"/>
      <x v="19"/>
    </i>
    <i r="2">
      <x v="432"/>
      <x v="8"/>
      <x v="12"/>
      <x v="172"/>
      <x v="6"/>
    </i>
    <i r="2">
      <x v="433"/>
      <x v="8"/>
      <x v="12"/>
      <x v="172"/>
      <x v="6"/>
    </i>
    <i r="2">
      <x v="444"/>
      <x v="8"/>
      <x v="12"/>
      <x v="177"/>
      <x v="15"/>
    </i>
    <i r="1">
      <x v="42"/>
      <x v="156"/>
      <x v="6"/>
      <x v="61"/>
      <x v="297"/>
      <x v="8"/>
    </i>
    <i r="1">
      <x v="43"/>
      <x v="92"/>
      <x v="6"/>
      <x v="61"/>
      <x v="21"/>
      <x v="19"/>
    </i>
    <i r="1">
      <x v="44"/>
      <x v="114"/>
      <x v="6"/>
      <x/>
      <x v="19"/>
      <x v="14"/>
    </i>
    <i r="2">
      <x v="124"/>
      <x v="6"/>
      <x/>
      <x v="22"/>
      <x v="15"/>
    </i>
    <i r="2">
      <x v="284"/>
      <x v="4"/>
      <x v="88"/>
      <x v="314"/>
      <x v="8"/>
    </i>
    <i r="2">
      <x v="289"/>
      <x v="4"/>
      <x v="88"/>
      <x v="315"/>
      <x v="17"/>
    </i>
    <i r="2">
      <x v="297"/>
      <x v="4"/>
      <x v="88"/>
      <x v="244"/>
      <x v="15"/>
    </i>
    <i r="1">
      <x v="45"/>
      <x v="93"/>
      <x v="6"/>
      <x v="46"/>
      <x v="292"/>
      <x v="19"/>
    </i>
    <i r="1">
      <x v="46"/>
      <x v="33"/>
      <x v="1"/>
      <x v="88"/>
      <x v="224"/>
      <x v="8"/>
    </i>
    <i r="2">
      <x v="68"/>
      <x v="1"/>
      <x v="32"/>
      <x v="31"/>
      <x v="8"/>
    </i>
    <i r="2">
      <x v="198"/>
      <x v="3"/>
      <x/>
      <x v="299"/>
      <x v="1"/>
    </i>
    <i r="2">
      <x v="224"/>
      <x v="3"/>
      <x v="3"/>
      <x v="180"/>
      <x v="8"/>
    </i>
    <i r="1">
      <x v="48"/>
      <x v="119"/>
      <x v="6"/>
      <x/>
      <x v="20"/>
      <x v="14"/>
    </i>
    <i r="2">
      <x v="155"/>
      <x v="6"/>
      <x v="50"/>
      <x v="182"/>
      <x v="8"/>
    </i>
    <i r="1">
      <x v="49"/>
      <x v="34"/>
      <x v="1"/>
      <x v="88"/>
      <x v="181"/>
      <x v="17"/>
    </i>
    <i r="2">
      <x v="35"/>
      <x v="1"/>
      <x v="88"/>
      <x v="324"/>
      <x v="17"/>
    </i>
    <i r="1">
      <x v="50"/>
      <x v="123"/>
      <x v="6"/>
      <x/>
      <x v="22"/>
      <x v="14"/>
    </i>
    <i r="1">
      <x v="51"/>
      <x v="88"/>
      <x v="6"/>
      <x v="57"/>
      <x v="16"/>
      <x v="19"/>
    </i>
    <i r="2">
      <x v="89"/>
      <x v="6"/>
      <x v="57"/>
      <x v="16"/>
      <x v="19"/>
    </i>
    <i r="2">
      <x v="227"/>
      <x v="3"/>
      <x v="4"/>
      <x v="183"/>
      <x v="8"/>
    </i>
    <i r="2">
      <x v="285"/>
      <x v="4"/>
      <x v="72"/>
      <x v="306"/>
      <x v="8"/>
    </i>
    <i r="2">
      <x v="290"/>
      <x v="4"/>
      <x v="72"/>
      <x v="307"/>
      <x v="17"/>
    </i>
    <i r="2">
      <x v="294"/>
      <x v="4"/>
      <x v="72"/>
      <x v="238"/>
      <x v="19"/>
    </i>
    <i r="2">
      <x v="298"/>
      <x v="4"/>
      <x v="72"/>
      <x v="239"/>
      <x v="15"/>
    </i>
    <i r="1">
      <x v="53"/>
      <x v="199"/>
      <x v="3"/>
      <x/>
      <x v="299"/>
      <x v="1"/>
    </i>
    <i r="1">
      <x v="54"/>
      <x v="5"/>
      <x v="3"/>
      <x v="63"/>
      <x v="189"/>
      <x v="15"/>
    </i>
    <i r="2">
      <x v="39"/>
      <x v="1"/>
      <x v="72"/>
      <x v="145"/>
      <x v="8"/>
    </i>
    <i r="2">
      <x v="69"/>
      <x v="1"/>
      <x v="33"/>
      <x v="32"/>
      <x v="8"/>
    </i>
    <i r="2">
      <x v="159"/>
      <x v="6"/>
      <x v="51"/>
      <x v="188"/>
      <x v="8"/>
    </i>
    <i r="2">
      <x v="160"/>
      <x v="6"/>
      <x v="63"/>
      <x v="297"/>
      <x v="8"/>
    </i>
    <i r="2">
      <x v="161"/>
      <x v="6"/>
      <x v="63"/>
      <x v="292"/>
      <x v="8"/>
    </i>
    <i r="2">
      <x v="266"/>
      <x v="3"/>
      <x v="63"/>
      <x v="190"/>
      <x v="15"/>
    </i>
    <i r="2">
      <x v="320"/>
      <x v="5"/>
      <x v="28"/>
      <x v="236"/>
      <x v="13"/>
    </i>
    <i r="2">
      <x v="321"/>
      <x v="5"/>
      <x v="80"/>
      <x v="268"/>
      <x v="20"/>
    </i>
    <i r="1">
      <x v="57"/>
      <x v="40"/>
      <x v="1"/>
      <x v="72"/>
      <x v="191"/>
      <x v="17"/>
    </i>
    <i r="2">
      <x v="41"/>
      <x v="1"/>
      <x v="72"/>
      <x v="320"/>
      <x v="17"/>
    </i>
    <i r="1">
      <x v="59"/>
      <x v="200"/>
      <x v="3"/>
      <x/>
      <x v="299"/>
      <x v="1"/>
    </i>
    <i r="2">
      <x v="231"/>
      <x v="3"/>
      <x v="5"/>
      <x v="192"/>
      <x v="8"/>
    </i>
    <i r="1">
      <x v="60"/>
      <x v="43"/>
      <x v="1"/>
      <x v="73"/>
      <x v="193"/>
      <x v="8"/>
    </i>
    <i r="1">
      <x v="61"/>
      <x v="70"/>
      <x v="1"/>
      <x v="22"/>
      <x v="1"/>
      <x v="8"/>
    </i>
    <i r="2">
      <x v="125"/>
      <x v="6"/>
      <x v="63"/>
      <x v="298"/>
      <x v="14"/>
    </i>
    <i r="2">
      <x v="126"/>
      <x v="6"/>
      <x v="63"/>
      <x v="23"/>
      <x v="14"/>
    </i>
    <i r="1">
      <x v="62"/>
      <x v="286"/>
      <x v="4"/>
      <x v="75"/>
      <x v="308"/>
      <x v="8"/>
    </i>
    <i r="2">
      <x v="291"/>
      <x v="4"/>
      <x v="75"/>
      <x v="309"/>
      <x v="17"/>
    </i>
    <i r="2">
      <x v="295"/>
      <x v="4"/>
      <x v="75"/>
      <x v="240"/>
      <x v="19"/>
    </i>
    <i r="1">
      <x v="63"/>
      <x v="44"/>
      <x v="1"/>
      <x v="75"/>
      <x v="194"/>
      <x v="8"/>
    </i>
    <i r="2">
      <x v="45"/>
      <x v="1"/>
      <x v="75"/>
      <x v="170"/>
      <x v="15"/>
    </i>
    <i r="1">
      <x v="64"/>
      <x v="6"/>
      <x v="3"/>
      <x v="65"/>
      <x v="198"/>
      <x v="15"/>
    </i>
    <i r="2">
      <x v="269"/>
      <x v="3"/>
      <x v="65"/>
      <x v="199"/>
      <x v="15"/>
    </i>
    <i r="1">
      <x v="65"/>
      <x v="234"/>
      <x v="3"/>
      <x v="6"/>
      <x v="200"/>
      <x v="8"/>
    </i>
    <i r="1">
      <x v="66"/>
      <x v="201"/>
      <x v="3"/>
      <x/>
      <x v="299"/>
      <x v="1"/>
    </i>
    <i r="1">
      <x v="69"/>
      <x v="287"/>
      <x v="4"/>
      <x v="77"/>
      <x v="310"/>
      <x v="8"/>
    </i>
    <i r="2">
      <x v="292"/>
      <x v="4"/>
      <x v="77"/>
      <x v="311"/>
      <x v="17"/>
    </i>
    <i r="2">
      <x v="299"/>
      <x v="4"/>
      <x v="77"/>
      <x v="241"/>
      <x v="15"/>
    </i>
    <i r="1">
      <x v="71"/>
      <x v="129"/>
      <x v="6"/>
      <x/>
      <x v="24"/>
      <x v="14"/>
    </i>
    <i r="1">
      <x v="73"/>
      <x v="134"/>
      <x v="6"/>
      <x v="67"/>
      <x v="292"/>
      <x v="14"/>
    </i>
    <i r="2">
      <x v="187"/>
      <x v="2"/>
      <x/>
      <x v="296"/>
      <x v="14"/>
    </i>
    <i r="2">
      <x v="325"/>
      <x v="5"/>
      <x v="30"/>
      <x v="237"/>
      <x v="14"/>
    </i>
    <i r="1">
      <x v="74"/>
      <x v="202"/>
      <x v="3"/>
      <x/>
      <x v="299"/>
      <x v="1"/>
    </i>
    <i r="1">
      <x v="78"/>
      <x v="76"/>
      <x v="1"/>
      <x v="12"/>
      <x v="48"/>
      <x v="8"/>
    </i>
    <i r="1">
      <x v="79"/>
      <x v="132"/>
      <x v="6"/>
      <x v="53"/>
      <x v="26"/>
      <x v="14"/>
    </i>
    <i r="2">
      <x v="133"/>
      <x v="6"/>
      <x/>
      <x v="298"/>
      <x v="15"/>
    </i>
    <i r="1">
      <x v="83"/>
      <x v="95"/>
      <x v="6"/>
      <x v="63"/>
      <x v="23"/>
      <x v="19"/>
    </i>
    <i r="2">
      <x v="96"/>
      <x v="6"/>
      <x v="63"/>
      <x v="23"/>
      <x v="19"/>
    </i>
    <i r="1">
      <x v="88"/>
      <x v="326"/>
      <x v="5"/>
      <x v="83"/>
      <x v="269"/>
      <x v="20"/>
    </i>
    <i r="1">
      <x v="91"/>
      <x v="66"/>
      <x v="1"/>
      <x v="83"/>
      <x v="143"/>
      <x v="15"/>
    </i>
    <i r="1">
      <x v="95"/>
      <x v="427"/>
      <x v="8"/>
      <x v="49"/>
      <x v="316"/>
      <x v="15"/>
    </i>
    <i>
      <x v="2"/>
      <x/>
      <x v="169"/>
      <x v="2"/>
      <x v="76"/>
      <x v="258"/>
      <x v="17"/>
    </i>
    <i r="1">
      <x v="1"/>
      <x v="171"/>
      <x v="2"/>
      <x v="76"/>
      <x v="74"/>
      <x v="5"/>
    </i>
    <i r="2">
      <x v="203"/>
      <x v="3"/>
      <x v="37"/>
      <x v="99"/>
      <x v="8"/>
    </i>
    <i r="2">
      <x v="256"/>
      <x v="3"/>
      <x v="37"/>
      <x v="100"/>
      <x v="17"/>
    </i>
    <i r="2">
      <x v="443"/>
      <x v="8"/>
      <x v="27"/>
      <x v="76"/>
      <x v="8"/>
    </i>
    <i r="1">
      <x v="3"/>
      <x v="168"/>
      <x v="2"/>
      <x v="76"/>
      <x v="67"/>
      <x v="5"/>
    </i>
    <i r="1">
      <x v="6"/>
      <x v="172"/>
      <x v="2"/>
      <x v="79"/>
      <x v="249"/>
      <x v="17"/>
    </i>
    <i r="2">
      <x v="210"/>
      <x v="3"/>
      <x v="84"/>
      <x v="84"/>
      <x v="8"/>
    </i>
    <i r="2">
      <x v="257"/>
      <x v="3"/>
      <x v="84"/>
      <x v="102"/>
      <x v="17"/>
    </i>
    <i r="2">
      <x v="276"/>
      <x v="4"/>
      <x v="68"/>
      <x v="47"/>
      <x v="8"/>
    </i>
    <i r="2">
      <x v="328"/>
      <x v="7"/>
      <x v="45"/>
      <x v="85"/>
      <x v="8"/>
    </i>
    <i r="2">
      <x v="329"/>
      <x v="7"/>
      <x v="45"/>
      <x v="101"/>
      <x v="8"/>
    </i>
    <i r="2">
      <x v="441"/>
      <x v="8"/>
      <x v="27"/>
      <x v="33"/>
      <x v="17"/>
    </i>
    <i r="2">
      <x v="442"/>
      <x v="8"/>
      <x v="27"/>
      <x v="83"/>
      <x v="17"/>
    </i>
    <i r="2">
      <x v="451"/>
      <x v="8"/>
      <x v="31"/>
      <x v="83"/>
      <x v="17"/>
    </i>
    <i r="2">
      <x v="452"/>
      <x v="8"/>
      <x v="31"/>
      <x v="85"/>
      <x v="8"/>
    </i>
    <i r="1">
      <x v="7"/>
      <x v="462"/>
      <x v="8"/>
      <x v="94"/>
      <x v="87"/>
      <x v="17"/>
    </i>
    <i r="1">
      <x v="12"/>
      <x v="144"/>
      <x v="6"/>
      <x v="56"/>
      <x v="89"/>
      <x v="8"/>
    </i>
    <i r="2">
      <x v="216"/>
      <x v="3"/>
      <x v="91"/>
      <x v="103"/>
      <x v="8"/>
    </i>
    <i r="2">
      <x v="258"/>
      <x v="3"/>
      <x v="91"/>
      <x v="104"/>
      <x v="17"/>
    </i>
    <i r="1">
      <x v="18"/>
      <x v="46"/>
      <x v="1"/>
      <x v="79"/>
      <x v="75"/>
      <x v="8"/>
    </i>
    <i r="2">
      <x v="47"/>
      <x v="1"/>
      <x v="79"/>
      <x v="77"/>
      <x v="17"/>
    </i>
    <i r="2">
      <x v="48"/>
      <x v="1"/>
      <x v="79"/>
      <x v="91"/>
      <x v="17"/>
    </i>
    <i r="2">
      <x v="147"/>
      <x v="6"/>
      <x v="46"/>
      <x v="56"/>
      <x v="8"/>
    </i>
    <i r="2">
      <x v="222"/>
      <x v="3"/>
      <x v="72"/>
      <x v="94"/>
      <x v="8"/>
    </i>
    <i r="2">
      <x v="279"/>
      <x v="4"/>
      <x v="57"/>
      <x v="45"/>
      <x v="8"/>
    </i>
    <i r="2">
      <x v="317"/>
      <x v="5"/>
      <x v="22"/>
      <x v="58"/>
      <x v="14"/>
    </i>
    <i r="2">
      <x v="318"/>
      <x v="5"/>
      <x v="22"/>
      <x v="56"/>
      <x v="8"/>
    </i>
    <i r="2">
      <x v="344"/>
      <x v="7"/>
      <x/>
      <x v="95"/>
      <x v="15"/>
    </i>
    <i r="2">
      <x v="345"/>
      <x v="7"/>
      <x v="41"/>
      <x v="57"/>
      <x v="8"/>
    </i>
    <i r="2">
      <x v="346"/>
      <x v="7"/>
      <x v="41"/>
      <x v="94"/>
      <x v="8"/>
    </i>
    <i r="2">
      <x v="409"/>
      <x v="8"/>
      <x v="22"/>
      <x v="55"/>
      <x v="17"/>
    </i>
    <i r="2">
      <x v="410"/>
      <x v="8"/>
      <x v="22"/>
      <x v="57"/>
      <x v="8"/>
    </i>
    <i r="2">
      <x v="411"/>
      <x v="8"/>
      <x v="22"/>
      <x v="57"/>
      <x v="8"/>
    </i>
    <i r="2">
      <x v="412"/>
      <x v="8"/>
      <x v="22"/>
      <x v="53"/>
      <x v="19"/>
    </i>
    <i r="2">
      <x v="413"/>
      <x v="8"/>
      <x v="22"/>
      <x v="53"/>
      <x v="19"/>
    </i>
    <i r="2">
      <x v="414"/>
      <x v="8"/>
      <x v="22"/>
      <x v="54"/>
      <x v="6"/>
    </i>
    <i r="1">
      <x v="23"/>
      <x v="235"/>
      <x v="3"/>
      <x v="37"/>
      <x v="300"/>
      <x v="19"/>
    </i>
    <i r="1">
      <x v="24"/>
      <x v="177"/>
      <x v="2"/>
      <x v="79"/>
      <x v="283"/>
      <x v="8"/>
    </i>
    <i r="1">
      <x v="29"/>
      <x v="117"/>
      <x v="6"/>
      <x/>
      <x v="6"/>
      <x v="15"/>
    </i>
    <i r="2">
      <x v="152"/>
      <x v="6"/>
      <x v="48"/>
      <x v="61"/>
      <x v="8"/>
    </i>
    <i r="2">
      <x v="280"/>
      <x v="4"/>
      <x v="59"/>
      <x v="46"/>
      <x v="8"/>
    </i>
    <i r="2">
      <x v="319"/>
      <x v="5"/>
      <x v="24"/>
      <x v="63"/>
      <x v="14"/>
    </i>
    <i r="2">
      <x v="358"/>
      <x v="7"/>
      <x v="42"/>
      <x v="62"/>
      <x v="8"/>
    </i>
    <i r="2">
      <x v="359"/>
      <x v="7"/>
      <x v="42"/>
      <x v="96"/>
      <x v="8"/>
    </i>
    <i r="2">
      <x v="424"/>
      <x v="8"/>
      <x v="24"/>
      <x v="62"/>
      <x v="8"/>
    </i>
    <i r="2">
      <x v="425"/>
      <x v="8"/>
      <x v="24"/>
      <x v="62"/>
      <x v="8"/>
    </i>
    <i r="2">
      <x v="426"/>
      <x v="8"/>
      <x v="24"/>
      <x v="60"/>
      <x v="6"/>
    </i>
    <i r="1">
      <x v="31"/>
      <x v="229"/>
      <x v="3"/>
      <x v="90"/>
      <x v="97"/>
      <x v="8"/>
    </i>
    <i r="1">
      <x v="33"/>
      <x v="109"/>
      <x v="6"/>
      <x v="46"/>
      <x v="4"/>
      <x v="14"/>
    </i>
    <i r="2">
      <x v="110"/>
      <x v="6"/>
      <x/>
      <x v="3"/>
      <x v="14"/>
    </i>
    <i r="1">
      <x v="34"/>
      <x v="300"/>
      <x v="4"/>
      <x v="84"/>
      <x v="64"/>
      <x v="8"/>
    </i>
    <i r="2">
      <x v="311"/>
      <x v="4"/>
      <x v="84"/>
      <x v="271"/>
      <x v="15"/>
    </i>
    <i r="1">
      <x v="36"/>
      <x v="305"/>
      <x v="4"/>
      <x v="84"/>
      <x v="65"/>
      <x v="17"/>
    </i>
    <i r="1">
      <x v="38"/>
      <x v="49"/>
      <x v="1"/>
      <x v="84"/>
      <x v="88"/>
      <x v="8"/>
    </i>
    <i r="2">
      <x v="50"/>
      <x v="1"/>
      <x v="84"/>
      <x v="86"/>
      <x v="17"/>
    </i>
    <i r="2">
      <x v="51"/>
      <x v="1"/>
      <x v="84"/>
      <x v="66"/>
      <x v="17"/>
    </i>
    <i r="1">
      <x v="39"/>
      <x v="239"/>
      <x v="3"/>
      <x v="84"/>
      <x v="300"/>
      <x v="19"/>
    </i>
    <i r="1">
      <x v="40"/>
      <x v="154"/>
      <x v="6"/>
      <x v="50"/>
      <x v="70"/>
      <x v="8"/>
    </i>
    <i r="2">
      <x v="366"/>
      <x v="7"/>
      <x v="44"/>
      <x v="71"/>
      <x v="8"/>
    </i>
    <i r="2">
      <x v="367"/>
      <x v="7"/>
      <x v="44"/>
      <x v="98"/>
      <x v="8"/>
    </i>
    <i r="2">
      <x v="434"/>
      <x v="8"/>
      <x v="26"/>
      <x v="71"/>
      <x v="8"/>
    </i>
    <i r="2">
      <x v="435"/>
      <x v="8"/>
      <x v="26"/>
      <x v="71"/>
      <x v="8"/>
    </i>
    <i r="2">
      <x v="436"/>
      <x v="8"/>
      <x v="26"/>
      <x v="270"/>
      <x v="19"/>
    </i>
    <i r="2">
      <x v="437"/>
      <x v="8"/>
      <x v="26"/>
      <x v="68"/>
      <x v="19"/>
    </i>
    <i r="2">
      <x v="438"/>
      <x v="8"/>
      <x v="26"/>
      <x v="68"/>
      <x v="19"/>
    </i>
    <i r="2">
      <x v="439"/>
      <x v="8"/>
      <x v="26"/>
      <x v="69"/>
      <x v="6"/>
    </i>
    <i r="1">
      <x v="41"/>
      <x v="86"/>
      <x v="6"/>
      <x v="46"/>
      <x v="36"/>
      <x v="19"/>
    </i>
    <i r="2">
      <x v="87"/>
      <x v="6"/>
      <x v="46"/>
      <x v="3"/>
      <x v="19"/>
    </i>
    <i r="1">
      <x v="42"/>
      <x v="101"/>
      <x v="6"/>
      <x v="56"/>
      <x v="11"/>
      <x v="17"/>
    </i>
    <i r="1">
      <x v="43"/>
      <x v="242"/>
      <x v="3"/>
      <x v="92"/>
      <x v="300"/>
      <x v="19"/>
    </i>
    <i r="1">
      <x v="47"/>
      <x v="52"/>
      <x v="1"/>
      <x v="87"/>
      <x v="89"/>
      <x v="8"/>
    </i>
    <i r="2">
      <x v="53"/>
      <x v="1"/>
      <x v="106"/>
      <x v="90"/>
      <x v="17"/>
    </i>
    <i r="2">
      <x v="54"/>
      <x v="1"/>
      <x v="88"/>
      <x v="72"/>
      <x v="17"/>
    </i>
    <i r="2">
      <x v="301"/>
      <x v="4"/>
      <x v="88"/>
      <x v="255"/>
      <x v="8"/>
    </i>
    <i r="2">
      <x v="306"/>
      <x v="4"/>
      <x v="88"/>
      <x v="255"/>
      <x v="17"/>
    </i>
    <i r="2">
      <x v="312"/>
      <x v="4"/>
      <x v="88"/>
      <x v="272"/>
      <x v="15"/>
    </i>
    <i r="1">
      <x v="48"/>
      <x v="128"/>
      <x v="6"/>
      <x/>
      <x v="8"/>
      <x v="15"/>
    </i>
    <i r="1">
      <x v="50"/>
      <x v="113"/>
      <x v="6"/>
      <x v="48"/>
      <x v="5"/>
      <x v="14"/>
    </i>
    <i r="1">
      <x v="51"/>
      <x v="178"/>
      <x v="2"/>
      <x v="84"/>
      <x v="285"/>
      <x v="17"/>
    </i>
    <i r="1">
      <x v="52"/>
      <x v="302"/>
      <x v="4"/>
      <x v="72"/>
      <x v="73"/>
      <x v="8"/>
    </i>
    <i r="2">
      <x v="308"/>
      <x v="4"/>
      <x v="72"/>
      <x v="271"/>
      <x v="19"/>
    </i>
    <i r="2">
      <x v="313"/>
      <x v="4"/>
      <x v="72"/>
      <x v="273"/>
      <x v="15"/>
    </i>
    <i r="1">
      <x v="54"/>
      <x v="116"/>
      <x v="6"/>
      <x v="50"/>
      <x v="79"/>
      <x v="14"/>
    </i>
    <i r="2">
      <x v="118"/>
      <x v="6"/>
      <x/>
      <x v="6"/>
      <x v="14"/>
    </i>
    <i r="2">
      <x v="322"/>
      <x v="5"/>
      <x v="28"/>
      <x v="78"/>
      <x v="14"/>
    </i>
    <i r="2">
      <x v="323"/>
      <x v="5"/>
      <x v="85"/>
      <x v="317"/>
      <x v="8"/>
    </i>
    <i r="2">
      <x v="324"/>
      <x v="5"/>
      <x/>
      <x v="318"/>
      <x v="20"/>
    </i>
    <i r="1">
      <x v="55"/>
      <x v="58"/>
      <x v="1"/>
      <x v="72"/>
      <x v="319"/>
      <x v="14"/>
    </i>
    <i r="1">
      <x v="56"/>
      <x v="245"/>
      <x v="3"/>
      <x v="72"/>
      <x v="300"/>
      <x v="19"/>
    </i>
    <i r="1">
      <x v="57"/>
      <x v="91"/>
      <x v="6"/>
      <x v="50"/>
      <x v="6"/>
      <x v="19"/>
    </i>
    <i r="1">
      <x v="58"/>
      <x v="55"/>
      <x v="1"/>
      <x v="72"/>
      <x v="56"/>
      <x v="8"/>
    </i>
    <i r="2">
      <x v="56"/>
      <x v="1"/>
      <x v="72"/>
      <x v="59"/>
      <x v="17"/>
    </i>
    <i r="2">
      <x v="57"/>
      <x v="1"/>
      <x v="72"/>
      <x v="81"/>
      <x v="17"/>
    </i>
    <i r="2">
      <x v="77"/>
      <x v="1"/>
      <x v="72"/>
      <x v="266"/>
      <x v="8"/>
    </i>
    <i r="2">
      <x v="307"/>
      <x v="4"/>
      <x v="72"/>
      <x v="80"/>
      <x v="17"/>
    </i>
    <i r="1">
      <x v="59"/>
      <x v="270"/>
      <x v="3"/>
      <x v="34"/>
      <x v="301"/>
      <x v="14"/>
    </i>
    <i r="1">
      <x v="62"/>
      <x v="259"/>
      <x v="3"/>
      <x v="72"/>
      <x v="245"/>
      <x v="17"/>
    </i>
    <i r="1">
      <x v="63"/>
      <x v="60"/>
      <x v="1"/>
      <x v="74"/>
      <x v="321"/>
      <x v="14"/>
    </i>
    <i r="1">
      <x v="64"/>
      <x v="180"/>
      <x v="2"/>
      <x v="88"/>
      <x v="287"/>
      <x v="17"/>
    </i>
    <i r="2">
      <x v="248"/>
      <x v="3"/>
      <x v="90"/>
      <x v="300"/>
      <x v="19"/>
    </i>
    <i r="1">
      <x v="66"/>
      <x v="179"/>
      <x v="2"/>
      <x v="88"/>
      <x v="286"/>
      <x v="8"/>
    </i>
    <i r="1">
      <x v="67"/>
      <x v="59"/>
      <x v="1"/>
      <x v="74"/>
      <x v="56"/>
      <x v="8"/>
    </i>
    <i r="1">
      <x v="68"/>
      <x v="303"/>
      <x v="4"/>
      <x v="74"/>
      <x v="253"/>
      <x v="8"/>
    </i>
    <i r="2">
      <x v="309"/>
      <x v="4"/>
      <x v="74"/>
      <x v="272"/>
      <x v="19"/>
    </i>
    <i r="2">
      <x v="314"/>
      <x v="4"/>
      <x v="74"/>
      <x v="274"/>
      <x v="15"/>
    </i>
    <i r="1">
      <x v="70"/>
      <x v="122"/>
      <x v="6"/>
      <x/>
      <x v="7"/>
      <x v="14"/>
    </i>
    <i r="1">
      <x v="72"/>
      <x v="271"/>
      <x v="3"/>
      <x v="35"/>
      <x v="302"/>
      <x v="14"/>
    </i>
    <i r="1">
      <x v="73"/>
      <x v="182"/>
      <x v="2"/>
      <x v="72"/>
      <x v="278"/>
      <x v="17"/>
    </i>
    <i r="2">
      <x v="327"/>
      <x v="5"/>
      <x/>
      <x v="318"/>
      <x v="20"/>
    </i>
    <i r="1">
      <x v="75"/>
      <x v="62"/>
      <x v="1"/>
      <x v="77"/>
      <x v="322"/>
      <x v="14"/>
    </i>
    <i r="2">
      <x v="181"/>
      <x v="2"/>
      <x v="72"/>
      <x v="277"/>
      <x v="8"/>
    </i>
    <i r="1">
      <x v="76"/>
      <x v="61"/>
      <x v="1"/>
      <x v="77"/>
      <x v="70"/>
      <x v="8"/>
    </i>
    <i r="2">
      <x v="78"/>
      <x v="1"/>
      <x v="77"/>
      <x v="267"/>
      <x v="8"/>
    </i>
    <i r="2">
      <x v="304"/>
      <x v="4"/>
      <x v="77"/>
      <x v="254"/>
      <x v="8"/>
    </i>
    <i r="2">
      <x v="310"/>
      <x v="4"/>
      <x v="77"/>
      <x v="273"/>
      <x v="19"/>
    </i>
    <i r="2">
      <x v="315"/>
      <x v="4"/>
      <x v="77"/>
      <x v="275"/>
      <x v="15"/>
    </i>
    <i r="1">
      <x v="77"/>
      <x v="232"/>
      <x v="3"/>
      <x v="77"/>
      <x v="82"/>
      <x v="8"/>
    </i>
    <i r="2">
      <x v="249"/>
      <x v="3"/>
      <x v="77"/>
      <x v="300"/>
      <x v="19"/>
    </i>
    <i r="1">
      <x v="80"/>
      <x v="127"/>
      <x v="6"/>
      <x/>
      <x v="9"/>
      <x v="14"/>
    </i>
    <i r="1">
      <x v="81"/>
      <x v="272"/>
      <x v="3"/>
      <x v="36"/>
      <x v="303"/>
      <x v="14"/>
    </i>
    <i r="1">
      <x v="84"/>
      <x v="184"/>
      <x v="2"/>
      <x v="74"/>
      <x v="280"/>
      <x v="14"/>
    </i>
    <i r="1">
      <x v="85"/>
      <x v="131"/>
      <x v="6"/>
      <x/>
      <x v="10"/>
      <x v="14"/>
    </i>
    <i r="1">
      <x v="86"/>
      <x v="183"/>
      <x v="2"/>
      <x v="74"/>
      <x v="279"/>
      <x v="8"/>
    </i>
    <i r="1">
      <x v="87"/>
      <x v="273"/>
      <x v="3"/>
      <x v="38"/>
      <x v="304"/>
      <x v="14"/>
    </i>
    <i r="1">
      <x v="89"/>
      <x v="186"/>
      <x v="2"/>
      <x v="77"/>
      <x v="282"/>
      <x v="14"/>
    </i>
    <i r="1">
      <x v="90"/>
      <x v="185"/>
      <x v="2"/>
      <x v="77"/>
      <x v="281"/>
      <x v="8"/>
    </i>
    <i r="1">
      <x v="92"/>
      <x v="274"/>
      <x v="3"/>
      <x v="39"/>
      <x v="305"/>
      <x v="14"/>
    </i>
    <i r="1">
      <x v="93"/>
      <x v="188"/>
      <x v="2"/>
      <x v="83"/>
      <x v="284"/>
      <x v="14"/>
    </i>
    <i r="1">
      <x v="95"/>
      <x v="105"/>
      <x v="6"/>
      <x v="46"/>
      <x v="93"/>
      <x v="17"/>
    </i>
    <i r="2">
      <x v="141"/>
      <x v="6"/>
      <x v="54"/>
      <x v="92"/>
      <x v="8"/>
    </i>
    <i>
      <x v="3"/>
      <x v="18"/>
      <x v="71"/>
      <x v="1"/>
      <x v="103"/>
      <x v="259"/>
      <x v="4"/>
    </i>
    <i r="1">
      <x v="35"/>
      <x v="63"/>
      <x v="1"/>
      <x v="84"/>
      <x v="13"/>
      <x v="14"/>
    </i>
    <i r="1">
      <x v="48"/>
      <x v="72"/>
      <x v="1"/>
      <x v="105"/>
      <x v="260"/>
      <x v="4"/>
    </i>
    <i r="2">
      <x v="173"/>
      <x v="2"/>
      <x v="84"/>
      <x v="291"/>
      <x v="14"/>
    </i>
    <i r="1">
      <x v="58"/>
      <x v="64"/>
      <x v="1"/>
      <x v="72"/>
      <x v="2"/>
      <x v="14"/>
    </i>
    <i r="1">
      <x v="73"/>
      <x v="174"/>
      <x v="2"/>
      <x v="72"/>
      <x v="288"/>
      <x v="14"/>
    </i>
    <i r="1">
      <x v="82"/>
      <x v="65"/>
      <x v="1"/>
      <x v="78"/>
      <x v="12"/>
      <x v="14"/>
    </i>
    <i r="1">
      <x v="92"/>
      <x v="175"/>
      <x v="2"/>
      <x v="78"/>
      <x v="289"/>
      <x v="14"/>
    </i>
    <i r="1">
      <x v="94"/>
      <x v="176"/>
      <x v="2"/>
      <x v="83"/>
      <x v="290"/>
      <x v="14"/>
    </i>
    <i>
      <x v="4"/>
      <x v="96"/>
      <x/>
      <x/>
      <x v="1"/>
      <x/>
      <x/>
    </i>
    <i>
      <x v="5"/>
      <x v="97"/>
      <x v="474"/>
      <x v="9"/>
      <x v="107"/>
      <x v="325"/>
      <x v="21"/>
    </i>
  </rowItems>
  <colItems count="1">
    <i/>
  </colItems>
  <formats count="1">
    <format dxfId="0">
      <pivotArea outline="0" collapsedLevelsAreSubtotals="1" fieldPosition="0"/>
    </format>
  </formats>
  <pivotTableStyleInfo name="PivotStyleLight16" showRowHeaders="1" showColHeaders="1" showRowStripes="1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1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D9AB008-EBE0-451A-964E-FD428E1775E2}" name="PivotTable2" cacheId="8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R3:R485" firstHeaderRow="1" firstDataRow="1" firstDataCol="1"/>
  <pivotFields count="8">
    <pivotField axis="axisRow" showAll="0">
      <items count="476">
        <item x="473"/>
        <item x="359"/>
        <item x="360"/>
        <item x="361"/>
        <item x="362"/>
        <item x="363"/>
        <item x="364"/>
        <item x="26"/>
        <item x="27"/>
        <item x="28"/>
        <item x="29"/>
        <item x="0"/>
        <item x="30"/>
        <item x="31"/>
        <item x="32"/>
        <item x="1"/>
        <item x="33"/>
        <item x="34"/>
        <item x="35"/>
        <item x="36"/>
        <item x="2"/>
        <item x="3"/>
        <item x="4"/>
        <item x="37"/>
        <item x="38"/>
        <item x="39"/>
        <item x="40"/>
        <item x="5"/>
        <item x="6"/>
        <item x="7"/>
        <item x="8"/>
        <item x="41"/>
        <item x="42"/>
        <item x="9"/>
        <item x="10"/>
        <item x="11"/>
        <item x="12"/>
        <item x="43"/>
        <item x="44"/>
        <item x="13"/>
        <item x="14"/>
        <item x="15"/>
        <item x="16"/>
        <item x="17"/>
        <item x="18"/>
        <item x="19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48"/>
        <item x="49"/>
        <item x="50"/>
        <item x="20"/>
        <item x="21"/>
        <item x="22"/>
        <item x="23"/>
        <item x="24"/>
        <item x="51"/>
        <item x="52"/>
        <item x="45"/>
        <item x="46"/>
        <item x="47"/>
        <item x="25"/>
        <item x="70"/>
        <item x="71"/>
        <item x="218"/>
        <item x="219"/>
        <item x="220"/>
        <item x="221"/>
        <item x="222"/>
        <item x="223"/>
        <item x="224"/>
        <item x="286"/>
        <item x="287"/>
        <item x="225"/>
        <item x="226"/>
        <item x="227"/>
        <item x="288"/>
        <item x="228"/>
        <item x="229"/>
        <item x="230"/>
        <item x="231"/>
        <item x="232"/>
        <item x="233"/>
        <item x="234"/>
        <item x="235"/>
        <item x="236"/>
        <item x="289"/>
        <item x="237"/>
        <item x="238"/>
        <item x="239"/>
        <item x="290"/>
        <item x="240"/>
        <item x="241"/>
        <item x="242"/>
        <item x="291"/>
        <item x="292"/>
        <item x="243"/>
        <item x="244"/>
        <item x="293"/>
        <item x="245"/>
        <item x="246"/>
        <item x="294"/>
        <item x="295"/>
        <item x="296"/>
        <item x="247"/>
        <item x="248"/>
        <item x="249"/>
        <item x="297"/>
        <item x="250"/>
        <item x="251"/>
        <item x="252"/>
        <item x="253"/>
        <item x="298"/>
        <item x="299"/>
        <item x="254"/>
        <item x="255"/>
        <item x="300"/>
        <item x="256"/>
        <item x="257"/>
        <item x="258"/>
        <item x="259"/>
        <item x="260"/>
        <item x="261"/>
        <item x="262"/>
        <item x="263"/>
        <item x="264"/>
        <item x="301"/>
        <item x="265"/>
        <item x="266"/>
        <item x="302"/>
        <item x="267"/>
        <item x="268"/>
        <item x="303"/>
        <item x="269"/>
        <item x="270"/>
        <item x="271"/>
        <item x="272"/>
        <item x="304"/>
        <item x="273"/>
        <item x="305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451"/>
        <item x="458"/>
        <item x="459"/>
        <item x="453"/>
        <item x="460"/>
        <item x="461"/>
        <item x="454"/>
        <item x="455"/>
        <item x="456"/>
        <item x="457"/>
        <item x="462"/>
        <item x="463"/>
        <item x="464"/>
        <item x="465"/>
        <item x="466"/>
        <item x="467"/>
        <item x="468"/>
        <item x="469"/>
        <item x="470"/>
        <item x="471"/>
        <item x="452"/>
        <item x="472"/>
        <item x="415"/>
        <item x="416"/>
        <item x="417"/>
        <item x="418"/>
        <item x="419"/>
        <item x="420"/>
        <item x="421"/>
        <item x="365"/>
        <item x="366"/>
        <item x="367"/>
        <item x="368"/>
        <item x="369"/>
        <item x="370"/>
        <item x="371"/>
        <item x="430"/>
        <item x="372"/>
        <item x="373"/>
        <item x="422"/>
        <item x="374"/>
        <item x="375"/>
        <item x="423"/>
        <item x="431"/>
        <item x="376"/>
        <item x="424"/>
        <item x="377"/>
        <item x="378"/>
        <item x="425"/>
        <item x="432"/>
        <item x="379"/>
        <item x="380"/>
        <item x="426"/>
        <item x="381"/>
        <item x="427"/>
        <item x="433"/>
        <item x="382"/>
        <item x="383"/>
        <item x="428"/>
        <item x="384"/>
        <item x="385"/>
        <item x="429"/>
        <item x="434"/>
        <item x="386"/>
        <item x="387"/>
        <item x="435"/>
        <item x="388"/>
        <item x="389"/>
        <item x="436"/>
        <item x="390"/>
        <item x="391"/>
        <item x="392"/>
        <item x="437"/>
        <item x="393"/>
        <item x="394"/>
        <item x="438"/>
        <item x="395"/>
        <item x="396"/>
        <item x="439"/>
        <item x="397"/>
        <item x="398"/>
        <item x="440"/>
        <item x="441"/>
        <item x="399"/>
        <item x="400"/>
        <item x="401"/>
        <item x="402"/>
        <item x="403"/>
        <item x="404"/>
        <item x="442"/>
        <item x="443"/>
        <item x="444"/>
        <item x="445"/>
        <item x="405"/>
        <item x="406"/>
        <item x="407"/>
        <item x="408"/>
        <item x="409"/>
        <item x="410"/>
        <item x="411"/>
        <item x="412"/>
        <item x="413"/>
        <item x="414"/>
        <item x="446"/>
        <item x="447"/>
        <item x="448"/>
        <item x="449"/>
        <item x="450"/>
        <item x="318"/>
        <item x="340"/>
        <item x="319"/>
        <item x="320"/>
        <item x="341"/>
        <item x="342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06"/>
        <item x="311"/>
        <item x="312"/>
        <item x="313"/>
        <item x="307"/>
        <item x="308"/>
        <item x="314"/>
        <item x="315"/>
        <item x="316"/>
        <item x="309"/>
        <item x="310"/>
        <item x="317"/>
        <item x="209"/>
        <item x="210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211"/>
        <item x="212"/>
        <item x="21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214"/>
        <item x="215"/>
        <item x="175"/>
        <item x="176"/>
        <item x="177"/>
        <item x="178"/>
        <item x="179"/>
        <item x="180"/>
        <item x="216"/>
        <item x="217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72"/>
        <item x="73"/>
        <item x="74"/>
        <item x="121"/>
        <item x="75"/>
        <item x="76"/>
        <item x="77"/>
        <item x="78"/>
        <item x="79"/>
        <item x="80"/>
        <item x="81"/>
        <item x="82"/>
        <item x="83"/>
        <item x="129"/>
        <item x="130"/>
        <item x="131"/>
        <item x="132"/>
        <item x="133"/>
        <item x="134"/>
        <item x="84"/>
        <item x="85"/>
        <item x="86"/>
        <item x="87"/>
        <item x="88"/>
        <item x="122"/>
        <item x="89"/>
        <item x="90"/>
        <item x="91"/>
        <item x="135"/>
        <item x="136"/>
        <item x="137"/>
        <item x="92"/>
        <item x="93"/>
        <item x="94"/>
        <item x="95"/>
        <item x="96"/>
        <item x="97"/>
        <item x="98"/>
        <item x="138"/>
        <item x="139"/>
        <item x="140"/>
        <item x="141"/>
        <item x="142"/>
        <item x="143"/>
        <item x="99"/>
        <item x="144"/>
        <item x="145"/>
        <item x="146"/>
        <item x="100"/>
        <item x="123"/>
        <item x="124"/>
        <item x="101"/>
        <item x="102"/>
        <item x="103"/>
        <item x="104"/>
        <item x="147"/>
        <item x="148"/>
        <item x="125"/>
        <item x="126"/>
        <item x="105"/>
        <item x="106"/>
        <item x="107"/>
        <item x="108"/>
        <item x="109"/>
        <item x="110"/>
        <item x="111"/>
        <item x="149"/>
        <item x="112"/>
        <item x="113"/>
        <item x="127"/>
        <item x="128"/>
        <item x="114"/>
        <item x="115"/>
        <item x="116"/>
        <item x="117"/>
        <item x="118"/>
        <item x="119"/>
        <item x="120"/>
        <item x="474"/>
        <item t="default"/>
      </items>
    </pivotField>
    <pivotField showAll="0"/>
    <pivotField axis="axisRow" showAll="0" sortType="descending">
      <items count="11">
        <item h="1" x="9"/>
        <item x="1"/>
        <item x="2"/>
        <item x="3"/>
        <item x="4"/>
        <item x="5"/>
        <item x="6"/>
        <item x="7"/>
        <item x="0"/>
        <item h="1" x="8"/>
        <item t="default"/>
      </items>
    </pivotField>
    <pivotField showAll="0"/>
    <pivotField showAll="0"/>
    <pivotField showAll="0"/>
    <pivotField showAll="0"/>
    <pivotField showAll="0"/>
  </pivotFields>
  <rowFields count="2">
    <field x="2"/>
    <field x="0"/>
  </rowFields>
  <rowItems count="482">
    <i>
      <x v="1"/>
    </i>
    <i r="1">
      <x v="396"/>
    </i>
    <i r="1">
      <x v="397"/>
    </i>
    <i r="1">
      <x v="398"/>
    </i>
    <i r="1">
      <x v="399"/>
    </i>
    <i r="1">
      <x v="400"/>
    </i>
    <i r="1">
      <x v="401"/>
    </i>
    <i r="1">
      <x v="402"/>
    </i>
    <i r="1">
      <x v="403"/>
    </i>
    <i r="1">
      <x v="404"/>
    </i>
    <i r="1">
      <x v="405"/>
    </i>
    <i r="1">
      <x v="406"/>
    </i>
    <i r="1">
      <x v="407"/>
    </i>
    <i r="1">
      <x v="408"/>
    </i>
    <i r="1">
      <x v="409"/>
    </i>
    <i r="1">
      <x v="410"/>
    </i>
    <i r="1">
      <x v="411"/>
    </i>
    <i r="1">
      <x v="412"/>
    </i>
    <i r="1">
      <x v="413"/>
    </i>
    <i r="1">
      <x v="414"/>
    </i>
    <i r="1">
      <x v="415"/>
    </i>
    <i r="1">
      <x v="416"/>
    </i>
    <i r="1">
      <x v="417"/>
    </i>
    <i r="1">
      <x v="418"/>
    </i>
    <i r="1">
      <x v="419"/>
    </i>
    <i r="1">
      <x v="420"/>
    </i>
    <i r="1">
      <x v="421"/>
    </i>
    <i r="1">
      <x v="422"/>
    </i>
    <i r="1">
      <x v="423"/>
    </i>
    <i r="1">
      <x v="424"/>
    </i>
    <i r="1">
      <x v="425"/>
    </i>
    <i r="1">
      <x v="426"/>
    </i>
    <i r="1">
      <x v="427"/>
    </i>
    <i r="1">
      <x v="428"/>
    </i>
    <i r="1">
      <x v="429"/>
    </i>
    <i r="1">
      <x v="430"/>
    </i>
    <i r="1">
      <x v="431"/>
    </i>
    <i r="1">
      <x v="432"/>
    </i>
    <i r="1">
      <x v="433"/>
    </i>
    <i r="1">
      <x v="434"/>
    </i>
    <i r="1">
      <x v="435"/>
    </i>
    <i r="1">
      <x v="436"/>
    </i>
    <i r="1">
      <x v="437"/>
    </i>
    <i r="1">
      <x v="438"/>
    </i>
    <i r="1">
      <x v="439"/>
    </i>
    <i r="1">
      <x v="440"/>
    </i>
    <i r="1">
      <x v="441"/>
    </i>
    <i r="1">
      <x v="442"/>
    </i>
    <i r="1">
      <x v="443"/>
    </i>
    <i r="1">
      <x v="444"/>
    </i>
    <i r="1">
      <x v="445"/>
    </i>
    <i r="1">
      <x v="446"/>
    </i>
    <i r="1">
      <x v="447"/>
    </i>
    <i r="1">
      <x v="448"/>
    </i>
    <i r="1">
      <x v="449"/>
    </i>
    <i r="1">
      <x v="450"/>
    </i>
    <i r="1">
      <x v="451"/>
    </i>
    <i r="1">
      <x v="452"/>
    </i>
    <i r="1">
      <x v="453"/>
    </i>
    <i r="1">
      <x v="454"/>
    </i>
    <i r="1">
      <x v="455"/>
    </i>
    <i r="1">
      <x v="456"/>
    </i>
    <i r="1">
      <x v="457"/>
    </i>
    <i r="1">
      <x v="458"/>
    </i>
    <i r="1">
      <x v="459"/>
    </i>
    <i r="1">
      <x v="460"/>
    </i>
    <i r="1">
      <x v="461"/>
    </i>
    <i r="1">
      <x v="462"/>
    </i>
    <i r="1">
      <x v="463"/>
    </i>
    <i r="1">
      <x v="464"/>
    </i>
    <i r="1">
      <x v="465"/>
    </i>
    <i r="1">
      <x v="466"/>
    </i>
    <i r="1">
      <x v="467"/>
    </i>
    <i r="1">
      <x v="468"/>
    </i>
    <i r="1">
      <x v="469"/>
    </i>
    <i r="1">
      <x v="470"/>
    </i>
    <i r="1">
      <x v="471"/>
    </i>
    <i r="1">
      <x v="472"/>
    </i>
    <i r="1">
      <x v="473"/>
    </i>
    <i>
      <x v="2"/>
    </i>
    <i r="1">
      <x v="328"/>
    </i>
    <i r="1">
      <x v="329"/>
    </i>
    <i r="1">
      <x v="330"/>
    </i>
    <i r="1">
      <x v="331"/>
    </i>
    <i r="1">
      <x v="332"/>
    </i>
    <i r="1">
      <x v="333"/>
    </i>
    <i r="1">
      <x v="334"/>
    </i>
    <i r="1">
      <x v="335"/>
    </i>
    <i r="1">
      <x v="336"/>
    </i>
    <i r="1">
      <x v="337"/>
    </i>
    <i r="1">
      <x v="338"/>
    </i>
    <i r="1">
      <x v="339"/>
    </i>
    <i r="1">
      <x v="340"/>
    </i>
    <i r="1">
      <x v="341"/>
    </i>
    <i r="1">
      <x v="342"/>
    </i>
    <i r="1">
      <x v="343"/>
    </i>
    <i r="1">
      <x v="344"/>
    </i>
    <i r="1">
      <x v="345"/>
    </i>
    <i r="1">
      <x v="346"/>
    </i>
    <i r="1">
      <x v="347"/>
    </i>
    <i r="1">
      <x v="348"/>
    </i>
    <i r="1">
      <x v="349"/>
    </i>
    <i r="1">
      <x v="350"/>
    </i>
    <i r="1">
      <x v="351"/>
    </i>
    <i r="1">
      <x v="352"/>
    </i>
    <i r="1">
      <x v="353"/>
    </i>
    <i r="1">
      <x v="354"/>
    </i>
    <i r="1">
      <x v="355"/>
    </i>
    <i r="1">
      <x v="356"/>
    </i>
    <i r="1">
      <x v="357"/>
    </i>
    <i r="1">
      <x v="358"/>
    </i>
    <i r="1">
      <x v="359"/>
    </i>
    <i r="1">
      <x v="360"/>
    </i>
    <i r="1">
      <x v="361"/>
    </i>
    <i r="1">
      <x v="362"/>
    </i>
    <i r="1">
      <x v="363"/>
    </i>
    <i r="1">
      <x v="364"/>
    </i>
    <i r="1">
      <x v="365"/>
    </i>
    <i r="1">
      <x v="366"/>
    </i>
    <i r="1">
      <x v="367"/>
    </i>
    <i r="1">
      <x v="368"/>
    </i>
    <i r="1">
      <x v="369"/>
    </i>
    <i r="1">
      <x v="370"/>
    </i>
    <i r="1">
      <x v="371"/>
    </i>
    <i r="1">
      <x v="372"/>
    </i>
    <i r="1">
      <x v="373"/>
    </i>
    <i r="1">
      <x v="374"/>
    </i>
    <i r="1">
      <x v="375"/>
    </i>
    <i r="1">
      <x v="376"/>
    </i>
    <i r="1">
      <x v="377"/>
    </i>
    <i r="1">
      <x v="378"/>
    </i>
    <i r="1">
      <x v="379"/>
    </i>
    <i r="1">
      <x v="380"/>
    </i>
    <i r="1">
      <x v="381"/>
    </i>
    <i r="1">
      <x v="382"/>
    </i>
    <i r="1">
      <x v="383"/>
    </i>
    <i r="1">
      <x v="384"/>
    </i>
    <i r="1">
      <x v="385"/>
    </i>
    <i r="1">
      <x v="386"/>
    </i>
    <i r="1">
      <x v="387"/>
    </i>
    <i r="1">
      <x v="388"/>
    </i>
    <i r="1">
      <x v="389"/>
    </i>
    <i r="1">
      <x v="390"/>
    </i>
    <i r="1">
      <x v="391"/>
    </i>
    <i r="1">
      <x v="392"/>
    </i>
    <i r="1">
      <x v="393"/>
    </i>
    <i r="1">
      <x v="394"/>
    </i>
    <i r="1">
      <x v="395"/>
    </i>
    <i>
      <x v="3"/>
    </i>
    <i r="1">
      <x v="79"/>
    </i>
    <i r="1">
      <x v="80"/>
    </i>
    <i r="1">
      <x v="81"/>
    </i>
    <i r="1">
      <x v="82"/>
    </i>
    <i r="1">
      <x v="83"/>
    </i>
    <i r="1">
      <x v="84"/>
    </i>
    <i r="1">
      <x v="85"/>
    </i>
    <i r="1">
      <x v="86"/>
    </i>
    <i r="1">
      <x v="87"/>
    </i>
    <i r="1">
      <x v="88"/>
    </i>
    <i r="1">
      <x v="89"/>
    </i>
    <i r="1">
      <x v="90"/>
    </i>
    <i r="1">
      <x v="91"/>
    </i>
    <i r="1">
      <x v="92"/>
    </i>
    <i r="1">
      <x v="93"/>
    </i>
    <i r="1">
      <x v="94"/>
    </i>
    <i r="1">
      <x v="95"/>
    </i>
    <i r="1">
      <x v="96"/>
    </i>
    <i r="1">
      <x v="97"/>
    </i>
    <i r="1">
      <x v="98"/>
    </i>
    <i r="1">
      <x v="99"/>
    </i>
    <i r="1">
      <x v="100"/>
    </i>
    <i r="1">
      <x v="101"/>
    </i>
    <i r="1">
      <x v="102"/>
    </i>
    <i r="1">
      <x v="103"/>
    </i>
    <i r="1">
      <x v="104"/>
    </i>
    <i r="1">
      <x v="105"/>
    </i>
    <i r="1">
      <x v="106"/>
    </i>
    <i r="1">
      <x v="107"/>
    </i>
    <i r="1">
      <x v="108"/>
    </i>
    <i r="1">
      <x v="109"/>
    </i>
    <i r="1">
      <x v="110"/>
    </i>
    <i r="1">
      <x v="111"/>
    </i>
    <i r="1">
      <x v="112"/>
    </i>
    <i r="1">
      <x v="113"/>
    </i>
    <i r="1">
      <x v="114"/>
    </i>
    <i r="1">
      <x v="115"/>
    </i>
    <i r="1">
      <x v="116"/>
    </i>
    <i r="1">
      <x v="117"/>
    </i>
    <i r="1">
      <x v="118"/>
    </i>
    <i r="1">
      <x v="119"/>
    </i>
    <i r="1">
      <x v="120"/>
    </i>
    <i r="1">
      <x v="121"/>
    </i>
    <i r="1">
      <x v="122"/>
    </i>
    <i r="1">
      <x v="123"/>
    </i>
    <i r="1">
      <x v="124"/>
    </i>
    <i r="1">
      <x v="125"/>
    </i>
    <i r="1">
      <x v="126"/>
    </i>
    <i r="1">
      <x v="127"/>
    </i>
    <i r="1">
      <x v="128"/>
    </i>
    <i r="1">
      <x v="129"/>
    </i>
    <i r="1">
      <x v="130"/>
    </i>
    <i r="1">
      <x v="131"/>
    </i>
    <i r="1">
      <x v="132"/>
    </i>
    <i r="1">
      <x v="133"/>
    </i>
    <i r="1">
      <x v="134"/>
    </i>
    <i r="1">
      <x v="135"/>
    </i>
    <i r="1">
      <x v="136"/>
    </i>
    <i r="1">
      <x v="137"/>
    </i>
    <i r="1">
      <x v="138"/>
    </i>
    <i r="1">
      <x v="139"/>
    </i>
    <i r="1">
      <x v="140"/>
    </i>
    <i r="1">
      <x v="141"/>
    </i>
    <i r="1">
      <x v="142"/>
    </i>
    <i r="1">
      <x v="143"/>
    </i>
    <i r="1">
      <x v="144"/>
    </i>
    <i r="1">
      <x v="145"/>
    </i>
    <i r="1">
      <x v="146"/>
    </i>
    <i r="1">
      <x v="147"/>
    </i>
    <i r="1">
      <x v="148"/>
    </i>
    <i r="1">
      <x v="149"/>
    </i>
    <i r="1">
      <x v="150"/>
    </i>
    <i r="1">
      <x v="151"/>
    </i>
    <i r="1">
      <x v="152"/>
    </i>
    <i r="1">
      <x v="153"/>
    </i>
    <i r="1">
      <x v="154"/>
    </i>
    <i r="1">
      <x v="155"/>
    </i>
    <i r="1">
      <x v="156"/>
    </i>
    <i r="1">
      <x v="157"/>
    </i>
    <i r="1">
      <x v="158"/>
    </i>
    <i r="1">
      <x v="159"/>
    </i>
    <i r="1">
      <x v="160"/>
    </i>
    <i r="1">
      <x v="161"/>
    </i>
    <i r="1">
      <x v="162"/>
    </i>
    <i r="1">
      <x v="163"/>
    </i>
    <i r="1">
      <x v="164"/>
    </i>
    <i r="1">
      <x v="165"/>
    </i>
    <i r="1">
      <x v="166"/>
    </i>
    <i>
      <x v="4"/>
    </i>
    <i r="1">
      <x v="316"/>
    </i>
    <i r="1">
      <x v="317"/>
    </i>
    <i r="1">
      <x v="318"/>
    </i>
    <i r="1">
      <x v="319"/>
    </i>
    <i r="1">
      <x v="320"/>
    </i>
    <i r="1">
      <x v="321"/>
    </i>
    <i r="1">
      <x v="322"/>
    </i>
    <i r="1">
      <x v="323"/>
    </i>
    <i r="1">
      <x v="324"/>
    </i>
    <i r="1">
      <x v="325"/>
    </i>
    <i r="1">
      <x v="326"/>
    </i>
    <i r="1">
      <x v="327"/>
    </i>
    <i>
      <x v="5"/>
    </i>
    <i r="1">
      <x v="275"/>
    </i>
    <i r="1">
      <x v="276"/>
    </i>
    <i r="1">
      <x v="277"/>
    </i>
    <i r="1">
      <x v="278"/>
    </i>
    <i r="1">
      <x v="279"/>
    </i>
    <i r="1">
      <x v="280"/>
    </i>
    <i r="1">
      <x v="281"/>
    </i>
    <i r="1">
      <x v="282"/>
    </i>
    <i r="1">
      <x v="283"/>
    </i>
    <i r="1">
      <x v="284"/>
    </i>
    <i r="1">
      <x v="285"/>
    </i>
    <i r="1">
      <x v="286"/>
    </i>
    <i r="1">
      <x v="287"/>
    </i>
    <i r="1">
      <x v="288"/>
    </i>
    <i r="1">
      <x v="289"/>
    </i>
    <i r="1">
      <x v="290"/>
    </i>
    <i r="1">
      <x v="291"/>
    </i>
    <i r="1">
      <x v="292"/>
    </i>
    <i r="1">
      <x v="293"/>
    </i>
    <i r="1">
      <x v="294"/>
    </i>
    <i r="1">
      <x v="295"/>
    </i>
    <i r="1">
      <x v="296"/>
    </i>
    <i r="1">
      <x v="297"/>
    </i>
    <i r="1">
      <x v="298"/>
    </i>
    <i r="1">
      <x v="299"/>
    </i>
    <i r="1">
      <x v="300"/>
    </i>
    <i r="1">
      <x v="301"/>
    </i>
    <i r="1">
      <x v="302"/>
    </i>
    <i r="1">
      <x v="303"/>
    </i>
    <i r="1">
      <x v="304"/>
    </i>
    <i r="1">
      <x v="305"/>
    </i>
    <i r="1">
      <x v="306"/>
    </i>
    <i r="1">
      <x v="307"/>
    </i>
    <i r="1">
      <x v="308"/>
    </i>
    <i r="1">
      <x v="309"/>
    </i>
    <i r="1">
      <x v="310"/>
    </i>
    <i r="1">
      <x v="311"/>
    </i>
    <i r="1">
      <x v="312"/>
    </i>
    <i r="1">
      <x v="313"/>
    </i>
    <i r="1">
      <x v="314"/>
    </i>
    <i r="1">
      <x v="315"/>
    </i>
    <i>
      <x v="6"/>
    </i>
    <i r="1">
      <x v="1"/>
    </i>
    <i r="1">
      <x v="2"/>
    </i>
    <i r="1">
      <x v="3"/>
    </i>
    <i r="1">
      <x v="4"/>
    </i>
    <i r="1">
      <x v="5"/>
    </i>
    <i r="1">
      <x v="6"/>
    </i>
    <i r="1">
      <x v="189"/>
    </i>
    <i r="1">
      <x v="190"/>
    </i>
    <i r="1">
      <x v="191"/>
    </i>
    <i r="1">
      <x v="192"/>
    </i>
    <i r="1">
      <x v="193"/>
    </i>
    <i r="1">
      <x v="194"/>
    </i>
    <i r="1">
      <x v="195"/>
    </i>
    <i r="1">
      <x v="196"/>
    </i>
    <i r="1">
      <x v="197"/>
    </i>
    <i r="1">
      <x v="198"/>
    </i>
    <i r="1">
      <x v="199"/>
    </i>
    <i r="1">
      <x v="200"/>
    </i>
    <i r="1">
      <x v="201"/>
    </i>
    <i r="1">
      <x v="202"/>
    </i>
    <i r="1">
      <x v="203"/>
    </i>
    <i r="1">
      <x v="204"/>
    </i>
    <i r="1">
      <x v="205"/>
    </i>
    <i r="1">
      <x v="206"/>
    </i>
    <i r="1">
      <x v="207"/>
    </i>
    <i r="1">
      <x v="208"/>
    </i>
    <i r="1">
      <x v="209"/>
    </i>
    <i r="1">
      <x v="210"/>
    </i>
    <i r="1">
      <x v="211"/>
    </i>
    <i r="1">
      <x v="212"/>
    </i>
    <i r="1">
      <x v="213"/>
    </i>
    <i r="1">
      <x v="214"/>
    </i>
    <i r="1">
      <x v="215"/>
    </i>
    <i r="1">
      <x v="216"/>
    </i>
    <i r="1">
      <x v="217"/>
    </i>
    <i r="1">
      <x v="218"/>
    </i>
    <i r="1">
      <x v="219"/>
    </i>
    <i r="1">
      <x v="220"/>
    </i>
    <i r="1">
      <x v="221"/>
    </i>
    <i r="1">
      <x v="222"/>
    </i>
    <i r="1">
      <x v="223"/>
    </i>
    <i r="1">
      <x v="224"/>
    </i>
    <i r="1">
      <x v="225"/>
    </i>
    <i r="1">
      <x v="226"/>
    </i>
    <i r="1">
      <x v="227"/>
    </i>
    <i r="1">
      <x v="228"/>
    </i>
    <i r="1">
      <x v="229"/>
    </i>
    <i r="1">
      <x v="230"/>
    </i>
    <i r="1">
      <x v="231"/>
    </i>
    <i r="1">
      <x v="232"/>
    </i>
    <i r="1">
      <x v="233"/>
    </i>
    <i r="1">
      <x v="234"/>
    </i>
    <i r="1">
      <x v="235"/>
    </i>
    <i r="1">
      <x v="236"/>
    </i>
    <i r="1">
      <x v="237"/>
    </i>
    <i r="1">
      <x v="238"/>
    </i>
    <i r="1">
      <x v="239"/>
    </i>
    <i r="1">
      <x v="240"/>
    </i>
    <i r="1">
      <x v="241"/>
    </i>
    <i r="1">
      <x v="242"/>
    </i>
    <i r="1">
      <x v="243"/>
    </i>
    <i r="1">
      <x v="244"/>
    </i>
    <i r="1">
      <x v="245"/>
    </i>
    <i r="1">
      <x v="246"/>
    </i>
    <i r="1">
      <x v="247"/>
    </i>
    <i r="1">
      <x v="248"/>
    </i>
    <i r="1">
      <x v="249"/>
    </i>
    <i r="1">
      <x v="250"/>
    </i>
    <i r="1">
      <x v="251"/>
    </i>
    <i r="1">
      <x v="252"/>
    </i>
    <i r="1">
      <x v="253"/>
    </i>
    <i r="1">
      <x v="254"/>
    </i>
    <i r="1">
      <x v="255"/>
    </i>
    <i r="1">
      <x v="256"/>
    </i>
    <i r="1">
      <x v="257"/>
    </i>
    <i r="1">
      <x v="258"/>
    </i>
    <i r="1">
      <x v="259"/>
    </i>
    <i r="1">
      <x v="260"/>
    </i>
    <i r="1">
      <x v="261"/>
    </i>
    <i r="1">
      <x v="262"/>
    </i>
    <i r="1">
      <x v="263"/>
    </i>
    <i r="1">
      <x v="264"/>
    </i>
    <i r="1">
      <x v="265"/>
    </i>
    <i r="1">
      <x v="266"/>
    </i>
    <i r="1">
      <x v="267"/>
    </i>
    <i r="1">
      <x v="268"/>
    </i>
    <i r="1">
      <x v="269"/>
    </i>
    <i r="1">
      <x v="270"/>
    </i>
    <i r="1">
      <x v="271"/>
    </i>
    <i r="1">
      <x v="272"/>
    </i>
    <i r="1">
      <x v="273"/>
    </i>
    <i r="1">
      <x v="274"/>
    </i>
    <i>
      <x v="7"/>
    </i>
    <i r="1">
      <x v="167"/>
    </i>
    <i r="1">
      <x v="168"/>
    </i>
    <i r="1">
      <x v="169"/>
    </i>
    <i r="1">
      <x v="170"/>
    </i>
    <i r="1">
      <x v="171"/>
    </i>
    <i r="1">
      <x v="172"/>
    </i>
    <i r="1">
      <x v="173"/>
    </i>
    <i r="1">
      <x v="174"/>
    </i>
    <i r="1">
      <x v="175"/>
    </i>
    <i r="1">
      <x v="176"/>
    </i>
    <i r="1">
      <x v="177"/>
    </i>
    <i r="1">
      <x v="178"/>
    </i>
    <i r="1">
      <x v="179"/>
    </i>
    <i r="1">
      <x v="180"/>
    </i>
    <i r="1">
      <x v="181"/>
    </i>
    <i r="1">
      <x v="182"/>
    </i>
    <i r="1">
      <x v="183"/>
    </i>
    <i r="1">
      <x v="184"/>
    </i>
    <i r="1">
      <x v="185"/>
    </i>
    <i r="1">
      <x v="186"/>
    </i>
    <i r="1">
      <x v="187"/>
    </i>
    <i r="1">
      <x v="188"/>
    </i>
    <i>
      <x v="8"/>
    </i>
    <i r="1">
      <x v="7"/>
    </i>
    <i r="1">
      <x v="8"/>
    </i>
    <i r="1">
      <x v="9"/>
    </i>
    <i r="1">
      <x v="10"/>
    </i>
    <i r="1">
      <x v="11"/>
    </i>
    <i r="1">
      <x v="12"/>
    </i>
    <i r="1">
      <x v="13"/>
    </i>
    <i r="1">
      <x v="14"/>
    </i>
    <i r="1">
      <x v="15"/>
    </i>
    <i r="1">
      <x v="16"/>
    </i>
    <i r="1">
      <x v="17"/>
    </i>
    <i r="1">
      <x v="18"/>
    </i>
    <i r="1">
      <x v="19"/>
    </i>
    <i r="1">
      <x v="20"/>
    </i>
    <i r="1">
      <x v="21"/>
    </i>
    <i r="1">
      <x v="22"/>
    </i>
    <i r="1">
      <x v="23"/>
    </i>
    <i r="1">
      <x v="24"/>
    </i>
    <i r="1">
      <x v="25"/>
    </i>
    <i r="1">
      <x v="26"/>
    </i>
    <i r="1">
      <x v="27"/>
    </i>
    <i r="1">
      <x v="28"/>
    </i>
    <i r="1">
      <x v="29"/>
    </i>
    <i r="1">
      <x v="30"/>
    </i>
    <i r="1">
      <x v="31"/>
    </i>
    <i r="1">
      <x v="32"/>
    </i>
    <i r="1">
      <x v="33"/>
    </i>
    <i r="1">
      <x v="34"/>
    </i>
    <i r="1">
      <x v="35"/>
    </i>
    <i r="1">
      <x v="36"/>
    </i>
    <i r="1">
      <x v="37"/>
    </i>
    <i r="1">
      <x v="38"/>
    </i>
    <i r="1">
      <x v="39"/>
    </i>
    <i r="1">
      <x v="40"/>
    </i>
    <i r="1">
      <x v="41"/>
    </i>
    <i r="1">
      <x v="42"/>
    </i>
    <i r="1">
      <x v="43"/>
    </i>
    <i r="1">
      <x v="44"/>
    </i>
    <i r="1">
      <x v="45"/>
    </i>
    <i r="1">
      <x v="46"/>
    </i>
    <i r="1">
      <x v="47"/>
    </i>
    <i r="1">
      <x v="48"/>
    </i>
    <i r="1">
      <x v="49"/>
    </i>
    <i r="1">
      <x v="50"/>
    </i>
    <i r="1">
      <x v="51"/>
    </i>
    <i r="1">
      <x v="52"/>
    </i>
    <i r="1">
      <x v="53"/>
    </i>
    <i r="1">
      <x v="54"/>
    </i>
    <i r="1">
      <x v="55"/>
    </i>
    <i r="1">
      <x v="56"/>
    </i>
    <i r="1">
      <x v="57"/>
    </i>
    <i r="1">
      <x v="58"/>
    </i>
    <i r="1">
      <x v="59"/>
    </i>
    <i r="1">
      <x v="60"/>
    </i>
    <i r="1">
      <x v="61"/>
    </i>
    <i r="1">
      <x v="62"/>
    </i>
    <i r="1">
      <x v="63"/>
    </i>
    <i r="1">
      <x v="64"/>
    </i>
    <i r="1">
      <x v="65"/>
    </i>
    <i r="1">
      <x v="66"/>
    </i>
    <i r="1">
      <x v="67"/>
    </i>
    <i r="1">
      <x v="68"/>
    </i>
    <i r="1">
      <x v="69"/>
    </i>
    <i r="1">
      <x v="70"/>
    </i>
    <i r="1">
      <x v="71"/>
    </i>
    <i r="1">
      <x v="72"/>
    </i>
    <i r="1">
      <x v="73"/>
    </i>
    <i r="1">
      <x v="74"/>
    </i>
    <i r="1">
      <x v="75"/>
    </i>
    <i r="1">
      <x v="76"/>
    </i>
    <i r="1">
      <x v="77"/>
    </i>
    <i r="1">
      <x v="78"/>
    </i>
    <i t="grand">
      <x/>
    </i>
  </rowItems>
  <colItems count="1">
    <i/>
  </colItem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35ED537-DFEF-4844-986C-B096CF5094B7}" name="PivotTable1" cacheId="8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O3:O10" firstHeaderRow="1" firstDataRow="1" firstDataCol="1"/>
  <pivotFields count="8">
    <pivotField showAll="0"/>
    <pivotField showAll="0"/>
    <pivotField axis="axisRow" showAll="0" sortType="descending">
      <items count="11">
        <item h="1" x="9"/>
        <item n="ST." x="1"/>
        <item n="Rohm." x="2"/>
        <item n="ON." x="3"/>
        <item n="Microsemi." x="4"/>
        <item n="Littelfuse." x="5"/>
        <item n="Infineon." x="6"/>
        <item n="Genesic." h="1" x="7"/>
        <item n="Cree/Wolfspeed." h="1" x="0"/>
        <item h="1" x="8"/>
        <item t="default"/>
      </items>
    </pivotField>
    <pivotField showAll="0"/>
    <pivotField showAll="0"/>
    <pivotField showAll="0"/>
    <pivotField showAll="0"/>
    <pivotField showAll="0"/>
  </pivotFields>
  <rowFields count="1">
    <field x="2"/>
  </rowFields>
  <rowItems count="7">
    <i>
      <x v="1"/>
    </i>
    <i>
      <x v="2"/>
    </i>
    <i>
      <x v="3"/>
    </i>
    <i>
      <x v="4"/>
    </i>
    <i>
      <x v="5"/>
    </i>
    <i>
      <x v="6"/>
    </i>
    <i t="grand">
      <x/>
    </i>
  </rowItems>
  <colItems count="1">
    <i/>
  </colItem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73741CBD-AC8C-46D9-B387-6C9A5C4B5EE6}" name="Table6" displayName="Table6" ref="A1:DF195" totalsRowShown="0">
  <autoFilter ref="A1:DF195" xr:uid="{6FD0C5CC-D1C1-49B0-86CC-3FA0B9DFD6C0}"/>
  <sortState ref="A2:DE195">
    <sortCondition ref="C1:C195"/>
  </sortState>
  <tableColumns count="110">
    <tableColumn id="1" xr3:uid="{B2852CA6-D835-4465-B7B5-F1CE21AE497B}" name="Qty"/>
    <tableColumn id="2" xr3:uid="{26F31ABD-93C7-4F78-9631-BF2E3A5BDA6F}" name="Line Item"/>
    <tableColumn id="3" xr3:uid="{6EB6A49D-D8B4-483E-9CC2-F080FC1AAF56}" name="Manufacturer"/>
    <tableColumn id="4" xr3:uid="{23625383-1630-4A03-AAF9-4DD9927BAB4A}" name="MPN"/>
    <tableColumn id="5" xr3:uid="{7AA39F16-AFDF-4DD0-9650-285020E5D534}" name="Octopart URL"/>
    <tableColumn id="6" xr3:uid="{52020D94-6B30-4941-92FF-0DDA9D5055F0}" name="Schematic Reference"/>
    <tableColumn id="7" xr3:uid="{74723F45-1783-44F7-B0F3-A78313FD39D8}" name="Internal Part Number"/>
    <tableColumn id="8" xr3:uid="{574E2726-F560-4000-9BBB-D56158AFDD04}" name="Description"/>
    <tableColumn id="9" xr3:uid="{71DDD93B-DE9E-4CD6-B19B-2713572CDBBC}" name="Total Qty (@ Batch Size: 1)"/>
    <tableColumn id="10" xr3:uid="{C672CD26-18D6-4A99-8D99-22B91F297637}" name="SKU"/>
    <tableColumn id="11" xr3:uid="{23120C69-7B5E-444D-9D5D-3B9F8340ED59}" name="SKU2"/>
    <tableColumn id="12" xr3:uid="{69FFFFE6-5291-465D-97C2-3A4A7ED46EDB}" name="SKU3"/>
    <tableColumn id="13" xr3:uid="{E8669605-F227-4ED4-8080-595FEA0C4C9E}" name="SKU4"/>
    <tableColumn id="14" xr3:uid="{1AFDE5FD-6E70-4F6B-9F0A-8C9157BDB1ED}" name="SKU5"/>
    <tableColumn id="15" xr3:uid="{826FD8FE-8C42-481E-85E8-ADA6AD7ED7E1}" name="SKU6"/>
    <tableColumn id="16" xr3:uid="{A16E3AD4-E907-4E87-9D3A-82ACB09370F6}" name="SKU7"/>
    <tableColumn id="17" xr3:uid="{D60F782E-FF0A-44B5-B701-C9FA8261B643}" name="SKU8"/>
    <tableColumn id="18" xr3:uid="{C9AA73DC-7A0E-40C5-95A0-E1859D1FF1DC}" name="SKU9"/>
    <tableColumn id="19" xr3:uid="{36000442-9FD9-46DB-ACA8-487525C47FFF}" name="SKU10"/>
    <tableColumn id="20" xr3:uid="{058D1A62-BA9A-4A4A-B095-9C8E546E784F}" name="SKU11"/>
    <tableColumn id="21" xr3:uid="{1252B766-C899-4557-BD1C-2CE0759F6367}" name="SKU12"/>
    <tableColumn id="22" xr3:uid="{C76F3F4D-4DD8-401D-8FC6-1978A7EAF3A0}" name="SKU13"/>
    <tableColumn id="23" xr3:uid="{C21B14C5-B2F6-4CE1-A64D-2CFB16312918}" name="SKU14"/>
    <tableColumn id="24" xr3:uid="{50FB896C-5335-4DDD-B949-349B36983DF2}" name="Packaging"/>
    <tableColumn id="25" xr3:uid="{25A10ACA-3B3F-430B-8190-C302FB2E8DAA}" name="Packaging15"/>
    <tableColumn id="26" xr3:uid="{F52D01D6-E718-457F-9F2D-C2C98E73F84B}" name="Packaging16"/>
    <tableColumn id="27" xr3:uid="{155635B2-AE35-400B-BA15-9E832CB3371E}" name="Packaging17"/>
    <tableColumn id="28" xr3:uid="{4476986A-F786-44C3-8AE0-D8C87C3B5A26}" name="Packaging18"/>
    <tableColumn id="29" xr3:uid="{C3871F87-09BF-4F21-A131-4E2033598D20}" name="Packaging19"/>
    <tableColumn id="30" xr3:uid="{5EA3E308-C3E5-4CF7-A63D-118E51F73FAB}" name="Packaging20"/>
    <tableColumn id="31" xr3:uid="{1E291824-6F4E-44FC-956D-7ECBA456C5D5}" name="Packaging21"/>
    <tableColumn id="32" xr3:uid="{62C4B6DC-BE67-4403-AA02-E1B81BC645CF}" name="Packaging22"/>
    <tableColumn id="33" xr3:uid="{BDEBBEED-8E81-4981-8C55-19A9EE703540}" name="Packaging23"/>
    <tableColumn id="34" xr3:uid="{4C4E285D-B722-41A0-B409-14ECD6143649}" name="Packaging24"/>
    <tableColumn id="35" xr3:uid="{38FA7C98-8A5B-46B6-AE23-A78F19C9A8CA}" name="Packaging25"/>
    <tableColumn id="36" xr3:uid="{BF122E9D-B469-47CE-AC40-F69A68505E96}" name="Packaging26"/>
    <tableColumn id="37" xr3:uid="{BF134AC9-59A4-4EF5-9FF8-5BC7410961E7}" name="Packaging27"/>
    <tableColumn id="38" xr3:uid="{AD07CFE3-309F-4229-8BA1-F9F484365504}" name="Digi-Key" dataDxfId="15" dataCellStyle="Currency"/>
    <tableColumn id="39" xr3:uid="{C1A79051-6EE1-4E79-B268-00EB9C10531A}" name="Arrow Electronics, Inc." dataDxfId="14" dataCellStyle="Currency"/>
    <tableColumn id="40" xr3:uid="{E9D968E9-9AB8-4E20-BC3A-C7201EFE1646}" name="Avnet" dataDxfId="13" dataCellStyle="Currency"/>
    <tableColumn id="41" xr3:uid="{8D51CF89-128D-4E51-8848-7C52F288461D}" name="Avnet Europe" dataDxfId="12" dataCellStyle="Currency"/>
    <tableColumn id="42" xr3:uid="{D69B175D-41D6-4F6D-9E44-16CB6CFDABA5}" name="Chip One Stop Japan" dataDxfId="11" dataCellStyle="Currency"/>
    <tableColumn id="43" xr3:uid="{3CA907DF-3E29-4701-9063-6C85E372E481}" name="Future Electronics" dataDxfId="10" dataCellStyle="Currency"/>
    <tableColumn id="44" xr3:uid="{F5906693-0B82-4B69-8093-830BDE7111C4}" name="Mouser" dataDxfId="9" dataCellStyle="Currency"/>
    <tableColumn id="45" xr3:uid="{B882E7D6-6EBE-43F6-BFE3-072699902D62}" name="Newark" dataDxfId="8" dataCellStyle="Currency"/>
    <tableColumn id="46" xr3:uid="{90E9AF79-6B89-4A2C-B5D4-F42AFF78534D}" name="Richardson RFPD" dataDxfId="7" dataCellStyle="Currency"/>
    <tableColumn id="47" xr3:uid="{610BA56A-EFDC-4ED2-B958-E97527A8E254}" name="RS Components" dataDxfId="6" dataCellStyle="Currency"/>
    <tableColumn id="48" xr3:uid="{8676757B-C016-4E79-A9B7-AFBCBFCE9F9E}" name="Rutronik" dataDxfId="5" dataCellStyle="Currency"/>
    <tableColumn id="49" xr3:uid="{78766C53-17C6-4483-ACFD-991D5FB42C5D}" name="TME" dataDxfId="4" dataCellStyle="Currency"/>
    <tableColumn id="50" xr3:uid="{AA99B274-CD9B-4A71-B1CF-B0BBA1062871}" name="TTI" dataDxfId="3" dataCellStyle="Currency"/>
    <tableColumn id="51" xr3:uid="{F7AC85B9-0211-491B-BD89-0198311315C1}" name="Verical" dataDxfId="2" dataCellStyle="Currency"/>
    <tableColumn id="52" xr3:uid="{CD00272C-386F-4CFE-8B3F-7A60D3BC7E2A}" name="In Stock"/>
    <tableColumn id="53" xr3:uid="{414E6185-3628-4B78-964E-FDA47D580FB9}" name="In Stock28"/>
    <tableColumn id="54" xr3:uid="{C1D45DD5-57F8-4F16-A610-50437F615C4A}" name="In Stock29"/>
    <tableColumn id="55" xr3:uid="{CF9E3D00-69FE-4AD1-A0EF-C18866F41964}" name="In Stock30"/>
    <tableColumn id="56" xr3:uid="{3AF89778-29B9-4BFB-B110-F5E2C76FFF29}" name="In Stock31"/>
    <tableColumn id="57" xr3:uid="{DB0D875E-E28D-46A9-9FC5-82BED406954C}" name="In Stock32"/>
    <tableColumn id="58" xr3:uid="{661EE8B3-4713-474F-A139-EC082F0036C6}" name="In Stock33"/>
    <tableColumn id="59" xr3:uid="{91324A48-C8E8-4CDF-A0AF-04A55CBE859F}" name="In Stock34"/>
    <tableColumn id="60" xr3:uid="{A65DD702-01C8-483B-AF24-2C0AD9BD88E8}" name="In Stock35"/>
    <tableColumn id="61" xr3:uid="{6BEFE9F7-1A79-41E8-96E5-AE4EF093CA19}" name="In Stock36"/>
    <tableColumn id="62" xr3:uid="{060D9138-0F6A-4928-A7DE-7CBC68003EB3}" name="In Stock37"/>
    <tableColumn id="63" xr3:uid="{67192B38-BE3C-4AD6-B460-6990ABAA8890}" name="In Stock38"/>
    <tableColumn id="64" xr3:uid="{689A6D5F-800F-4CC7-93B8-EA031C5EDF0F}" name="In Stock39"/>
    <tableColumn id="65" xr3:uid="{2DE0488E-6CD4-4A62-9E1C-CD216CF4E5F6}" name="In Stock40"/>
    <tableColumn id="66" xr3:uid="{DE4744A8-360B-4282-A0A0-EB866378E8F3}" name="MOQ"/>
    <tableColumn id="67" xr3:uid="{F99F408A-8E27-4E46-A720-C1D9559DE323}" name="MOQ41"/>
    <tableColumn id="68" xr3:uid="{2F9ED359-A8A0-4CDB-9EBA-F1A7BA6D9FFD}" name="MOQ42"/>
    <tableColumn id="69" xr3:uid="{39FB9685-7103-4D41-AA88-C3743905723D}" name="MOQ43"/>
    <tableColumn id="70" xr3:uid="{C46ABF54-DDFB-458B-9C91-DB766EBDCA8C}" name="MOQ44"/>
    <tableColumn id="71" xr3:uid="{9F927825-E2BF-4569-A179-BF497C061703}" name="MOQ45"/>
    <tableColumn id="72" xr3:uid="{80B7641C-7F8D-4412-9AA4-A33806E965BE}" name="MOQ46"/>
    <tableColumn id="73" xr3:uid="{180EF526-D370-4505-B682-CE7EAA82E543}" name="MOQ47"/>
    <tableColumn id="74" xr3:uid="{D7426784-2CE9-49BA-B508-FD909B0A24F0}" name="MOQ48"/>
    <tableColumn id="75" xr3:uid="{DE7DF0E6-F8C0-4B98-9A97-61200EE52DB6}" name="MOQ49"/>
    <tableColumn id="76" xr3:uid="{A2CAFA47-AAE4-460E-AD7A-A0DA8D2ECC09}" name="MOQ50"/>
    <tableColumn id="77" xr3:uid="{878D6FCD-ABE2-462E-B337-24EB191E2272}" name="MOQ51"/>
    <tableColumn id="78" xr3:uid="{B1B595C7-A241-4BDD-AE1B-F080DCE68994}" name="MOQ52"/>
    <tableColumn id="79" xr3:uid="{052ECFC2-1540-4F81-B2AA-7D885B06186B}" name="MOQ53"/>
    <tableColumn id="80" xr3:uid="{68C43F6F-6AD5-47D3-ACBE-FEBFE252507E}" name="URL"/>
    <tableColumn id="81" xr3:uid="{05F4F182-BCFD-4A07-B890-17570FBE451D}" name="URL54"/>
    <tableColumn id="82" xr3:uid="{B478E3FF-6D78-4A28-B60E-10B8BD56FCCA}" name="URL55"/>
    <tableColumn id="83" xr3:uid="{F7BD8265-A925-4247-9DAE-09DD247B2DFD}" name="URL56"/>
    <tableColumn id="84" xr3:uid="{300BB901-8785-42DC-A2D2-1F0F577E8830}" name="URL57"/>
    <tableColumn id="85" xr3:uid="{338E84EF-CDFC-4EE2-A2F2-C9AA3F82FB31}" name="URL58"/>
    <tableColumn id="86" xr3:uid="{2E9226CE-F8DD-4535-BE46-8CAF3E5D76A1}" name="URL59"/>
    <tableColumn id="87" xr3:uid="{DA18971A-8915-4FC5-8F7B-553400302E9F}" name="URL60"/>
    <tableColumn id="88" xr3:uid="{C17E40BB-171D-4F3F-98A1-D1AE27C3FA1A}" name="URL61"/>
    <tableColumn id="89" xr3:uid="{4011E85B-52A6-426A-A2F2-EFA445AE4710}" name="URL62"/>
    <tableColumn id="90" xr3:uid="{17815A3A-4257-4F9A-B14E-38C9478B7128}" name="URL63"/>
    <tableColumn id="91" xr3:uid="{D6CADCE4-F998-41BC-A006-428C4D3BE5A9}" name="URL64"/>
    <tableColumn id="92" xr3:uid="{9A90C3AB-1DC1-4D8B-9CD4-4536344B0CC1}" name="URL65"/>
    <tableColumn id="93" xr3:uid="{4B9E4EE3-F04F-45A2-B2B4-8C62D626C3C1}" name="URL66"/>
    <tableColumn id="94" xr3:uid="{F421C34A-5B69-4BC9-AC80-BF3B6968FDA3}" name="Distributor [Lowest Price (Overall)]"/>
    <tableColumn id="95" xr3:uid="{8B9AB708-B884-49A6-ABE2-5693C7695856}" name="SKU [Lowest Price (Overall)]"/>
    <tableColumn id="96" xr3:uid="{3201C31B-A2F7-4493-8FC1-CF441F171EA5}" name="Packaging [Lowest Price (Overall)]"/>
    <tableColumn id="97" xr3:uid="{3819EA89-9634-4CB6-A906-3432A728AE0F}" name="Unit Price (@ Batch Size: 1) [Lowest Price (Overall)]" dataDxfId="1" dataCellStyle="Currency"/>
    <tableColumn id="98" xr3:uid="{696FF4F5-4D8D-443E-8E4D-F0015EDEBCA0}" name="Line Total [Lowest Price (Overall)]"/>
    <tableColumn id="99" xr3:uid="{7CA5B3FD-24D4-45B8-A20D-0C5A35BDB9ED}" name="Batch Total [Lowest Price (Overall)]"/>
    <tableColumn id="100" xr3:uid="{9A45AE14-36B3-41A7-BE21-1884ED03FC8A}" name="In Stock [Lowest Price (Overall)]"/>
    <tableColumn id="101" xr3:uid="{96C8A5F9-1250-47B5-BFAE-59DCFFB31635}" name="MOQ [Lowest Price (Overall)]"/>
    <tableColumn id="102" xr3:uid="{6E1A7360-8181-441E-8F16-D83F0A3F44D9}" name="URL [Lowest Price (Overall)]"/>
    <tableColumn id="103" xr3:uid="{5D2CABEF-E53E-4132-8981-332F43CE7039}" name="Rdsontext"/>
    <tableColumn id="104" xr3:uid="{04A0855F-823B-4A3E-95A8-D66D7BD8440A}" name="Id"/>
    <tableColumn id="105" xr3:uid="{0D5FD69C-A9CE-4DED-B885-30FA76469B4C}" name="Vgsmax"/>
    <tableColumn id="106" xr3:uid="{81A23E0D-BA6C-47D3-AC49-B86FBAD8B769}" name="Package"/>
    <tableColumn id="107" xr3:uid="{D793892C-69AE-4330-9F5F-BEE5CC66C327}" name="Rdson"/>
    <tableColumn id="108" xr3:uid="{160B1A4E-23C0-4A01-A424-8720ED967242}" name="br"/>
    <tableColumn id="109" xr3:uid="{9B7FA8C6-0ED0-4749-898F-CC449D021D64}" name="Suffix">
      <calculatedColumnFormula>IF(DB2="TO-247-3","D",IF(DB2="TO-247-4","K",IF(LEFT(DB2,6)="TO-263","J","K")))</calculatedColumnFormula>
    </tableColumn>
    <tableColumn id="110" xr3:uid="{B2637E7A-0467-4228-AD7F-A9B3703EC7E7}" name="Column1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ivotTable" Target="../pivotTables/pivotTable8.xml"/><Relationship Id="rId13" Type="http://schemas.openxmlformats.org/officeDocument/2006/relationships/pivotTable" Target="../pivotTables/pivotTable13.xml"/><Relationship Id="rId3" Type="http://schemas.openxmlformats.org/officeDocument/2006/relationships/pivotTable" Target="../pivotTables/pivotTable3.xml"/><Relationship Id="rId7" Type="http://schemas.openxmlformats.org/officeDocument/2006/relationships/pivotTable" Target="../pivotTables/pivotTable7.xml"/><Relationship Id="rId12" Type="http://schemas.openxmlformats.org/officeDocument/2006/relationships/pivotTable" Target="../pivotTables/pivotTable12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6" Type="http://schemas.openxmlformats.org/officeDocument/2006/relationships/pivotTable" Target="../pivotTables/pivotTable6.xml"/><Relationship Id="rId11" Type="http://schemas.openxmlformats.org/officeDocument/2006/relationships/pivotTable" Target="../pivotTables/pivotTable11.xml"/><Relationship Id="rId5" Type="http://schemas.openxmlformats.org/officeDocument/2006/relationships/pivotTable" Target="../pivotTables/pivotTable5.xml"/><Relationship Id="rId15" Type="http://schemas.openxmlformats.org/officeDocument/2006/relationships/drawing" Target="../drawings/drawing1.xml"/><Relationship Id="rId10" Type="http://schemas.openxmlformats.org/officeDocument/2006/relationships/pivotTable" Target="../pivotTables/pivotTable10.xml"/><Relationship Id="rId4" Type="http://schemas.openxmlformats.org/officeDocument/2006/relationships/pivotTable" Target="../pivotTables/pivotTable4.xml"/><Relationship Id="rId9" Type="http://schemas.openxmlformats.org/officeDocument/2006/relationships/pivotTable" Target="../pivotTables/pivotTable9.xml"/><Relationship Id="rId1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15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pivotTable" Target="../pivotTables/pivotTable17.xml"/><Relationship Id="rId1" Type="http://schemas.openxmlformats.org/officeDocument/2006/relationships/pivotTable" Target="../pivotTables/pivotTable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F2AB71-3D59-42C7-BD63-BB89F506FACA}">
  <sheetPr codeName="Sheet1"/>
  <dimension ref="A1:AL492"/>
  <sheetViews>
    <sheetView showGridLines="0" tabSelected="1" zoomScale="115" zoomScaleNormal="115" workbookViewId="0">
      <selection activeCell="C4" sqref="C4"/>
    </sheetView>
  </sheetViews>
  <sheetFormatPr defaultColWidth="0" defaultRowHeight="14.5" zeroHeight="1" x14ac:dyDescent="0.35"/>
  <cols>
    <col min="1" max="1" width="2.453125" customWidth="1"/>
    <col min="2" max="2" width="27.81640625" customWidth="1"/>
    <col min="3" max="3" width="26.453125" customWidth="1"/>
    <col min="4" max="4" width="5.54296875" customWidth="1"/>
    <col min="5" max="5" width="39.453125" customWidth="1"/>
    <col min="6" max="6" width="46.54296875" customWidth="1"/>
    <col min="7" max="7" width="39.453125" customWidth="1"/>
    <col min="8" max="8" width="2.54296875" style="63" customWidth="1"/>
    <col min="9" max="10" width="9.1796875" style="63" hidden="1" customWidth="1"/>
    <col min="11" max="15" width="9.1796875" hidden="1" customWidth="1"/>
    <col min="16" max="16" width="13.1796875" hidden="1" customWidth="1"/>
    <col min="17" max="18" width="9.1796875" hidden="1" customWidth="1"/>
    <col min="19" max="19" width="19.81640625" hidden="1" customWidth="1"/>
    <col min="20" max="20" width="22.81640625" hidden="1" customWidth="1"/>
    <col min="21" max="21" width="23.7265625" hidden="1" customWidth="1"/>
    <col min="22" max="22" width="22.1796875" hidden="1" customWidth="1"/>
    <col min="23" max="23" width="21.26953125" hidden="1" customWidth="1"/>
    <col min="24" max="24" width="21.81640625" hidden="1" customWidth="1"/>
    <col min="25" max="25" width="21.453125" hidden="1" customWidth="1"/>
    <col min="26" max="26" width="22.7265625" hidden="1" customWidth="1"/>
    <col min="27" max="27" width="27" hidden="1" customWidth="1"/>
    <col min="28" max="28" width="24.54296875" hidden="1" customWidth="1"/>
    <col min="29" max="30" width="9.1796875" hidden="1" customWidth="1"/>
    <col min="31" max="31" width="13.1796875" hidden="1" customWidth="1"/>
    <col min="32" max="33" width="9.1796875" hidden="1" customWidth="1"/>
    <col min="34" max="34" width="24.54296875" hidden="1" customWidth="1"/>
    <col min="35" max="16384" width="9.1796875" hidden="1"/>
  </cols>
  <sheetData>
    <row r="1" spans="1:38" ht="13.5" customHeight="1" thickBot="1" x14ac:dyDescent="0.4">
      <c r="A1" s="62"/>
      <c r="B1" s="62"/>
      <c r="C1" s="62"/>
      <c r="D1" s="62"/>
      <c r="E1" s="62"/>
      <c r="F1" s="62"/>
      <c r="G1" s="68" t="s">
        <v>9032</v>
      </c>
      <c r="H1" s="62"/>
    </row>
    <row r="2" spans="1:38" ht="21" x14ac:dyDescent="0.35">
      <c r="A2" s="62"/>
      <c r="B2" s="39" t="s">
        <v>8606</v>
      </c>
      <c r="C2" s="40"/>
      <c r="D2" s="40"/>
      <c r="E2" s="40"/>
      <c r="F2" s="40"/>
      <c r="G2" s="41"/>
      <c r="H2" s="62"/>
    </row>
    <row r="3" spans="1:38" ht="15" customHeight="1" x14ac:dyDescent="0.35">
      <c r="A3" s="62"/>
      <c r="B3" s="42"/>
      <c r="C3" s="43" t="s">
        <v>8609</v>
      </c>
      <c r="D3" s="44"/>
      <c r="E3" s="44"/>
      <c r="F3" s="44"/>
      <c r="G3" s="45"/>
      <c r="H3" s="62"/>
    </row>
    <row r="4" spans="1:38" x14ac:dyDescent="0.35">
      <c r="A4" s="62"/>
      <c r="B4" s="46" t="s">
        <v>2259</v>
      </c>
      <c r="C4" s="18" t="s">
        <v>187</v>
      </c>
      <c r="D4" s="44"/>
      <c r="E4" s="47" t="s">
        <v>8608</v>
      </c>
      <c r="F4" s="44"/>
      <c r="G4" s="45"/>
      <c r="H4" s="62"/>
      <c r="P4" s="11" t="s">
        <v>2253</v>
      </c>
      <c r="S4" s="11" t="s">
        <v>2253</v>
      </c>
      <c r="T4" s="11" t="s">
        <v>2253</v>
      </c>
      <c r="U4" s="11" t="s">
        <v>2253</v>
      </c>
      <c r="V4" s="11" t="s">
        <v>2253</v>
      </c>
      <c r="W4" s="11" t="s">
        <v>2253</v>
      </c>
      <c r="X4" s="11" t="s">
        <v>2253</v>
      </c>
      <c r="Y4" s="11" t="s">
        <v>2253</v>
      </c>
      <c r="Z4" s="11" t="s">
        <v>2253</v>
      </c>
      <c r="AA4" s="11" t="s">
        <v>2253</v>
      </c>
      <c r="AB4" s="11" t="s">
        <v>2253</v>
      </c>
      <c r="AC4" s="11"/>
      <c r="AD4" s="11"/>
      <c r="AE4" s="11"/>
      <c r="AF4" s="11"/>
      <c r="AG4" s="11"/>
      <c r="AH4" s="11"/>
      <c r="AI4" s="11"/>
      <c r="AJ4" s="11"/>
      <c r="AK4" s="11"/>
      <c r="AL4" s="11"/>
    </row>
    <row r="5" spans="1:38" ht="15" thickBot="1" x14ac:dyDescent="0.4">
      <c r="A5" s="62"/>
      <c r="B5" s="46" t="s">
        <v>2261</v>
      </c>
      <c r="C5" s="30" t="s">
        <v>1335</v>
      </c>
      <c r="D5" s="48"/>
      <c r="E5" s="44" t="str">
        <f>VLOOKUP($C5,'20200306_untitled_bom (1)'!$B:$H,5,FALSE)</f>
        <v>1200V 104mOhm @ 10A, 18V TO-247-3</v>
      </c>
      <c r="F5" s="44" t="str">
        <f>VLOOKUP($C5,'20200306_untitled_bom (1)'!$B:$H,6,FALSE)</f>
        <v>Id=31A (Tc) Vgsmax=18V Vth=5.6V @ 5mA</v>
      </c>
      <c r="G5" s="45" t="str">
        <f>VLOOKUP($C5,'20200306_untitled_bom (1)'!$B:$H,7,FALSE)</f>
        <v>Qg=60nC @ 18V Ciss=785pF @ 800V</v>
      </c>
      <c r="H5" s="62"/>
      <c r="P5" s="12" t="s">
        <v>137</v>
      </c>
      <c r="S5" s="12" t="s">
        <v>137</v>
      </c>
      <c r="T5" s="12" t="s">
        <v>1637</v>
      </c>
      <c r="U5" s="12" t="s">
        <v>38</v>
      </c>
      <c r="V5" s="12" t="s">
        <v>187</v>
      </c>
      <c r="W5" s="12" t="s">
        <v>288</v>
      </c>
      <c r="X5" s="12" t="s">
        <v>898</v>
      </c>
      <c r="Y5" s="12" t="s">
        <v>304</v>
      </c>
      <c r="Z5" s="12" t="s">
        <v>1537</v>
      </c>
      <c r="AA5" s="12" t="s">
        <v>426</v>
      </c>
      <c r="AB5" s="12" t="s">
        <v>177</v>
      </c>
      <c r="AE5" s="11" t="s">
        <v>2253</v>
      </c>
      <c r="AH5" s="11" t="s">
        <v>2253</v>
      </c>
      <c r="AI5" s="11"/>
      <c r="AJ5" s="11"/>
      <c r="AK5" s="11"/>
      <c r="AL5" s="11"/>
    </row>
    <row r="6" spans="1:38" ht="16" thickBot="1" x14ac:dyDescent="0.4">
      <c r="A6" s="62"/>
      <c r="B6" s="31" t="s">
        <v>2260</v>
      </c>
      <c r="C6" s="34" t="str">
        <f>INDEX(Sheet2!B:B,VLOOKUP(C5,Sheet2!K:AB,18,FALSE))</f>
        <v>C3M0075120D</v>
      </c>
      <c r="D6" s="32"/>
      <c r="E6" s="32" t="str">
        <f>VLOOKUP($C6,'20200306_untitled_bom (1)'!$B:$H,5,FALSE)</f>
        <v>1200V 90mOhm @ 20A, 15V TO-247-3</v>
      </c>
      <c r="F6" s="32" t="str">
        <f>VLOOKUP($C6,'20200306_untitled_bom (1)'!$B:$H,6,FALSE)</f>
        <v>Id=30A (Tc) Vgsmax=15V Vth=4V @ 5mA</v>
      </c>
      <c r="G6" s="33" t="str">
        <f>VLOOKUP($C6,'20200306_untitled_bom (1)'!$B:$H,7,FALSE)</f>
        <v>Qg=54nC @ 15V Ciss=1350pF @ 1000V</v>
      </c>
      <c r="H6" s="62"/>
      <c r="I6" s="64"/>
      <c r="P6" s="12" t="s">
        <v>2255</v>
      </c>
      <c r="S6" s="13" t="s">
        <v>1624</v>
      </c>
      <c r="T6" s="13" t="s">
        <v>1748</v>
      </c>
      <c r="U6" s="13" t="s">
        <v>1603</v>
      </c>
      <c r="V6" s="13" t="s">
        <v>1547</v>
      </c>
      <c r="W6" s="13" t="s">
        <v>1705</v>
      </c>
      <c r="X6" s="13" t="s">
        <v>1593</v>
      </c>
      <c r="Y6" s="13" t="s">
        <v>2004</v>
      </c>
      <c r="Z6" s="13" t="s">
        <v>1975</v>
      </c>
      <c r="AA6" s="13" t="s">
        <v>817</v>
      </c>
      <c r="AB6" s="13" t="s">
        <v>1045</v>
      </c>
      <c r="AE6" s="12" t="s">
        <v>8588</v>
      </c>
      <c r="AH6" s="12" t="s">
        <v>38</v>
      </c>
    </row>
    <row r="7" spans="1:38" ht="15.5" x14ac:dyDescent="0.35">
      <c r="A7" s="62"/>
      <c r="B7" s="49" t="s">
        <v>8960</v>
      </c>
      <c r="C7" s="50" t="str">
        <f>VLOOKUP(C6,Sheet1!AF:AH,2,FALSE)</f>
        <v>C3M0032120D</v>
      </c>
      <c r="D7" s="51"/>
      <c r="E7" s="52" t="str">
        <f>VLOOKUP($C7,'20200306_untitled_bom (1)'!$B:$H,5,FALSE)</f>
        <v>1200V 43mOhm @ 40A, 15V TO-247-3</v>
      </c>
      <c r="F7" s="52" t="str">
        <f>VLOOKUP($C7,'20200306_untitled_bom (1)'!$B:$H,6,FALSE)</f>
        <v>Id=63A (Tc) Vgsmax=15V Vth=3.6V @ 11.5mA</v>
      </c>
      <c r="G7" s="53" t="str">
        <f>VLOOKUP($C7,'20200306_untitled_bom (1)'!$B:$H,7,FALSE)</f>
        <v>Qg=114nC @ 15V Ciss=3357pF @ 1000V</v>
      </c>
      <c r="H7" s="62"/>
      <c r="P7" s="12" t="s">
        <v>2258</v>
      </c>
      <c r="S7" s="13" t="s">
        <v>862</v>
      </c>
      <c r="T7" s="13" t="s">
        <v>1751</v>
      </c>
      <c r="U7" s="13" t="s">
        <v>1834</v>
      </c>
      <c r="V7" s="13" t="s">
        <v>1559</v>
      </c>
      <c r="W7" s="13" t="s">
        <v>1728</v>
      </c>
      <c r="X7" s="13" t="s">
        <v>1449</v>
      </c>
      <c r="Y7" s="13" t="s">
        <v>390</v>
      </c>
      <c r="Z7" s="13" t="s">
        <v>1536</v>
      </c>
      <c r="AA7" s="13" t="s">
        <v>425</v>
      </c>
      <c r="AB7" s="13" t="s">
        <v>176</v>
      </c>
      <c r="AE7" s="12" t="s">
        <v>8589</v>
      </c>
      <c r="AH7" s="13" t="s">
        <v>3287</v>
      </c>
    </row>
    <row r="8" spans="1:38" ht="16" thickBot="1" x14ac:dyDescent="0.4">
      <c r="A8" s="62"/>
      <c r="B8" s="54" t="s">
        <v>8961</v>
      </c>
      <c r="C8" s="55" t="str">
        <f>VLOOKUP(C6,Sheet1!AF:AH,3,FALSE)</f>
        <v>C3M0160120D</v>
      </c>
      <c r="D8" s="56"/>
      <c r="E8" s="57" t="str">
        <f>IFERROR(VLOOKUP($C8,'20200306_untitled_bom (1)'!$B:$H,5,FALSE),"N/A")</f>
        <v>1200V 160mOhm TO-247-3</v>
      </c>
      <c r="F8" s="57">
        <f>IFERROR(VLOOKUP($C8,'20200306_untitled_bom (1)'!$B:$H,6,FALSE),"N/A")</f>
        <v>0</v>
      </c>
      <c r="G8" s="58">
        <f>IFERROR(VLOOKUP($C8,'20200306_untitled_bom (1)'!$B:$H,7,FALSE),"N/A")</f>
        <v>0</v>
      </c>
      <c r="H8" s="62"/>
      <c r="P8" s="12" t="s">
        <v>187</v>
      </c>
      <c r="S8" s="13" t="s">
        <v>967</v>
      </c>
      <c r="T8" s="13" t="s">
        <v>1661</v>
      </c>
      <c r="U8" s="13" t="s">
        <v>1821</v>
      </c>
      <c r="V8" s="13" t="s">
        <v>1571</v>
      </c>
      <c r="W8" s="13" t="s">
        <v>1755</v>
      </c>
      <c r="X8" s="13" t="s">
        <v>1519</v>
      </c>
      <c r="Y8" s="13" t="s">
        <v>303</v>
      </c>
      <c r="Z8" s="13" t="s">
        <v>1811</v>
      </c>
      <c r="AA8" s="13" t="s">
        <v>761</v>
      </c>
      <c r="AB8" s="13" t="s">
        <v>1079</v>
      </c>
      <c r="AE8" s="12" t="s">
        <v>8590</v>
      </c>
      <c r="AH8" s="13" t="s">
        <v>3282</v>
      </c>
    </row>
    <row r="9" spans="1:38" ht="13.5" customHeight="1" thickBot="1" x14ac:dyDescent="0.4">
      <c r="A9" s="62"/>
      <c r="B9" s="61"/>
      <c r="C9" s="61"/>
      <c r="D9" s="61"/>
      <c r="E9" s="61"/>
      <c r="F9" s="61"/>
      <c r="G9" s="61"/>
      <c r="H9" s="62"/>
      <c r="P9" s="12" t="s">
        <v>2257</v>
      </c>
      <c r="S9" s="13" t="s">
        <v>956</v>
      </c>
      <c r="T9" s="13" t="s">
        <v>1697</v>
      </c>
      <c r="U9" s="13" t="s">
        <v>101</v>
      </c>
      <c r="V9" s="13" t="s">
        <v>1582</v>
      </c>
      <c r="W9" s="13" t="s">
        <v>1778</v>
      </c>
      <c r="X9" s="13" t="s">
        <v>897</v>
      </c>
      <c r="Y9" s="13" t="s">
        <v>641</v>
      </c>
      <c r="Z9" s="13" t="s">
        <v>1995</v>
      </c>
      <c r="AA9" s="13" t="s">
        <v>1177</v>
      </c>
      <c r="AB9" s="13" t="s">
        <v>1958</v>
      </c>
      <c r="AE9" s="12" t="s">
        <v>8591</v>
      </c>
      <c r="AH9" s="13" t="s">
        <v>3269</v>
      </c>
    </row>
    <row r="10" spans="1:38" ht="21" x14ac:dyDescent="0.35">
      <c r="A10" s="62"/>
      <c r="B10" s="39" t="s">
        <v>8607</v>
      </c>
      <c r="C10" s="59"/>
      <c r="D10" s="40"/>
      <c r="E10" s="40"/>
      <c r="F10" s="40"/>
      <c r="G10" s="41"/>
      <c r="H10" s="62"/>
      <c r="P10" s="12" t="s">
        <v>898</v>
      </c>
      <c r="S10" s="13" t="s">
        <v>779</v>
      </c>
      <c r="T10" s="13" t="s">
        <v>1701</v>
      </c>
      <c r="U10" s="13" t="s">
        <v>1883</v>
      </c>
      <c r="V10" s="13" t="s">
        <v>505</v>
      </c>
      <c r="W10" s="13" t="s">
        <v>1666</v>
      </c>
      <c r="X10" s="13" t="s">
        <v>1616</v>
      </c>
      <c r="Y10" s="13" t="s">
        <v>605</v>
      </c>
      <c r="AA10" s="13" t="s">
        <v>1152</v>
      </c>
      <c r="AB10" s="13" t="s">
        <v>886</v>
      </c>
      <c r="AE10" s="12" t="s">
        <v>8593</v>
      </c>
      <c r="AH10" s="13" t="s">
        <v>3256</v>
      </c>
    </row>
    <row r="11" spans="1:38" ht="21" x14ac:dyDescent="0.35">
      <c r="A11" s="62"/>
      <c r="B11" s="60"/>
      <c r="C11" s="43" t="s">
        <v>8609</v>
      </c>
      <c r="D11" s="44"/>
      <c r="E11" s="44"/>
      <c r="F11" s="44"/>
      <c r="G11" s="45"/>
      <c r="H11" s="62"/>
      <c r="P11" s="12" t="s">
        <v>304</v>
      </c>
      <c r="S11" s="13" t="s">
        <v>874</v>
      </c>
      <c r="T11" s="13" t="s">
        <v>1656</v>
      </c>
      <c r="U11" s="13" t="s">
        <v>1856</v>
      </c>
      <c r="V11" s="13" t="s">
        <v>445</v>
      </c>
      <c r="W11" s="13" t="s">
        <v>287</v>
      </c>
      <c r="X11" s="13" t="s">
        <v>1799</v>
      </c>
      <c r="AA11" s="13" t="s">
        <v>672</v>
      </c>
      <c r="AB11" s="13" t="s">
        <v>2011</v>
      </c>
      <c r="AE11" s="12" t="s">
        <v>8594</v>
      </c>
      <c r="AH11" s="13" t="s">
        <v>3242</v>
      </c>
    </row>
    <row r="12" spans="1:38" x14ac:dyDescent="0.35">
      <c r="A12" s="62"/>
      <c r="B12" s="46" t="s">
        <v>2259</v>
      </c>
      <c r="C12" s="19" t="s">
        <v>8588</v>
      </c>
      <c r="D12" s="44"/>
      <c r="E12" s="47" t="s">
        <v>8608</v>
      </c>
      <c r="F12" s="47"/>
      <c r="G12" s="45"/>
      <c r="H12" s="62"/>
      <c r="P12" s="12" t="s">
        <v>1537</v>
      </c>
      <c r="S12" s="13" t="s">
        <v>150</v>
      </c>
      <c r="T12" s="13" t="s">
        <v>1679</v>
      </c>
      <c r="U12" s="13" t="s">
        <v>57</v>
      </c>
      <c r="V12" s="13" t="s">
        <v>1347</v>
      </c>
      <c r="W12" s="13" t="s">
        <v>1718</v>
      </c>
      <c r="X12" s="13" t="s">
        <v>1526</v>
      </c>
      <c r="AA12" s="13" t="s">
        <v>1098</v>
      </c>
      <c r="AE12" s="12" t="s">
        <v>2254</v>
      </c>
      <c r="AH12" s="13" t="s">
        <v>3221</v>
      </c>
    </row>
    <row r="13" spans="1:38" x14ac:dyDescent="0.35">
      <c r="A13" s="62"/>
      <c r="B13" s="46" t="s">
        <v>2261</v>
      </c>
      <c r="C13" s="19" t="s">
        <v>3145</v>
      </c>
      <c r="D13" s="44"/>
      <c r="E13" s="44" t="str">
        <f>VLOOKUP($C13,'20200310_diodes_as_of_3_10_20'!$DH:$DO,7,FALSE)</f>
        <v>DIODE SCHTY SIC 650V 10A D2PAK</v>
      </c>
      <c r="F13" s="44" t="str">
        <f>VLOOKUP($C13,'20200310_diodes_as_of_3_10_20'!$DH:$DO,6,FALSE)</f>
        <v>1.75V @ 10A</v>
      </c>
      <c r="G13" s="45" t="str">
        <f>VLOOKUP($C13,'20200310_diodes_as_of_3_10_20'!$DH:$DO,8,FALSE)</f>
        <v>TO-263-3, D²Pak (2 Leads + Tab), TO-263AB</v>
      </c>
      <c r="H13" s="62"/>
      <c r="P13" s="12" t="s">
        <v>426</v>
      </c>
      <c r="S13" s="13" t="s">
        <v>580</v>
      </c>
      <c r="T13" s="13" t="s">
        <v>1744</v>
      </c>
      <c r="U13" s="13" t="s">
        <v>1932</v>
      </c>
      <c r="V13" s="13" t="s">
        <v>341</v>
      </c>
      <c r="W13" s="13" t="s">
        <v>1436</v>
      </c>
      <c r="X13" s="13" t="s">
        <v>1511</v>
      </c>
      <c r="AA13" s="13" t="s">
        <v>833</v>
      </c>
      <c r="AH13" s="13" t="s">
        <v>3216</v>
      </c>
    </row>
    <row r="14" spans="1:38" ht="16" thickBot="1" x14ac:dyDescent="0.4">
      <c r="A14" s="62"/>
      <c r="B14" s="26" t="s">
        <v>2260</v>
      </c>
      <c r="C14" s="35" t="str">
        <f>INDEX('Sheet2 (2)'!$B:$B,MATCH(C13,'Sheet2 (2)'!$H:$H,0))</f>
        <v>C3D10065A - no package match</v>
      </c>
      <c r="D14" s="27"/>
      <c r="E14" s="27" t="str">
        <f>VLOOKUP(LEFT($C14,9),'20200310_diodes_as_of_3_10_20'!$DH:$DO,7,FALSE)</f>
        <v>DIODE SCHOTTKY 650V 10A TO220-2</v>
      </c>
      <c r="F14" s="27" t="str">
        <f>VLOOKUP(LEFT($C14,9),'20200310_diodes_as_of_3_10_20'!$DH:$DO,6,FALSE)</f>
        <v>1.8V @ 10A</v>
      </c>
      <c r="G14" s="28" t="str">
        <f>VLOOKUP(LEFT($C14,9),'20200310_diodes_as_of_3_10_20'!$DH:$DO,8,FALSE)</f>
        <v>TO-220-2</v>
      </c>
      <c r="H14" s="62"/>
      <c r="P14" s="12" t="s">
        <v>2256</v>
      </c>
      <c r="S14" s="13" t="s">
        <v>568</v>
      </c>
      <c r="T14" s="13" t="s">
        <v>1738</v>
      </c>
      <c r="U14" s="13" t="s">
        <v>1924</v>
      </c>
      <c r="V14" s="13" t="s">
        <v>358</v>
      </c>
      <c r="W14" s="13" t="s">
        <v>1768</v>
      </c>
      <c r="X14" s="13" t="s">
        <v>1496</v>
      </c>
      <c r="AA14" s="13" t="s">
        <v>791</v>
      </c>
      <c r="AH14" s="13" t="s">
        <v>3205</v>
      </c>
    </row>
    <row r="15" spans="1:38" ht="15" thickBot="1" x14ac:dyDescent="0.4">
      <c r="A15" s="62"/>
      <c r="B15" s="62"/>
      <c r="C15" s="62"/>
      <c r="D15" s="62"/>
      <c r="E15" s="62"/>
      <c r="F15" s="62"/>
      <c r="G15" s="62"/>
      <c r="H15" s="62"/>
      <c r="P15" s="12" t="s">
        <v>2254</v>
      </c>
      <c r="S15" s="13" t="s">
        <v>593</v>
      </c>
      <c r="T15" s="13" t="s">
        <v>1636</v>
      </c>
      <c r="U15" s="13" t="s">
        <v>74</v>
      </c>
      <c r="V15" s="13" t="s">
        <v>653</v>
      </c>
      <c r="W15" s="13" t="s">
        <v>1790</v>
      </c>
      <c r="X15" s="13" t="s">
        <v>1504</v>
      </c>
      <c r="AA15" s="13" t="s">
        <v>1255</v>
      </c>
      <c r="AH15" s="13" t="s">
        <v>3195</v>
      </c>
    </row>
    <row r="16" spans="1:38" ht="21" x14ac:dyDescent="0.35">
      <c r="A16" s="62"/>
      <c r="B16" s="36" t="s">
        <v>8962</v>
      </c>
      <c r="C16" s="37"/>
      <c r="D16" s="37"/>
      <c r="E16" s="37"/>
      <c r="F16" s="37"/>
      <c r="G16" s="38"/>
      <c r="H16" s="62"/>
      <c r="S16" s="13" t="s">
        <v>1828</v>
      </c>
      <c r="T16" s="13" t="s">
        <v>1652</v>
      </c>
      <c r="U16" s="13" t="s">
        <v>1949</v>
      </c>
      <c r="V16" s="13" t="s">
        <v>244</v>
      </c>
      <c r="W16" s="13" t="s">
        <v>378</v>
      </c>
      <c r="X16" s="13" t="s">
        <v>1684</v>
      </c>
      <c r="AA16" s="13" t="s">
        <v>1195</v>
      </c>
      <c r="AH16" s="13" t="s">
        <v>3185</v>
      </c>
    </row>
    <row r="17" spans="1:34" x14ac:dyDescent="0.35">
      <c r="A17" s="63"/>
      <c r="B17" s="20"/>
      <c r="C17" s="21" t="s">
        <v>8609</v>
      </c>
      <c r="D17" s="22"/>
      <c r="E17" s="22"/>
      <c r="F17" s="22"/>
      <c r="G17" s="23"/>
      <c r="S17" s="13" t="s">
        <v>1061</v>
      </c>
      <c r="T17" s="13" t="s">
        <v>1644</v>
      </c>
      <c r="U17" s="13" t="s">
        <v>1841</v>
      </c>
      <c r="V17" s="13" t="s">
        <v>1417</v>
      </c>
      <c r="AA17" s="13" t="s">
        <v>1134</v>
      </c>
      <c r="AH17" s="13" t="s">
        <v>3174</v>
      </c>
    </row>
    <row r="18" spans="1:34" x14ac:dyDescent="0.35">
      <c r="A18" s="63"/>
      <c r="B18" s="29" t="s">
        <v>2259</v>
      </c>
      <c r="C18" s="18" t="s">
        <v>2258</v>
      </c>
      <c r="D18" s="22"/>
      <c r="E18" s="24" t="s">
        <v>8608</v>
      </c>
      <c r="F18" s="22"/>
      <c r="G18" s="23"/>
      <c r="S18" s="13" t="s">
        <v>945</v>
      </c>
      <c r="T18" s="13" t="s">
        <v>2167</v>
      </c>
      <c r="U18" s="13" t="s">
        <v>1893</v>
      </c>
      <c r="V18" s="13" t="s">
        <v>186</v>
      </c>
      <c r="AA18" s="13" t="s">
        <v>1118</v>
      </c>
      <c r="AH18" s="13" t="s">
        <v>3160</v>
      </c>
    </row>
    <row r="19" spans="1:34" x14ac:dyDescent="0.35">
      <c r="A19" s="63"/>
      <c r="B19" s="29" t="s">
        <v>2261</v>
      </c>
      <c r="C19" s="18" t="s">
        <v>101</v>
      </c>
      <c r="D19" s="25"/>
      <c r="E19" s="22" t="str">
        <f>VLOOKUP($C19,'20200306_untitled_bom (1)'!$B:$H,5,FALSE)</f>
        <v>1200V 290mOhm @ 10A, 20V TO-247-3</v>
      </c>
      <c r="F19" s="22" t="str">
        <f>VLOOKUP($C19,'20200306_untitled_bom (1)'!$B:$H,6,FALSE)</f>
        <v>Id=20A (Tc) Vgsmax=20V Vth=3.5V @ 1mA</v>
      </c>
      <c r="G19" s="23" t="str">
        <f>VLOOKUP($C19,'20200306_untitled_bom (1)'!$B:$H,7,FALSE)</f>
        <v>Qg=45nC @ 20V Ciss=650pF @ 400V</v>
      </c>
      <c r="S19" s="13" t="s">
        <v>1469</v>
      </c>
      <c r="U19" s="13" t="s">
        <v>121</v>
      </c>
      <c r="V19" s="13" t="s">
        <v>206</v>
      </c>
      <c r="AA19" s="13" t="s">
        <v>1478</v>
      </c>
      <c r="AH19" s="13" t="s">
        <v>3145</v>
      </c>
    </row>
    <row r="20" spans="1:34" ht="16" thickBot="1" x14ac:dyDescent="0.4">
      <c r="A20" s="63"/>
      <c r="B20" s="26" t="s">
        <v>2260</v>
      </c>
      <c r="C20" s="35" t="str">
        <f>INDEX(Sheet2!B:B,VLOOKUP(C19,Sheet2!K:AB,18,FALSE))</f>
        <v>C3M0160120D</v>
      </c>
      <c r="D20" s="27"/>
      <c r="E20" s="27" t="str">
        <f>VLOOKUP($C20,'20200306_untitled_bom (1)'!$B:$H,5,FALSE)</f>
        <v>1200V 160mOhm TO-247-3</v>
      </c>
      <c r="F20" s="27">
        <f>VLOOKUP($C20,'20200306_untitled_bom (1)'!$B:$H,6,FALSE)</f>
        <v>0</v>
      </c>
      <c r="G20" s="28">
        <f>VLOOKUP($C20,'20200306_untitled_bom (1)'!$B:$H,7,FALSE)</f>
        <v>0</v>
      </c>
      <c r="S20" s="13" t="s">
        <v>1459</v>
      </c>
      <c r="U20" s="13" t="s">
        <v>1938</v>
      </c>
      <c r="V20" s="13" t="s">
        <v>978</v>
      </c>
      <c r="AA20" s="13" t="s">
        <v>8596</v>
      </c>
      <c r="AH20" s="13" t="s">
        <v>3130</v>
      </c>
    </row>
    <row r="21" spans="1:34" s="63" customFormat="1" x14ac:dyDescent="0.35">
      <c r="C21" s="65"/>
      <c r="G21" s="67" t="s">
        <v>9013</v>
      </c>
      <c r="S21" s="66" t="s">
        <v>849</v>
      </c>
      <c r="T21"/>
      <c r="U21" s="13" t="s">
        <v>1866</v>
      </c>
      <c r="V21" s="13" t="s">
        <v>526</v>
      </c>
      <c r="W21"/>
      <c r="X21"/>
      <c r="Y21"/>
      <c r="Z21"/>
      <c r="AA21" s="13" t="s">
        <v>8597</v>
      </c>
      <c r="AB21"/>
      <c r="AH21" s="66" t="s">
        <v>3116</v>
      </c>
    </row>
    <row r="22" spans="1:34" s="63" customFormat="1" hidden="1" x14ac:dyDescent="0.35">
      <c r="S22" s="66" t="s">
        <v>1965</v>
      </c>
      <c r="T22"/>
      <c r="U22" s="13" t="s">
        <v>1916</v>
      </c>
      <c r="V22" s="13" t="s">
        <v>921</v>
      </c>
      <c r="W22"/>
      <c r="X22"/>
      <c r="Y22"/>
      <c r="Z22"/>
      <c r="AA22" s="13" t="s">
        <v>8598</v>
      </c>
      <c r="AB22"/>
      <c r="AH22" s="66" t="s">
        <v>3100</v>
      </c>
    </row>
    <row r="23" spans="1:34" s="63" customFormat="1" hidden="1" x14ac:dyDescent="0.35">
      <c r="S23" s="66" t="s">
        <v>1985</v>
      </c>
      <c r="T23"/>
      <c r="U23" s="13" t="s">
        <v>1904</v>
      </c>
      <c r="V23" s="13" t="s">
        <v>1395</v>
      </c>
      <c r="W23"/>
      <c r="X23"/>
      <c r="Y23"/>
      <c r="Z23"/>
      <c r="AA23" s="13" t="s">
        <v>8599</v>
      </c>
      <c r="AB23"/>
      <c r="AH23" s="66" t="s">
        <v>3081</v>
      </c>
    </row>
    <row r="24" spans="1:34" s="63" customFormat="1" hidden="1" x14ac:dyDescent="0.35">
      <c r="S24" s="66" t="s">
        <v>163</v>
      </c>
      <c r="T24"/>
      <c r="U24" s="13" t="s">
        <v>37</v>
      </c>
      <c r="V24" s="13" t="s">
        <v>993</v>
      </c>
      <c r="W24"/>
      <c r="X24"/>
      <c r="Y24"/>
      <c r="Z24"/>
      <c r="AA24" s="13" t="s">
        <v>8600</v>
      </c>
      <c r="AB24"/>
      <c r="AH24" s="66" t="s">
        <v>3075</v>
      </c>
    </row>
    <row r="25" spans="1:34" hidden="1" x14ac:dyDescent="0.35">
      <c r="S25" s="13" t="s">
        <v>690</v>
      </c>
      <c r="U25" s="13" t="s">
        <v>89</v>
      </c>
      <c r="V25" s="13" t="s">
        <v>464</v>
      </c>
      <c r="AA25" s="13" t="s">
        <v>8601</v>
      </c>
      <c r="AH25" s="13" t="s">
        <v>3060</v>
      </c>
    </row>
    <row r="26" spans="1:34" hidden="1" x14ac:dyDescent="0.35">
      <c r="S26" s="13" t="s">
        <v>1877</v>
      </c>
      <c r="V26" s="13" t="s">
        <v>1370</v>
      </c>
      <c r="AA26" s="13" t="s">
        <v>8602</v>
      </c>
      <c r="AH26" s="13" t="s">
        <v>3047</v>
      </c>
    </row>
    <row r="27" spans="1:34" hidden="1" x14ac:dyDescent="0.35">
      <c r="S27" s="13" t="s">
        <v>703</v>
      </c>
      <c r="V27" s="13" t="s">
        <v>1356</v>
      </c>
      <c r="AH27" s="13" t="s">
        <v>3034</v>
      </c>
    </row>
    <row r="28" spans="1:34" hidden="1" x14ac:dyDescent="0.35">
      <c r="S28" s="13" t="s">
        <v>2017</v>
      </c>
      <c r="V28" s="13" t="s">
        <v>546</v>
      </c>
      <c r="AH28" s="13" t="s">
        <v>3020</v>
      </c>
    </row>
    <row r="29" spans="1:34" hidden="1" x14ac:dyDescent="0.35">
      <c r="S29" s="13" t="s">
        <v>716</v>
      </c>
      <c r="V29" s="13" t="s">
        <v>933</v>
      </c>
      <c r="AH29" s="13" t="s">
        <v>3007</v>
      </c>
    </row>
    <row r="30" spans="1:34" hidden="1" x14ac:dyDescent="0.35">
      <c r="S30" s="13" t="s">
        <v>807</v>
      </c>
      <c r="V30" s="13" t="s">
        <v>484</v>
      </c>
      <c r="AH30" s="13" t="s">
        <v>2993</v>
      </c>
    </row>
    <row r="31" spans="1:34" hidden="1" x14ac:dyDescent="0.35">
      <c r="S31" s="13" t="s">
        <v>727</v>
      </c>
      <c r="V31" s="13" t="s">
        <v>1382</v>
      </c>
      <c r="AH31" s="13" t="s">
        <v>2973</v>
      </c>
    </row>
    <row r="32" spans="1:34" hidden="1" x14ac:dyDescent="0.35">
      <c r="S32" s="13" t="s">
        <v>2022</v>
      </c>
      <c r="V32" s="13" t="s">
        <v>907</v>
      </c>
      <c r="AH32" s="13" t="s">
        <v>2968</v>
      </c>
    </row>
    <row r="33" spans="19:34" hidden="1" x14ac:dyDescent="0.35">
      <c r="S33" s="13" t="s">
        <v>739</v>
      </c>
      <c r="V33" s="13" t="s">
        <v>320</v>
      </c>
      <c r="AH33" s="13" t="s">
        <v>2950</v>
      </c>
    </row>
    <row r="34" spans="19:34" hidden="1" x14ac:dyDescent="0.35">
      <c r="S34" s="13" t="s">
        <v>136</v>
      </c>
      <c r="V34" s="13" t="s">
        <v>1296</v>
      </c>
      <c r="AH34" s="13" t="s">
        <v>2943</v>
      </c>
    </row>
    <row r="35" spans="19:34" hidden="1" x14ac:dyDescent="0.35">
      <c r="S35" s="13" t="s">
        <v>620</v>
      </c>
      <c r="V35" s="13" t="s">
        <v>1321</v>
      </c>
      <c r="AH35" s="13" t="s">
        <v>2921</v>
      </c>
    </row>
    <row r="36" spans="19:34" hidden="1" x14ac:dyDescent="0.35">
      <c r="S36" s="13" t="s">
        <v>1091</v>
      </c>
      <c r="V36" s="13" t="s">
        <v>1227</v>
      </c>
      <c r="AH36" s="13" t="s">
        <v>2907</v>
      </c>
    </row>
    <row r="37" spans="19:34" hidden="1" x14ac:dyDescent="0.35">
      <c r="S37" s="13" t="s">
        <v>1070</v>
      </c>
      <c r="V37" s="13" t="s">
        <v>1211</v>
      </c>
      <c r="AH37" s="13" t="s">
        <v>2894</v>
      </c>
    </row>
    <row r="38" spans="19:34" hidden="1" x14ac:dyDescent="0.35">
      <c r="S38" s="13" t="s">
        <v>631</v>
      </c>
      <c r="V38" s="13" t="s">
        <v>406</v>
      </c>
      <c r="AH38" s="13" t="s">
        <v>2889</v>
      </c>
    </row>
    <row r="39" spans="19:34" hidden="1" x14ac:dyDescent="0.35">
      <c r="S39" s="13" t="s">
        <v>1018</v>
      </c>
      <c r="V39" s="13" t="s">
        <v>1335</v>
      </c>
      <c r="AH39" s="13" t="s">
        <v>2870</v>
      </c>
    </row>
    <row r="40" spans="19:34" hidden="1" x14ac:dyDescent="0.35">
      <c r="S40" s="13" t="s">
        <v>1029</v>
      </c>
      <c r="V40" s="13" t="s">
        <v>1308</v>
      </c>
      <c r="AH40" s="13" t="s">
        <v>2863</v>
      </c>
    </row>
    <row r="41" spans="19:34" hidden="1" x14ac:dyDescent="0.35">
      <c r="S41" s="13" t="s">
        <v>1008</v>
      </c>
      <c r="V41" s="13" t="s">
        <v>1239</v>
      </c>
      <c r="AH41" s="13" t="s">
        <v>2840</v>
      </c>
    </row>
    <row r="42" spans="19:34" hidden="1" x14ac:dyDescent="0.35">
      <c r="S42" s="13" t="s">
        <v>1053</v>
      </c>
      <c r="V42" s="13" t="s">
        <v>1285</v>
      </c>
      <c r="AH42" s="13" t="s">
        <v>2833</v>
      </c>
    </row>
    <row r="43" spans="19:34" hidden="1" x14ac:dyDescent="0.35">
      <c r="S43" s="13" t="s">
        <v>1038</v>
      </c>
      <c r="V43" s="13" t="s">
        <v>1271</v>
      </c>
      <c r="AH43" s="13" t="s">
        <v>2814</v>
      </c>
    </row>
    <row r="44" spans="19:34" hidden="1" x14ac:dyDescent="0.35">
      <c r="S44" s="13" t="s">
        <v>1410</v>
      </c>
      <c r="V44" s="13" t="s">
        <v>223</v>
      </c>
      <c r="AH44" s="13" t="s">
        <v>2800</v>
      </c>
    </row>
    <row r="45" spans="19:34" hidden="1" x14ac:dyDescent="0.35">
      <c r="S45" s="13" t="s">
        <v>8603</v>
      </c>
      <c r="V45" s="13" t="s">
        <v>1166</v>
      </c>
      <c r="AH45" s="13" t="s">
        <v>2785</v>
      </c>
    </row>
    <row r="46" spans="19:34" hidden="1" x14ac:dyDescent="0.35">
      <c r="S46" s="13" t="s">
        <v>8610</v>
      </c>
      <c r="V46" s="13" t="s">
        <v>263</v>
      </c>
      <c r="AH46" s="13" t="s">
        <v>2779</v>
      </c>
    </row>
    <row r="47" spans="19:34" hidden="1" x14ac:dyDescent="0.35">
      <c r="S47" s="13" t="s">
        <v>8612</v>
      </c>
      <c r="V47" s="13" t="s">
        <v>750</v>
      </c>
      <c r="AH47" s="13" t="s">
        <v>2767</v>
      </c>
    </row>
    <row r="48" spans="19:34" hidden="1" x14ac:dyDescent="0.35">
      <c r="S48" s="13" t="s">
        <v>8605</v>
      </c>
      <c r="AH48" s="13" t="s">
        <v>2748</v>
      </c>
    </row>
    <row r="49" spans="19:34" hidden="1" x14ac:dyDescent="0.35">
      <c r="S49" s="13" t="s">
        <v>8613</v>
      </c>
      <c r="AH49" s="13" t="s">
        <v>2734</v>
      </c>
    </row>
    <row r="50" spans="19:34" hidden="1" x14ac:dyDescent="0.35">
      <c r="S50" s="13" t="s">
        <v>8614</v>
      </c>
      <c r="AH50" s="13" t="s">
        <v>2720</v>
      </c>
    </row>
    <row r="51" spans="19:34" hidden="1" x14ac:dyDescent="0.35">
      <c r="S51" s="13" t="s">
        <v>8604</v>
      </c>
      <c r="AH51" s="13" t="s">
        <v>2714</v>
      </c>
    </row>
    <row r="52" spans="19:34" hidden="1" x14ac:dyDescent="0.35">
      <c r="S52" s="13" t="s">
        <v>8963</v>
      </c>
      <c r="AH52" s="13" t="s">
        <v>2707</v>
      </c>
    </row>
    <row r="53" spans="19:34" hidden="1" x14ac:dyDescent="0.35">
      <c r="AH53" s="13" t="s">
        <v>2694</v>
      </c>
    </row>
    <row r="54" spans="19:34" hidden="1" x14ac:dyDescent="0.35">
      <c r="AH54" s="13" t="s">
        <v>2671</v>
      </c>
    </row>
    <row r="55" spans="19:34" hidden="1" x14ac:dyDescent="0.35">
      <c r="AH55" s="13" t="s">
        <v>2656</v>
      </c>
    </row>
    <row r="56" spans="19:34" hidden="1" x14ac:dyDescent="0.35">
      <c r="AH56" s="13" t="s">
        <v>2642</v>
      </c>
    </row>
    <row r="57" spans="19:34" hidden="1" x14ac:dyDescent="0.35">
      <c r="AH57" s="13" t="s">
        <v>2628</v>
      </c>
    </row>
    <row r="58" spans="19:34" hidden="1" x14ac:dyDescent="0.35">
      <c r="AH58" s="13" t="s">
        <v>2613</v>
      </c>
    </row>
    <row r="59" spans="19:34" hidden="1" x14ac:dyDescent="0.35">
      <c r="AH59" s="13" t="s">
        <v>2599</v>
      </c>
    </row>
    <row r="60" spans="19:34" hidden="1" x14ac:dyDescent="0.35">
      <c r="AH60" s="13" t="s">
        <v>2584</v>
      </c>
    </row>
    <row r="61" spans="19:34" hidden="1" x14ac:dyDescent="0.35">
      <c r="AH61" s="13" t="s">
        <v>2577</v>
      </c>
    </row>
    <row r="62" spans="19:34" hidden="1" x14ac:dyDescent="0.35">
      <c r="AH62" s="13" t="s">
        <v>2563</v>
      </c>
    </row>
    <row r="63" spans="19:34" hidden="1" x14ac:dyDescent="0.35">
      <c r="AH63" s="13" t="s">
        <v>2548</v>
      </c>
    </row>
    <row r="64" spans="19:34" hidden="1" x14ac:dyDescent="0.35">
      <c r="AH64" s="13" t="s">
        <v>2526</v>
      </c>
    </row>
    <row r="65" spans="34:34" hidden="1" x14ac:dyDescent="0.35">
      <c r="AH65" s="13" t="s">
        <v>2517</v>
      </c>
    </row>
    <row r="66" spans="34:34" hidden="1" x14ac:dyDescent="0.35">
      <c r="AH66" s="13" t="s">
        <v>2504</v>
      </c>
    </row>
    <row r="67" spans="34:34" hidden="1" x14ac:dyDescent="0.35">
      <c r="AH67" s="13" t="s">
        <v>2494</v>
      </c>
    </row>
    <row r="68" spans="34:34" hidden="1" x14ac:dyDescent="0.35">
      <c r="AH68" s="13" t="s">
        <v>2481</v>
      </c>
    </row>
    <row r="69" spans="34:34" hidden="1" x14ac:dyDescent="0.35">
      <c r="AH69" s="13" t="s">
        <v>2467</v>
      </c>
    </row>
    <row r="70" spans="34:34" hidden="1" x14ac:dyDescent="0.35">
      <c r="AH70" s="13" t="s">
        <v>2453</v>
      </c>
    </row>
    <row r="71" spans="34:34" hidden="1" x14ac:dyDescent="0.35">
      <c r="AH71" s="13" t="s">
        <v>2447</v>
      </c>
    </row>
    <row r="72" spans="34:34" hidden="1" x14ac:dyDescent="0.35">
      <c r="AH72" s="13" t="s">
        <v>2435</v>
      </c>
    </row>
    <row r="73" spans="34:34" hidden="1" x14ac:dyDescent="0.35">
      <c r="AH73" s="13" t="s">
        <v>2421</v>
      </c>
    </row>
    <row r="74" spans="34:34" hidden="1" x14ac:dyDescent="0.35">
      <c r="AH74" s="13" t="s">
        <v>2399</v>
      </c>
    </row>
    <row r="75" spans="34:34" hidden="1" x14ac:dyDescent="0.35">
      <c r="AH75" s="13" t="s">
        <v>2393</v>
      </c>
    </row>
    <row r="76" spans="34:34" hidden="1" x14ac:dyDescent="0.35">
      <c r="AH76" s="13" t="s">
        <v>2380</v>
      </c>
    </row>
    <row r="77" spans="34:34" hidden="1" x14ac:dyDescent="0.35">
      <c r="AH77" s="13" t="s">
        <v>2364</v>
      </c>
    </row>
    <row r="78" spans="34:34" hidden="1" x14ac:dyDescent="0.35">
      <c r="AH78" s="13" t="s">
        <v>2353</v>
      </c>
    </row>
    <row r="79" spans="34:34" hidden="1" x14ac:dyDescent="0.35">
      <c r="AH79" s="13" t="s">
        <v>2338</v>
      </c>
    </row>
    <row r="80" spans="34:34" hidden="1" x14ac:dyDescent="0.35">
      <c r="AH80" s="13" t="s">
        <v>2325</v>
      </c>
    </row>
    <row r="81" spans="34:34" hidden="1" x14ac:dyDescent="0.35">
      <c r="AH81" s="13" t="s">
        <v>2321</v>
      </c>
    </row>
    <row r="82" spans="34:34" hidden="1" x14ac:dyDescent="0.35">
      <c r="AH82" s="13" t="s">
        <v>2307</v>
      </c>
    </row>
    <row r="83" spans="34:34" hidden="1" x14ac:dyDescent="0.35">
      <c r="AH83" s="13" t="s">
        <v>2293</v>
      </c>
    </row>
    <row r="84" spans="34:34" hidden="1" x14ac:dyDescent="0.35">
      <c r="AH84" s="13" t="s">
        <v>2267</v>
      </c>
    </row>
    <row r="85" spans="34:34" hidden="1" x14ac:dyDescent="0.35">
      <c r="AH85" s="12" t="s">
        <v>8575</v>
      </c>
    </row>
    <row r="86" spans="34:34" hidden="1" x14ac:dyDescent="0.35">
      <c r="AH86" s="13" t="s">
        <v>4307</v>
      </c>
    </row>
    <row r="87" spans="34:34" hidden="1" x14ac:dyDescent="0.35">
      <c r="AH87" s="13" t="s">
        <v>4292</v>
      </c>
    </row>
    <row r="88" spans="34:34" hidden="1" x14ac:dyDescent="0.35">
      <c r="AH88" s="13" t="s">
        <v>4274</v>
      </c>
    </row>
    <row r="89" spans="34:34" hidden="1" x14ac:dyDescent="0.35">
      <c r="AH89" s="13" t="s">
        <v>4259</v>
      </c>
    </row>
    <row r="90" spans="34:34" hidden="1" x14ac:dyDescent="0.35">
      <c r="AH90" s="13" t="s">
        <v>4246</v>
      </c>
    </row>
    <row r="91" spans="34:34" hidden="1" x14ac:dyDescent="0.35">
      <c r="AH91" s="13" t="s">
        <v>4227</v>
      </c>
    </row>
    <row r="92" spans="34:34" hidden="1" x14ac:dyDescent="0.35">
      <c r="AH92" s="13" t="s">
        <v>4211</v>
      </c>
    </row>
    <row r="93" spans="34:34" hidden="1" x14ac:dyDescent="0.35">
      <c r="AH93" s="13" t="s">
        <v>4194</v>
      </c>
    </row>
    <row r="94" spans="34:34" hidden="1" x14ac:dyDescent="0.35">
      <c r="AH94" s="13" t="s">
        <v>4179</v>
      </c>
    </row>
    <row r="95" spans="34:34" hidden="1" x14ac:dyDescent="0.35">
      <c r="AH95" s="13" t="s">
        <v>4164</v>
      </c>
    </row>
    <row r="96" spans="34:34" hidden="1" x14ac:dyDescent="0.35">
      <c r="AH96" s="13" t="s">
        <v>4146</v>
      </c>
    </row>
    <row r="97" spans="34:34" hidden="1" x14ac:dyDescent="0.35">
      <c r="AH97" s="13" t="s">
        <v>4131</v>
      </c>
    </row>
    <row r="98" spans="34:34" hidden="1" x14ac:dyDescent="0.35">
      <c r="AH98" s="13" t="s">
        <v>4117</v>
      </c>
    </row>
    <row r="99" spans="34:34" hidden="1" x14ac:dyDescent="0.35">
      <c r="AH99" s="13" t="s">
        <v>4110</v>
      </c>
    </row>
    <row r="100" spans="34:34" hidden="1" x14ac:dyDescent="0.35">
      <c r="AH100" s="13" t="s">
        <v>4091</v>
      </c>
    </row>
    <row r="101" spans="34:34" hidden="1" x14ac:dyDescent="0.35">
      <c r="AH101" s="13" t="s">
        <v>4073</v>
      </c>
    </row>
    <row r="102" spans="34:34" hidden="1" x14ac:dyDescent="0.35">
      <c r="AH102" s="13" t="s">
        <v>4055</v>
      </c>
    </row>
    <row r="103" spans="34:34" hidden="1" x14ac:dyDescent="0.35">
      <c r="AH103" s="13" t="s">
        <v>4040</v>
      </c>
    </row>
    <row r="104" spans="34:34" hidden="1" x14ac:dyDescent="0.35">
      <c r="AH104" s="13" t="s">
        <v>4025</v>
      </c>
    </row>
    <row r="105" spans="34:34" hidden="1" x14ac:dyDescent="0.35">
      <c r="AH105" s="13" t="s">
        <v>4008</v>
      </c>
    </row>
    <row r="106" spans="34:34" hidden="1" x14ac:dyDescent="0.35">
      <c r="AH106" s="13" t="s">
        <v>4001</v>
      </c>
    </row>
    <row r="107" spans="34:34" hidden="1" x14ac:dyDescent="0.35">
      <c r="AH107" s="13" t="s">
        <v>3986</v>
      </c>
    </row>
    <row r="108" spans="34:34" hidden="1" x14ac:dyDescent="0.35">
      <c r="AH108" s="13" t="s">
        <v>3964</v>
      </c>
    </row>
    <row r="109" spans="34:34" hidden="1" x14ac:dyDescent="0.35">
      <c r="AH109" s="13" t="s">
        <v>3947</v>
      </c>
    </row>
    <row r="110" spans="34:34" hidden="1" x14ac:dyDescent="0.35">
      <c r="AH110" s="13" t="s">
        <v>3929</v>
      </c>
    </row>
    <row r="111" spans="34:34" hidden="1" x14ac:dyDescent="0.35">
      <c r="AH111" s="13" t="s">
        <v>3911</v>
      </c>
    </row>
    <row r="112" spans="34:34" hidden="1" x14ac:dyDescent="0.35">
      <c r="AH112" s="13" t="s">
        <v>3896</v>
      </c>
    </row>
    <row r="113" spans="34:34" hidden="1" x14ac:dyDescent="0.35">
      <c r="AH113" s="13" t="s">
        <v>3883</v>
      </c>
    </row>
    <row r="114" spans="34:34" hidden="1" x14ac:dyDescent="0.35">
      <c r="AH114" s="13" t="s">
        <v>3864</v>
      </c>
    </row>
    <row r="115" spans="34:34" hidden="1" x14ac:dyDescent="0.35">
      <c r="AH115" s="13" t="s">
        <v>3855</v>
      </c>
    </row>
    <row r="116" spans="34:34" hidden="1" x14ac:dyDescent="0.35">
      <c r="AH116" s="13" t="s">
        <v>3830</v>
      </c>
    </row>
    <row r="117" spans="34:34" hidden="1" x14ac:dyDescent="0.35">
      <c r="AH117" s="13" t="s">
        <v>3822</v>
      </c>
    </row>
    <row r="118" spans="34:34" hidden="1" x14ac:dyDescent="0.35">
      <c r="AH118" s="13" t="s">
        <v>3797</v>
      </c>
    </row>
    <row r="119" spans="34:34" hidden="1" x14ac:dyDescent="0.35">
      <c r="AH119" s="13" t="s">
        <v>3781</v>
      </c>
    </row>
    <row r="120" spans="34:34" hidden="1" x14ac:dyDescent="0.35">
      <c r="AH120" s="13" t="s">
        <v>3766</v>
      </c>
    </row>
    <row r="121" spans="34:34" hidden="1" x14ac:dyDescent="0.35">
      <c r="AH121" s="13" t="s">
        <v>3753</v>
      </c>
    </row>
    <row r="122" spans="34:34" hidden="1" x14ac:dyDescent="0.35">
      <c r="AH122" s="13" t="s">
        <v>3738</v>
      </c>
    </row>
    <row r="123" spans="34:34" hidden="1" x14ac:dyDescent="0.35">
      <c r="AH123" s="13" t="s">
        <v>3719</v>
      </c>
    </row>
    <row r="124" spans="34:34" hidden="1" x14ac:dyDescent="0.35">
      <c r="AH124" s="13" t="s">
        <v>3698</v>
      </c>
    </row>
    <row r="125" spans="34:34" hidden="1" x14ac:dyDescent="0.35">
      <c r="AH125" s="13" t="s">
        <v>3683</v>
      </c>
    </row>
    <row r="126" spans="34:34" hidden="1" x14ac:dyDescent="0.35">
      <c r="AH126" s="13" t="s">
        <v>3670</v>
      </c>
    </row>
    <row r="127" spans="34:34" hidden="1" x14ac:dyDescent="0.35">
      <c r="AH127" s="13" t="s">
        <v>3656</v>
      </c>
    </row>
    <row r="128" spans="34:34" hidden="1" x14ac:dyDescent="0.35">
      <c r="AH128" s="13" t="s">
        <v>3648</v>
      </c>
    </row>
    <row r="129" spans="34:34" hidden="1" x14ac:dyDescent="0.35">
      <c r="AH129" s="13" t="s">
        <v>3628</v>
      </c>
    </row>
    <row r="130" spans="34:34" hidden="1" x14ac:dyDescent="0.35">
      <c r="AH130" s="13" t="s">
        <v>3622</v>
      </c>
    </row>
    <row r="131" spans="34:34" hidden="1" x14ac:dyDescent="0.35">
      <c r="AH131" s="13" t="s">
        <v>3609</v>
      </c>
    </row>
    <row r="132" spans="34:34" hidden="1" x14ac:dyDescent="0.35">
      <c r="AH132" s="13" t="s">
        <v>3588</v>
      </c>
    </row>
    <row r="133" spans="34:34" hidden="1" x14ac:dyDescent="0.35">
      <c r="AH133" s="13" t="s">
        <v>3574</v>
      </c>
    </row>
    <row r="134" spans="34:34" hidden="1" x14ac:dyDescent="0.35">
      <c r="AH134" s="13" t="s">
        <v>3568</v>
      </c>
    </row>
    <row r="135" spans="34:34" hidden="1" x14ac:dyDescent="0.35">
      <c r="AH135" s="13" t="s">
        <v>3556</v>
      </c>
    </row>
    <row r="136" spans="34:34" hidden="1" x14ac:dyDescent="0.35">
      <c r="AH136" s="13" t="s">
        <v>3541</v>
      </c>
    </row>
    <row r="137" spans="34:34" hidden="1" x14ac:dyDescent="0.35">
      <c r="AH137" s="13" t="s">
        <v>3518</v>
      </c>
    </row>
    <row r="138" spans="34:34" hidden="1" x14ac:dyDescent="0.35">
      <c r="AH138" s="13" t="s">
        <v>3512</v>
      </c>
    </row>
    <row r="139" spans="34:34" hidden="1" x14ac:dyDescent="0.35">
      <c r="AH139" s="13" t="s">
        <v>3493</v>
      </c>
    </row>
    <row r="140" spans="34:34" hidden="1" x14ac:dyDescent="0.35">
      <c r="AH140" s="13" t="s">
        <v>3475</v>
      </c>
    </row>
    <row r="141" spans="34:34" hidden="1" x14ac:dyDescent="0.35">
      <c r="AH141" s="13" t="s">
        <v>3462</v>
      </c>
    </row>
    <row r="142" spans="34:34" hidden="1" x14ac:dyDescent="0.35">
      <c r="AH142" s="13" t="s">
        <v>3456</v>
      </c>
    </row>
    <row r="143" spans="34:34" hidden="1" x14ac:dyDescent="0.35">
      <c r="AH143" s="13" t="s">
        <v>3436</v>
      </c>
    </row>
    <row r="144" spans="34:34" hidden="1" x14ac:dyDescent="0.35">
      <c r="AH144" s="13" t="s">
        <v>3429</v>
      </c>
    </row>
    <row r="145" spans="34:34" hidden="1" x14ac:dyDescent="0.35">
      <c r="AH145" s="13" t="s">
        <v>3407</v>
      </c>
    </row>
    <row r="146" spans="34:34" hidden="1" x14ac:dyDescent="0.35">
      <c r="AH146" s="13" t="s">
        <v>3394</v>
      </c>
    </row>
    <row r="147" spans="34:34" hidden="1" x14ac:dyDescent="0.35">
      <c r="AH147" s="13" t="s">
        <v>3380</v>
      </c>
    </row>
    <row r="148" spans="34:34" hidden="1" x14ac:dyDescent="0.35">
      <c r="AH148" s="13" t="s">
        <v>3373</v>
      </c>
    </row>
    <row r="149" spans="34:34" hidden="1" x14ac:dyDescent="0.35">
      <c r="AH149" s="13" t="s">
        <v>3361</v>
      </c>
    </row>
    <row r="150" spans="34:34" hidden="1" x14ac:dyDescent="0.35">
      <c r="AH150" s="13" t="s">
        <v>3349</v>
      </c>
    </row>
    <row r="151" spans="34:34" hidden="1" x14ac:dyDescent="0.35">
      <c r="AH151" s="13" t="s">
        <v>3327</v>
      </c>
    </row>
    <row r="152" spans="34:34" hidden="1" x14ac:dyDescent="0.35">
      <c r="AH152" s="13" t="s">
        <v>3320</v>
      </c>
    </row>
    <row r="153" spans="34:34" hidden="1" x14ac:dyDescent="0.35">
      <c r="AH153" s="13" t="s">
        <v>3301</v>
      </c>
    </row>
    <row r="154" spans="34:34" hidden="1" x14ac:dyDescent="0.35">
      <c r="AH154" s="12" t="s">
        <v>288</v>
      </c>
    </row>
    <row r="155" spans="34:34" hidden="1" x14ac:dyDescent="0.35">
      <c r="AH155" s="13" t="s">
        <v>7514</v>
      </c>
    </row>
    <row r="156" spans="34:34" hidden="1" x14ac:dyDescent="0.35">
      <c r="AH156" s="13" t="s">
        <v>7503</v>
      </c>
    </row>
    <row r="157" spans="34:34" hidden="1" x14ac:dyDescent="0.35">
      <c r="AH157" s="13" t="s">
        <v>7499</v>
      </c>
    </row>
    <row r="158" spans="34:34" hidden="1" x14ac:dyDescent="0.35">
      <c r="AH158" s="13" t="s">
        <v>7483</v>
      </c>
    </row>
    <row r="159" spans="34:34" hidden="1" x14ac:dyDescent="0.35">
      <c r="AH159" s="13" t="s">
        <v>7472</v>
      </c>
    </row>
    <row r="160" spans="34:34" hidden="1" x14ac:dyDescent="0.35">
      <c r="AH160" s="13" t="s">
        <v>7468</v>
      </c>
    </row>
    <row r="161" spans="34:34" hidden="1" x14ac:dyDescent="0.35">
      <c r="AH161" s="13" t="s">
        <v>7451</v>
      </c>
    </row>
    <row r="162" spans="34:34" hidden="1" x14ac:dyDescent="0.35">
      <c r="AH162" s="13" t="s">
        <v>7442</v>
      </c>
    </row>
    <row r="163" spans="34:34" hidden="1" x14ac:dyDescent="0.35">
      <c r="AH163" s="13" t="s">
        <v>7426</v>
      </c>
    </row>
    <row r="164" spans="34:34" hidden="1" x14ac:dyDescent="0.35">
      <c r="AH164" s="13" t="s">
        <v>7422</v>
      </c>
    </row>
    <row r="165" spans="34:34" hidden="1" x14ac:dyDescent="0.35">
      <c r="AH165" s="13" t="s">
        <v>7400</v>
      </c>
    </row>
    <row r="166" spans="34:34" hidden="1" x14ac:dyDescent="0.35">
      <c r="AH166" s="13" t="s">
        <v>7391</v>
      </c>
    </row>
    <row r="167" spans="34:34" hidden="1" x14ac:dyDescent="0.35">
      <c r="AH167" s="13" t="s">
        <v>7375</v>
      </c>
    </row>
    <row r="168" spans="34:34" hidden="1" x14ac:dyDescent="0.35">
      <c r="AH168" s="13" t="s">
        <v>7370</v>
      </c>
    </row>
    <row r="169" spans="34:34" hidden="1" x14ac:dyDescent="0.35">
      <c r="AH169" s="13" t="s">
        <v>7355</v>
      </c>
    </row>
    <row r="170" spans="34:34" hidden="1" x14ac:dyDescent="0.35">
      <c r="AH170" s="13" t="s">
        <v>7344</v>
      </c>
    </row>
    <row r="171" spans="34:34" hidden="1" x14ac:dyDescent="0.35">
      <c r="AH171" s="13" t="s">
        <v>7341</v>
      </c>
    </row>
    <row r="172" spans="34:34" hidden="1" x14ac:dyDescent="0.35">
      <c r="AH172" s="13" t="s">
        <v>7320</v>
      </c>
    </row>
    <row r="173" spans="34:34" hidden="1" x14ac:dyDescent="0.35">
      <c r="AH173" s="13" t="s">
        <v>7311</v>
      </c>
    </row>
    <row r="174" spans="34:34" hidden="1" x14ac:dyDescent="0.35">
      <c r="AH174" s="13" t="s">
        <v>7301</v>
      </c>
    </row>
    <row r="175" spans="34:34" hidden="1" x14ac:dyDescent="0.35">
      <c r="AH175" s="13" t="s">
        <v>7298</v>
      </c>
    </row>
    <row r="176" spans="34:34" hidden="1" x14ac:dyDescent="0.35">
      <c r="AH176" s="13" t="s">
        <v>7280</v>
      </c>
    </row>
    <row r="177" spans="34:34" hidden="1" x14ac:dyDescent="0.35">
      <c r="AH177" s="13" t="s">
        <v>7265</v>
      </c>
    </row>
    <row r="178" spans="34:34" hidden="1" x14ac:dyDescent="0.35">
      <c r="AH178" s="13" t="s">
        <v>7258</v>
      </c>
    </row>
    <row r="179" spans="34:34" hidden="1" x14ac:dyDescent="0.35">
      <c r="AH179" s="13" t="s">
        <v>7255</v>
      </c>
    </row>
    <row r="180" spans="34:34" hidden="1" x14ac:dyDescent="0.35">
      <c r="AH180" s="13" t="s">
        <v>7237</v>
      </c>
    </row>
    <row r="181" spans="34:34" hidden="1" x14ac:dyDescent="0.35">
      <c r="AH181" s="13" t="s">
        <v>7232</v>
      </c>
    </row>
    <row r="182" spans="34:34" hidden="1" x14ac:dyDescent="0.35">
      <c r="AH182" s="13" t="s">
        <v>7214</v>
      </c>
    </row>
    <row r="183" spans="34:34" hidden="1" x14ac:dyDescent="0.35">
      <c r="AH183" s="13" t="s">
        <v>7210</v>
      </c>
    </row>
    <row r="184" spans="34:34" hidden="1" x14ac:dyDescent="0.35">
      <c r="AH184" s="13" t="s">
        <v>7190</v>
      </c>
    </row>
    <row r="185" spans="34:34" hidden="1" x14ac:dyDescent="0.35">
      <c r="AH185" s="13" t="s">
        <v>7178</v>
      </c>
    </row>
    <row r="186" spans="34:34" hidden="1" x14ac:dyDescent="0.35">
      <c r="AH186" s="13" t="s">
        <v>7163</v>
      </c>
    </row>
    <row r="187" spans="34:34" hidden="1" x14ac:dyDescent="0.35">
      <c r="AH187" s="13" t="s">
        <v>7149</v>
      </c>
    </row>
    <row r="188" spans="34:34" hidden="1" x14ac:dyDescent="0.35">
      <c r="AH188" s="13" t="s">
        <v>7138</v>
      </c>
    </row>
    <row r="189" spans="34:34" hidden="1" x14ac:dyDescent="0.35">
      <c r="AH189" s="13" t="s">
        <v>7124</v>
      </c>
    </row>
    <row r="190" spans="34:34" hidden="1" x14ac:dyDescent="0.35">
      <c r="AH190" s="13" t="s">
        <v>7110</v>
      </c>
    </row>
    <row r="191" spans="34:34" hidden="1" x14ac:dyDescent="0.35">
      <c r="AH191" s="13" t="s">
        <v>7099</v>
      </c>
    </row>
    <row r="192" spans="34:34" hidden="1" x14ac:dyDescent="0.35">
      <c r="AH192" s="13" t="s">
        <v>7095</v>
      </c>
    </row>
    <row r="193" spans="34:34" hidden="1" x14ac:dyDescent="0.35">
      <c r="AH193" s="13" t="s">
        <v>7079</v>
      </c>
    </row>
    <row r="194" spans="34:34" hidden="1" x14ac:dyDescent="0.35">
      <c r="AH194" s="13" t="s">
        <v>7065</v>
      </c>
    </row>
    <row r="195" spans="34:34" hidden="1" x14ac:dyDescent="0.35">
      <c r="AH195" s="13" t="s">
        <v>7051</v>
      </c>
    </row>
    <row r="196" spans="34:34" hidden="1" x14ac:dyDescent="0.35">
      <c r="AH196" s="13" t="s">
        <v>7039</v>
      </c>
    </row>
    <row r="197" spans="34:34" hidden="1" x14ac:dyDescent="0.35">
      <c r="AH197" s="13" t="s">
        <v>7026</v>
      </c>
    </row>
    <row r="198" spans="34:34" hidden="1" x14ac:dyDescent="0.35">
      <c r="AH198" s="13" t="s">
        <v>7011</v>
      </c>
    </row>
    <row r="199" spans="34:34" hidden="1" x14ac:dyDescent="0.35">
      <c r="AH199" s="13" t="s">
        <v>6998</v>
      </c>
    </row>
    <row r="200" spans="34:34" hidden="1" x14ac:dyDescent="0.35">
      <c r="AH200" s="13" t="s">
        <v>6985</v>
      </c>
    </row>
    <row r="201" spans="34:34" hidden="1" x14ac:dyDescent="0.35">
      <c r="AH201" s="13" t="s">
        <v>6981</v>
      </c>
    </row>
    <row r="202" spans="34:34" hidden="1" x14ac:dyDescent="0.35">
      <c r="AH202" s="13" t="s">
        <v>6961</v>
      </c>
    </row>
    <row r="203" spans="34:34" hidden="1" x14ac:dyDescent="0.35">
      <c r="AH203" s="13" t="s">
        <v>6950</v>
      </c>
    </row>
    <row r="204" spans="34:34" hidden="1" x14ac:dyDescent="0.35">
      <c r="AH204" s="13" t="s">
        <v>6935</v>
      </c>
    </row>
    <row r="205" spans="34:34" hidden="1" x14ac:dyDescent="0.35">
      <c r="AH205" s="13" t="s">
        <v>6920</v>
      </c>
    </row>
    <row r="206" spans="34:34" hidden="1" x14ac:dyDescent="0.35">
      <c r="AH206" s="13" t="s">
        <v>6916</v>
      </c>
    </row>
    <row r="207" spans="34:34" hidden="1" x14ac:dyDescent="0.35">
      <c r="AH207" s="13" t="s">
        <v>6895</v>
      </c>
    </row>
    <row r="208" spans="34:34" hidden="1" x14ac:dyDescent="0.35">
      <c r="AH208" s="13" t="s">
        <v>6879</v>
      </c>
    </row>
    <row r="209" spans="34:34" hidden="1" x14ac:dyDescent="0.35">
      <c r="AH209" s="13" t="s">
        <v>6868</v>
      </c>
    </row>
    <row r="210" spans="34:34" hidden="1" x14ac:dyDescent="0.35">
      <c r="AH210" s="13" t="s">
        <v>6863</v>
      </c>
    </row>
    <row r="211" spans="34:34" hidden="1" x14ac:dyDescent="0.35">
      <c r="AH211" s="13" t="s">
        <v>6848</v>
      </c>
    </row>
    <row r="212" spans="34:34" hidden="1" x14ac:dyDescent="0.35">
      <c r="AH212" s="13" t="s">
        <v>6843</v>
      </c>
    </row>
    <row r="213" spans="34:34" hidden="1" x14ac:dyDescent="0.35">
      <c r="AH213" s="13" t="s">
        <v>6825</v>
      </c>
    </row>
    <row r="214" spans="34:34" hidden="1" x14ac:dyDescent="0.35">
      <c r="AH214" s="13" t="s">
        <v>6814</v>
      </c>
    </row>
    <row r="215" spans="34:34" hidden="1" x14ac:dyDescent="0.35">
      <c r="AH215" s="13" t="s">
        <v>6800</v>
      </c>
    </row>
    <row r="216" spans="34:34" hidden="1" x14ac:dyDescent="0.35">
      <c r="AH216" s="13" t="s">
        <v>6789</v>
      </c>
    </row>
    <row r="217" spans="34:34" hidden="1" x14ac:dyDescent="0.35">
      <c r="AH217" s="13" t="s">
        <v>6776</v>
      </c>
    </row>
    <row r="218" spans="34:34" hidden="1" x14ac:dyDescent="0.35">
      <c r="AH218" s="13" t="s">
        <v>6769</v>
      </c>
    </row>
    <row r="219" spans="34:34" hidden="1" x14ac:dyDescent="0.35">
      <c r="AH219" s="13" t="s">
        <v>6757</v>
      </c>
    </row>
    <row r="220" spans="34:34" hidden="1" x14ac:dyDescent="0.35">
      <c r="AH220" s="13" t="s">
        <v>6746</v>
      </c>
    </row>
    <row r="221" spans="34:34" hidden="1" x14ac:dyDescent="0.35">
      <c r="AH221" s="13" t="s">
        <v>6727</v>
      </c>
    </row>
    <row r="222" spans="34:34" hidden="1" x14ac:dyDescent="0.35">
      <c r="AH222" s="13" t="s">
        <v>6723</v>
      </c>
    </row>
    <row r="223" spans="34:34" hidden="1" x14ac:dyDescent="0.35">
      <c r="AH223" s="13" t="s">
        <v>6713</v>
      </c>
    </row>
    <row r="224" spans="34:34" hidden="1" x14ac:dyDescent="0.35">
      <c r="AH224" s="13" t="s">
        <v>6695</v>
      </c>
    </row>
    <row r="225" spans="34:34" hidden="1" x14ac:dyDescent="0.35">
      <c r="AH225" s="13" t="s">
        <v>6685</v>
      </c>
    </row>
    <row r="226" spans="34:34" hidden="1" x14ac:dyDescent="0.35">
      <c r="AH226" s="13" t="s">
        <v>6678</v>
      </c>
    </row>
    <row r="227" spans="34:34" hidden="1" x14ac:dyDescent="0.35">
      <c r="AH227" s="13" t="s">
        <v>6662</v>
      </c>
    </row>
    <row r="228" spans="34:34" hidden="1" x14ac:dyDescent="0.35">
      <c r="AH228" s="13" t="s">
        <v>6656</v>
      </c>
    </row>
    <row r="229" spans="34:34" hidden="1" x14ac:dyDescent="0.35">
      <c r="AH229" s="13" t="s">
        <v>6646</v>
      </c>
    </row>
    <row r="230" spans="34:34" hidden="1" x14ac:dyDescent="0.35">
      <c r="AH230" s="13" t="s">
        <v>6624</v>
      </c>
    </row>
    <row r="231" spans="34:34" hidden="1" x14ac:dyDescent="0.35">
      <c r="AH231" s="13" t="s">
        <v>6618</v>
      </c>
    </row>
    <row r="232" spans="34:34" hidden="1" x14ac:dyDescent="0.35">
      <c r="AH232" s="13" t="s">
        <v>6606</v>
      </c>
    </row>
    <row r="233" spans="34:34" hidden="1" x14ac:dyDescent="0.35">
      <c r="AH233" s="13" t="s">
        <v>6595</v>
      </c>
    </row>
    <row r="234" spans="34:34" hidden="1" x14ac:dyDescent="0.35">
      <c r="AH234" s="13" t="s">
        <v>6581</v>
      </c>
    </row>
    <row r="235" spans="34:34" hidden="1" x14ac:dyDescent="0.35">
      <c r="AH235" s="13" t="s">
        <v>6565</v>
      </c>
    </row>
    <row r="236" spans="34:34" hidden="1" x14ac:dyDescent="0.35">
      <c r="AH236" s="13" t="s">
        <v>6560</v>
      </c>
    </row>
    <row r="237" spans="34:34" hidden="1" x14ac:dyDescent="0.35">
      <c r="AH237" s="13" t="s">
        <v>6546</v>
      </c>
    </row>
    <row r="238" spans="34:34" hidden="1" x14ac:dyDescent="0.35">
      <c r="AH238" s="13" t="s">
        <v>6541</v>
      </c>
    </row>
    <row r="239" spans="34:34" hidden="1" x14ac:dyDescent="0.35">
      <c r="AH239" s="13" t="s">
        <v>6523</v>
      </c>
    </row>
    <row r="240" spans="34:34" hidden="1" x14ac:dyDescent="0.35">
      <c r="AH240" s="13" t="s">
        <v>6511</v>
      </c>
    </row>
    <row r="241" spans="34:34" hidden="1" x14ac:dyDescent="0.35">
      <c r="AH241" s="13" t="s">
        <v>6496</v>
      </c>
    </row>
    <row r="242" spans="34:34" hidden="1" x14ac:dyDescent="0.35">
      <c r="AH242" s="13" t="s">
        <v>6482</v>
      </c>
    </row>
    <row r="243" spans="34:34" hidden="1" x14ac:dyDescent="0.35">
      <c r="AH243" s="12" t="s">
        <v>8574</v>
      </c>
    </row>
    <row r="244" spans="34:34" hidden="1" x14ac:dyDescent="0.35">
      <c r="AH244" s="13" t="s">
        <v>4413</v>
      </c>
    </row>
    <row r="245" spans="34:34" hidden="1" x14ac:dyDescent="0.35">
      <c r="AH245" s="13" t="s">
        <v>4402</v>
      </c>
    </row>
    <row r="246" spans="34:34" hidden="1" x14ac:dyDescent="0.35">
      <c r="AH246" s="13" t="s">
        <v>4394</v>
      </c>
    </row>
    <row r="247" spans="34:34" hidden="1" x14ac:dyDescent="0.35">
      <c r="AH247" s="13" t="s">
        <v>4387</v>
      </c>
    </row>
    <row r="248" spans="34:34" hidden="1" x14ac:dyDescent="0.35">
      <c r="AH248" s="13" t="s">
        <v>4380</v>
      </c>
    </row>
    <row r="249" spans="34:34" hidden="1" x14ac:dyDescent="0.35">
      <c r="AH249" s="13" t="s">
        <v>4375</v>
      </c>
    </row>
    <row r="250" spans="34:34" hidden="1" x14ac:dyDescent="0.35">
      <c r="AH250" s="13" t="s">
        <v>4363</v>
      </c>
    </row>
    <row r="251" spans="34:34" hidden="1" x14ac:dyDescent="0.35">
      <c r="AH251" s="13" t="s">
        <v>4355</v>
      </c>
    </row>
    <row r="252" spans="34:34" hidden="1" x14ac:dyDescent="0.35">
      <c r="AH252" s="13" t="s">
        <v>4349</v>
      </c>
    </row>
    <row r="253" spans="34:34" hidden="1" x14ac:dyDescent="0.35">
      <c r="AH253" s="13" t="s">
        <v>4341</v>
      </c>
    </row>
    <row r="254" spans="34:34" hidden="1" x14ac:dyDescent="0.35">
      <c r="AH254" s="13" t="s">
        <v>4335</v>
      </c>
    </row>
    <row r="255" spans="34:34" hidden="1" x14ac:dyDescent="0.35">
      <c r="AH255" s="13" t="s">
        <v>4325</v>
      </c>
    </row>
    <row r="256" spans="34:34" hidden="1" x14ac:dyDescent="0.35">
      <c r="AH256" s="12" t="s">
        <v>8573</v>
      </c>
    </row>
    <row r="257" spans="34:34" hidden="1" x14ac:dyDescent="0.35">
      <c r="AH257" s="13" t="s">
        <v>4834</v>
      </c>
    </row>
    <row r="258" spans="34:34" hidden="1" x14ac:dyDescent="0.35">
      <c r="AH258" s="13" t="s">
        <v>4824</v>
      </c>
    </row>
    <row r="259" spans="34:34" hidden="1" x14ac:dyDescent="0.35">
      <c r="AH259" s="13" t="s">
        <v>4815</v>
      </c>
    </row>
    <row r="260" spans="34:34" hidden="1" x14ac:dyDescent="0.35">
      <c r="AH260" s="13" t="s">
        <v>4806</v>
      </c>
    </row>
    <row r="261" spans="34:34" hidden="1" x14ac:dyDescent="0.35">
      <c r="AH261" s="13" t="s">
        <v>4798</v>
      </c>
    </row>
    <row r="262" spans="34:34" hidden="1" x14ac:dyDescent="0.35">
      <c r="AH262" s="13" t="s">
        <v>4788</v>
      </c>
    </row>
    <row r="263" spans="34:34" hidden="1" x14ac:dyDescent="0.35">
      <c r="AH263" s="13" t="s">
        <v>4778</v>
      </c>
    </row>
    <row r="264" spans="34:34" hidden="1" x14ac:dyDescent="0.35">
      <c r="AH264" s="13" t="s">
        <v>4768</v>
      </c>
    </row>
    <row r="265" spans="34:34" hidden="1" x14ac:dyDescent="0.35">
      <c r="AH265" s="13" t="s">
        <v>4762</v>
      </c>
    </row>
    <row r="266" spans="34:34" hidden="1" x14ac:dyDescent="0.35">
      <c r="AH266" s="13" t="s">
        <v>4751</v>
      </c>
    </row>
    <row r="267" spans="34:34" hidden="1" x14ac:dyDescent="0.35">
      <c r="AH267" s="13" t="s">
        <v>4740</v>
      </c>
    </row>
    <row r="268" spans="34:34" hidden="1" x14ac:dyDescent="0.35">
      <c r="AH268" s="13" t="s">
        <v>4730</v>
      </c>
    </row>
    <row r="269" spans="34:34" hidden="1" x14ac:dyDescent="0.35">
      <c r="AH269" s="13" t="s">
        <v>4722</v>
      </c>
    </row>
    <row r="270" spans="34:34" hidden="1" x14ac:dyDescent="0.35">
      <c r="AH270" s="13" t="s">
        <v>4717</v>
      </c>
    </row>
    <row r="271" spans="34:34" hidden="1" x14ac:dyDescent="0.35">
      <c r="AH271" s="13" t="s">
        <v>4707</v>
      </c>
    </row>
    <row r="272" spans="34:34" hidden="1" x14ac:dyDescent="0.35">
      <c r="AH272" s="13" t="s">
        <v>4698</v>
      </c>
    </row>
    <row r="273" spans="34:34" hidden="1" x14ac:dyDescent="0.35">
      <c r="AH273" s="13" t="s">
        <v>4689</v>
      </c>
    </row>
    <row r="274" spans="34:34" hidden="1" x14ac:dyDescent="0.35">
      <c r="AH274" s="13" t="s">
        <v>4682</v>
      </c>
    </row>
    <row r="275" spans="34:34" hidden="1" x14ac:dyDescent="0.35">
      <c r="AH275" s="13" t="s">
        <v>4672</v>
      </c>
    </row>
    <row r="276" spans="34:34" hidden="1" x14ac:dyDescent="0.35">
      <c r="AH276" s="13" t="s">
        <v>4663</v>
      </c>
    </row>
    <row r="277" spans="34:34" hidden="1" x14ac:dyDescent="0.35">
      <c r="AH277" s="13" t="s">
        <v>4654</v>
      </c>
    </row>
    <row r="278" spans="34:34" hidden="1" x14ac:dyDescent="0.35">
      <c r="AH278" s="13" t="s">
        <v>4639</v>
      </c>
    </row>
    <row r="279" spans="34:34" hidden="1" x14ac:dyDescent="0.35">
      <c r="AH279" s="13" t="s">
        <v>4629</v>
      </c>
    </row>
    <row r="280" spans="34:34" hidden="1" x14ac:dyDescent="0.35">
      <c r="AH280" s="13" t="s">
        <v>4619</v>
      </c>
    </row>
    <row r="281" spans="34:34" hidden="1" x14ac:dyDescent="0.35">
      <c r="AH281" s="13" t="s">
        <v>4609</v>
      </c>
    </row>
    <row r="282" spans="34:34" hidden="1" x14ac:dyDescent="0.35">
      <c r="AH282" s="13" t="s">
        <v>4600</v>
      </c>
    </row>
    <row r="283" spans="34:34" hidden="1" x14ac:dyDescent="0.35">
      <c r="AH283" s="13" t="s">
        <v>4588</v>
      </c>
    </row>
    <row r="284" spans="34:34" hidden="1" x14ac:dyDescent="0.35">
      <c r="AH284" s="13" t="s">
        <v>4579</v>
      </c>
    </row>
    <row r="285" spans="34:34" hidden="1" x14ac:dyDescent="0.35">
      <c r="AH285" s="13" t="s">
        <v>4567</v>
      </c>
    </row>
    <row r="286" spans="34:34" hidden="1" x14ac:dyDescent="0.35">
      <c r="AH286" s="13" t="s">
        <v>4558</v>
      </c>
    </row>
    <row r="287" spans="34:34" hidden="1" x14ac:dyDescent="0.35">
      <c r="AH287" s="13" t="s">
        <v>4549</v>
      </c>
    </row>
    <row r="288" spans="34:34" hidden="1" x14ac:dyDescent="0.35">
      <c r="AH288" s="13" t="s">
        <v>4535</v>
      </c>
    </row>
    <row r="289" spans="34:34" hidden="1" x14ac:dyDescent="0.35">
      <c r="AH289" s="13" t="s">
        <v>4525</v>
      </c>
    </row>
    <row r="290" spans="34:34" hidden="1" x14ac:dyDescent="0.35">
      <c r="AH290" s="13" t="s">
        <v>4512</v>
      </c>
    </row>
    <row r="291" spans="34:34" hidden="1" x14ac:dyDescent="0.35">
      <c r="AH291" s="13" t="s">
        <v>4499</v>
      </c>
    </row>
    <row r="292" spans="34:34" hidden="1" x14ac:dyDescent="0.35">
      <c r="AH292" s="13" t="s">
        <v>4489</v>
      </c>
    </row>
    <row r="293" spans="34:34" hidden="1" x14ac:dyDescent="0.35">
      <c r="AH293" s="13" t="s">
        <v>4475</v>
      </c>
    </row>
    <row r="294" spans="34:34" hidden="1" x14ac:dyDescent="0.35">
      <c r="AH294" s="13" t="s">
        <v>4462</v>
      </c>
    </row>
    <row r="295" spans="34:34" hidden="1" x14ac:dyDescent="0.35">
      <c r="AH295" s="13" t="s">
        <v>4449</v>
      </c>
    </row>
    <row r="296" spans="34:34" hidden="1" x14ac:dyDescent="0.35">
      <c r="AH296" s="13" t="s">
        <v>4436</v>
      </c>
    </row>
    <row r="297" spans="34:34" hidden="1" x14ac:dyDescent="0.35">
      <c r="AH297" s="13" t="s">
        <v>4423</v>
      </c>
    </row>
    <row r="298" spans="34:34" hidden="1" x14ac:dyDescent="0.35">
      <c r="AH298" s="12" t="s">
        <v>8571</v>
      </c>
    </row>
    <row r="299" spans="34:34" hidden="1" x14ac:dyDescent="0.35">
      <c r="AH299" s="13" t="s">
        <v>8393</v>
      </c>
    </row>
    <row r="300" spans="34:34" hidden="1" x14ac:dyDescent="0.35">
      <c r="AH300" s="13" t="s">
        <v>8377</v>
      </c>
    </row>
    <row r="301" spans="34:34" hidden="1" x14ac:dyDescent="0.35">
      <c r="AH301" s="13" t="s">
        <v>8361</v>
      </c>
    </row>
    <row r="302" spans="34:34" hidden="1" x14ac:dyDescent="0.35">
      <c r="AH302" s="13" t="s">
        <v>8346</v>
      </c>
    </row>
    <row r="303" spans="34:34" hidden="1" x14ac:dyDescent="0.35">
      <c r="AH303" s="13" t="s">
        <v>8330</v>
      </c>
    </row>
    <row r="304" spans="34:34" hidden="1" x14ac:dyDescent="0.35">
      <c r="AH304" s="13" t="s">
        <v>8314</v>
      </c>
    </row>
    <row r="305" spans="34:34" hidden="1" x14ac:dyDescent="0.35">
      <c r="AH305" s="13" t="s">
        <v>6241</v>
      </c>
    </row>
    <row r="306" spans="34:34" hidden="1" x14ac:dyDescent="0.35">
      <c r="AH306" s="13" t="s">
        <v>6232</v>
      </c>
    </row>
    <row r="307" spans="34:34" hidden="1" x14ac:dyDescent="0.35">
      <c r="AH307" s="13" t="s">
        <v>6219</v>
      </c>
    </row>
    <row r="308" spans="34:34" hidden="1" x14ac:dyDescent="0.35">
      <c r="AH308" s="13" t="s">
        <v>6198</v>
      </c>
    </row>
    <row r="309" spans="34:34" hidden="1" x14ac:dyDescent="0.35">
      <c r="AH309" s="13" t="s">
        <v>6182</v>
      </c>
    </row>
    <row r="310" spans="34:34" hidden="1" x14ac:dyDescent="0.35">
      <c r="AH310" s="13" t="s">
        <v>6172</v>
      </c>
    </row>
    <row r="311" spans="34:34" hidden="1" x14ac:dyDescent="0.35">
      <c r="AH311" s="13" t="s">
        <v>6157</v>
      </c>
    </row>
    <row r="312" spans="34:34" hidden="1" x14ac:dyDescent="0.35">
      <c r="AH312" s="13" t="s">
        <v>6126</v>
      </c>
    </row>
    <row r="313" spans="34:34" hidden="1" x14ac:dyDescent="0.35">
      <c r="AH313" s="13" t="s">
        <v>6117</v>
      </c>
    </row>
    <row r="314" spans="34:34" hidden="1" x14ac:dyDescent="0.35">
      <c r="AH314" s="13" t="s">
        <v>6099</v>
      </c>
    </row>
    <row r="315" spans="34:34" hidden="1" x14ac:dyDescent="0.35">
      <c r="AH315" s="13" t="s">
        <v>6079</v>
      </c>
    </row>
    <row r="316" spans="34:34" hidden="1" x14ac:dyDescent="0.35">
      <c r="AH316" s="13" t="s">
        <v>6060</v>
      </c>
    </row>
    <row r="317" spans="34:34" hidden="1" x14ac:dyDescent="0.35">
      <c r="AH317" s="13" t="s">
        <v>6031</v>
      </c>
    </row>
    <row r="318" spans="34:34" hidden="1" x14ac:dyDescent="0.35">
      <c r="AH318" s="13" t="s">
        <v>6011</v>
      </c>
    </row>
    <row r="319" spans="34:34" hidden="1" x14ac:dyDescent="0.35">
      <c r="AH319" s="13" t="s">
        <v>5989</v>
      </c>
    </row>
    <row r="320" spans="34:34" hidden="1" x14ac:dyDescent="0.35">
      <c r="AH320" s="13" t="s">
        <v>5976</v>
      </c>
    </row>
    <row r="321" spans="34:34" hidden="1" x14ac:dyDescent="0.35">
      <c r="AH321" s="13" t="s">
        <v>5974</v>
      </c>
    </row>
    <row r="322" spans="34:34" hidden="1" x14ac:dyDescent="0.35">
      <c r="AH322" s="13" t="s">
        <v>5952</v>
      </c>
    </row>
    <row r="323" spans="34:34" hidden="1" x14ac:dyDescent="0.35">
      <c r="AH323" s="13" t="s">
        <v>5928</v>
      </c>
    </row>
    <row r="324" spans="34:34" hidden="1" x14ac:dyDescent="0.35">
      <c r="AH324" s="13" t="s">
        <v>5895</v>
      </c>
    </row>
    <row r="325" spans="34:34" hidden="1" x14ac:dyDescent="0.35">
      <c r="AH325" s="13" t="s">
        <v>5888</v>
      </c>
    </row>
    <row r="326" spans="34:34" hidden="1" x14ac:dyDescent="0.35">
      <c r="AH326" s="13" t="s">
        <v>5859</v>
      </c>
    </row>
    <row r="327" spans="34:34" hidden="1" x14ac:dyDescent="0.35">
      <c r="AH327" s="13" t="s">
        <v>5844</v>
      </c>
    </row>
    <row r="328" spans="34:34" hidden="1" x14ac:dyDescent="0.35">
      <c r="AH328" s="13" t="s">
        <v>5842</v>
      </c>
    </row>
    <row r="329" spans="34:34" hidden="1" x14ac:dyDescent="0.35">
      <c r="AH329" s="13" t="s">
        <v>5820</v>
      </c>
    </row>
    <row r="330" spans="34:34" hidden="1" x14ac:dyDescent="0.35">
      <c r="AH330" s="13" t="s">
        <v>5799</v>
      </c>
    </row>
    <row r="331" spans="34:34" hidden="1" x14ac:dyDescent="0.35">
      <c r="AH331" s="13" t="s">
        <v>5773</v>
      </c>
    </row>
    <row r="332" spans="34:34" hidden="1" x14ac:dyDescent="0.35">
      <c r="AH332" s="13" t="s">
        <v>5754</v>
      </c>
    </row>
    <row r="333" spans="34:34" hidden="1" x14ac:dyDescent="0.35">
      <c r="AH333" s="13" t="s">
        <v>5734</v>
      </c>
    </row>
    <row r="334" spans="34:34" hidden="1" x14ac:dyDescent="0.35">
      <c r="AH334" s="13" t="s">
        <v>5724</v>
      </c>
    </row>
    <row r="335" spans="34:34" hidden="1" x14ac:dyDescent="0.35">
      <c r="AH335" s="13" t="s">
        <v>5704</v>
      </c>
    </row>
    <row r="336" spans="34:34" hidden="1" x14ac:dyDescent="0.35">
      <c r="AH336" s="13" t="s">
        <v>5683</v>
      </c>
    </row>
    <row r="337" spans="34:34" hidden="1" x14ac:dyDescent="0.35">
      <c r="AH337" s="13" t="s">
        <v>5661</v>
      </c>
    </row>
    <row r="338" spans="34:34" hidden="1" x14ac:dyDescent="0.35">
      <c r="AH338" s="13" t="s">
        <v>5640</v>
      </c>
    </row>
    <row r="339" spans="34:34" hidden="1" x14ac:dyDescent="0.35">
      <c r="AH339" s="13" t="s">
        <v>5619</v>
      </c>
    </row>
    <row r="340" spans="34:34" hidden="1" x14ac:dyDescent="0.35">
      <c r="AH340" s="13" t="s">
        <v>5599</v>
      </c>
    </row>
    <row r="341" spans="34:34" hidden="1" x14ac:dyDescent="0.35">
      <c r="AH341" s="13" t="s">
        <v>5597</v>
      </c>
    </row>
    <row r="342" spans="34:34" hidden="1" x14ac:dyDescent="0.35">
      <c r="AH342" s="13" t="s">
        <v>5560</v>
      </c>
    </row>
    <row r="343" spans="34:34" hidden="1" x14ac:dyDescent="0.35">
      <c r="AH343" s="13" t="s">
        <v>5550</v>
      </c>
    </row>
    <row r="344" spans="34:34" hidden="1" x14ac:dyDescent="0.35">
      <c r="AH344" s="13" t="s">
        <v>5538</v>
      </c>
    </row>
    <row r="345" spans="34:34" hidden="1" x14ac:dyDescent="0.35">
      <c r="AH345" s="13" t="s">
        <v>5501</v>
      </c>
    </row>
    <row r="346" spans="34:34" hidden="1" x14ac:dyDescent="0.35">
      <c r="AH346" s="13" t="s">
        <v>5490</v>
      </c>
    </row>
    <row r="347" spans="34:34" hidden="1" x14ac:dyDescent="0.35">
      <c r="AH347" s="13" t="s">
        <v>5460</v>
      </c>
    </row>
    <row r="348" spans="34:34" hidden="1" x14ac:dyDescent="0.35">
      <c r="AH348" s="13" t="s">
        <v>5440</v>
      </c>
    </row>
    <row r="349" spans="34:34" hidden="1" x14ac:dyDescent="0.35">
      <c r="AH349" s="13" t="s">
        <v>5419</v>
      </c>
    </row>
    <row r="350" spans="34:34" hidden="1" x14ac:dyDescent="0.35">
      <c r="AH350" s="13" t="s">
        <v>5399</v>
      </c>
    </row>
    <row r="351" spans="34:34" hidden="1" x14ac:dyDescent="0.35">
      <c r="AH351" s="13" t="s">
        <v>5396</v>
      </c>
    </row>
    <row r="352" spans="34:34" hidden="1" x14ac:dyDescent="0.35">
      <c r="AH352" s="13" t="s">
        <v>5379</v>
      </c>
    </row>
    <row r="353" spans="34:34" hidden="1" x14ac:dyDescent="0.35">
      <c r="AH353" s="13" t="s">
        <v>5366</v>
      </c>
    </row>
    <row r="354" spans="34:34" hidden="1" x14ac:dyDescent="0.35">
      <c r="AH354" s="13" t="s">
        <v>5353</v>
      </c>
    </row>
    <row r="355" spans="34:34" hidden="1" x14ac:dyDescent="0.35">
      <c r="AH355" s="13" t="s">
        <v>5350</v>
      </c>
    </row>
    <row r="356" spans="34:34" hidden="1" x14ac:dyDescent="0.35">
      <c r="AH356" s="13" t="s">
        <v>5334</v>
      </c>
    </row>
    <row r="357" spans="34:34" hidden="1" x14ac:dyDescent="0.35">
      <c r="AH357" s="13" t="s">
        <v>5326</v>
      </c>
    </row>
    <row r="358" spans="34:34" hidden="1" x14ac:dyDescent="0.35">
      <c r="AH358" s="13" t="s">
        <v>5313</v>
      </c>
    </row>
    <row r="359" spans="34:34" hidden="1" x14ac:dyDescent="0.35">
      <c r="AH359" s="13" t="s">
        <v>5297</v>
      </c>
    </row>
    <row r="360" spans="34:34" hidden="1" x14ac:dyDescent="0.35">
      <c r="AH360" s="13" t="s">
        <v>5284</v>
      </c>
    </row>
    <row r="361" spans="34:34" hidden="1" x14ac:dyDescent="0.35">
      <c r="AH361" s="13" t="s">
        <v>5281</v>
      </c>
    </row>
    <row r="362" spans="34:34" hidden="1" x14ac:dyDescent="0.35">
      <c r="AH362" s="13" t="s">
        <v>5272</v>
      </c>
    </row>
    <row r="363" spans="34:34" hidden="1" x14ac:dyDescent="0.35">
      <c r="AH363" s="13" t="s">
        <v>5256</v>
      </c>
    </row>
    <row r="364" spans="34:34" hidden="1" x14ac:dyDescent="0.35">
      <c r="AH364" s="13" t="s">
        <v>5248</v>
      </c>
    </row>
    <row r="365" spans="34:34" hidden="1" x14ac:dyDescent="0.35">
      <c r="AH365" s="13" t="s">
        <v>5240</v>
      </c>
    </row>
    <row r="366" spans="34:34" hidden="1" x14ac:dyDescent="0.35">
      <c r="AH366" s="13" t="s">
        <v>5234</v>
      </c>
    </row>
    <row r="367" spans="34:34" hidden="1" x14ac:dyDescent="0.35">
      <c r="AH367" s="13" t="s">
        <v>5222</v>
      </c>
    </row>
    <row r="368" spans="34:34" hidden="1" x14ac:dyDescent="0.35">
      <c r="AH368" s="13" t="s">
        <v>5211</v>
      </c>
    </row>
    <row r="369" spans="34:34" hidden="1" x14ac:dyDescent="0.35">
      <c r="AH369" s="13" t="s">
        <v>5201</v>
      </c>
    </row>
    <row r="370" spans="34:34" hidden="1" x14ac:dyDescent="0.35">
      <c r="AH370" s="13" t="s">
        <v>5186</v>
      </c>
    </row>
    <row r="371" spans="34:34" hidden="1" x14ac:dyDescent="0.35">
      <c r="AH371" s="13" t="s">
        <v>5175</v>
      </c>
    </row>
    <row r="372" spans="34:34" hidden="1" x14ac:dyDescent="0.35">
      <c r="AH372" s="13" t="s">
        <v>5155</v>
      </c>
    </row>
    <row r="373" spans="34:34" hidden="1" x14ac:dyDescent="0.35">
      <c r="AH373" s="13" t="s">
        <v>5136</v>
      </c>
    </row>
    <row r="374" spans="34:34" hidden="1" x14ac:dyDescent="0.35">
      <c r="AH374" s="13" t="s">
        <v>5118</v>
      </c>
    </row>
    <row r="375" spans="34:34" hidden="1" x14ac:dyDescent="0.35">
      <c r="AH375" s="13" t="s">
        <v>5101</v>
      </c>
    </row>
    <row r="376" spans="34:34" hidden="1" x14ac:dyDescent="0.35">
      <c r="AH376" s="13" t="s">
        <v>5097</v>
      </c>
    </row>
    <row r="377" spans="34:34" hidden="1" x14ac:dyDescent="0.35">
      <c r="AH377" s="13" t="s">
        <v>5071</v>
      </c>
    </row>
    <row r="378" spans="34:34" hidden="1" x14ac:dyDescent="0.35">
      <c r="AH378" s="13" t="s">
        <v>5064</v>
      </c>
    </row>
    <row r="379" spans="34:34" hidden="1" x14ac:dyDescent="0.35">
      <c r="AH379" s="13" t="s">
        <v>5041</v>
      </c>
    </row>
    <row r="380" spans="34:34" hidden="1" x14ac:dyDescent="0.35">
      <c r="AH380" s="13" t="s">
        <v>5024</v>
      </c>
    </row>
    <row r="381" spans="34:34" hidden="1" x14ac:dyDescent="0.35">
      <c r="AH381" s="13" t="s">
        <v>5019</v>
      </c>
    </row>
    <row r="382" spans="34:34" hidden="1" x14ac:dyDescent="0.35">
      <c r="AH382" s="13" t="s">
        <v>4999</v>
      </c>
    </row>
    <row r="383" spans="34:34" hidden="1" x14ac:dyDescent="0.35">
      <c r="AH383" s="13" t="s">
        <v>4983</v>
      </c>
    </row>
    <row r="384" spans="34:34" hidden="1" x14ac:dyDescent="0.35">
      <c r="AH384" s="13" t="s">
        <v>4960</v>
      </c>
    </row>
    <row r="385" spans="34:34" hidden="1" x14ac:dyDescent="0.35">
      <c r="AH385" s="13" t="s">
        <v>4938</v>
      </c>
    </row>
    <row r="386" spans="34:34" hidden="1" x14ac:dyDescent="0.35">
      <c r="AH386" s="13" t="s">
        <v>4929</v>
      </c>
    </row>
    <row r="387" spans="34:34" hidden="1" x14ac:dyDescent="0.35">
      <c r="AH387" s="13" t="s">
        <v>4910</v>
      </c>
    </row>
    <row r="388" spans="34:34" hidden="1" x14ac:dyDescent="0.35">
      <c r="AH388" s="13" t="s">
        <v>4881</v>
      </c>
    </row>
    <row r="389" spans="34:34" hidden="1" x14ac:dyDescent="0.35">
      <c r="AH389" s="13" t="s">
        <v>4872</v>
      </c>
    </row>
    <row r="390" spans="34:34" hidden="1" x14ac:dyDescent="0.35">
      <c r="AH390" s="13" t="s">
        <v>4854</v>
      </c>
    </row>
    <row r="391" spans="34:34" hidden="1" x14ac:dyDescent="0.35">
      <c r="AH391" s="12" t="s">
        <v>177</v>
      </c>
    </row>
    <row r="392" spans="34:34" hidden="1" x14ac:dyDescent="0.35">
      <c r="AH392" s="13" t="s">
        <v>6480</v>
      </c>
    </row>
    <row r="393" spans="34:34" hidden="1" x14ac:dyDescent="0.35">
      <c r="AH393" s="13" t="s">
        <v>6465</v>
      </c>
    </row>
    <row r="394" spans="34:34" hidden="1" x14ac:dyDescent="0.35">
      <c r="AH394" s="13" t="s">
        <v>6452</v>
      </c>
    </row>
    <row r="395" spans="34:34" hidden="1" x14ac:dyDescent="0.35">
      <c r="AH395" s="13" t="s">
        <v>6450</v>
      </c>
    </row>
    <row r="396" spans="34:34" hidden="1" x14ac:dyDescent="0.35">
      <c r="AH396" s="13" t="s">
        <v>6432</v>
      </c>
    </row>
    <row r="397" spans="34:34" hidden="1" x14ac:dyDescent="0.35">
      <c r="AH397" s="13" t="s">
        <v>6424</v>
      </c>
    </row>
    <row r="398" spans="34:34" hidden="1" x14ac:dyDescent="0.35">
      <c r="AH398" s="13" t="s">
        <v>6413</v>
      </c>
    </row>
    <row r="399" spans="34:34" hidden="1" x14ac:dyDescent="0.35">
      <c r="AH399" s="13" t="s">
        <v>6404</v>
      </c>
    </row>
    <row r="400" spans="34:34" hidden="1" x14ac:dyDescent="0.35">
      <c r="AH400" s="13" t="s">
        <v>6397</v>
      </c>
    </row>
    <row r="401" spans="34:34" hidden="1" x14ac:dyDescent="0.35">
      <c r="AH401" s="13" t="s">
        <v>6384</v>
      </c>
    </row>
    <row r="402" spans="34:34" hidden="1" x14ac:dyDescent="0.35">
      <c r="AH402" s="13" t="s">
        <v>6376</v>
      </c>
    </row>
    <row r="403" spans="34:34" hidden="1" x14ac:dyDescent="0.35">
      <c r="AH403" s="13" t="s">
        <v>6359</v>
      </c>
    </row>
    <row r="404" spans="34:34" hidden="1" x14ac:dyDescent="0.35">
      <c r="AH404" s="13" t="s">
        <v>6357</v>
      </c>
    </row>
    <row r="405" spans="34:34" hidden="1" x14ac:dyDescent="0.35">
      <c r="AH405" s="13" t="s">
        <v>6340</v>
      </c>
    </row>
    <row r="406" spans="34:34" hidden="1" x14ac:dyDescent="0.35">
      <c r="AH406" s="13" t="s">
        <v>6338</v>
      </c>
    </row>
    <row r="407" spans="34:34" hidden="1" x14ac:dyDescent="0.35">
      <c r="AH407" s="13" t="s">
        <v>6321</v>
      </c>
    </row>
    <row r="408" spans="34:34" hidden="1" x14ac:dyDescent="0.35">
      <c r="AH408" s="13" t="s">
        <v>6319</v>
      </c>
    </row>
    <row r="409" spans="34:34" hidden="1" x14ac:dyDescent="0.35">
      <c r="AH409" s="13" t="s">
        <v>6309</v>
      </c>
    </row>
    <row r="410" spans="34:34" hidden="1" x14ac:dyDescent="0.35">
      <c r="AH410" s="13" t="s">
        <v>6299</v>
      </c>
    </row>
    <row r="411" spans="34:34" hidden="1" x14ac:dyDescent="0.35">
      <c r="AH411" s="13" t="s">
        <v>6285</v>
      </c>
    </row>
    <row r="412" spans="34:34" hidden="1" x14ac:dyDescent="0.35">
      <c r="AH412" s="13" t="s">
        <v>6272</v>
      </c>
    </row>
    <row r="413" spans="34:34" hidden="1" x14ac:dyDescent="0.35">
      <c r="AH413" s="13" t="s">
        <v>6258</v>
      </c>
    </row>
    <row r="414" spans="34:34" hidden="1" x14ac:dyDescent="0.35">
      <c r="AH414" s="12" t="s">
        <v>8572</v>
      </c>
    </row>
    <row r="415" spans="34:34" hidden="1" x14ac:dyDescent="0.35">
      <c r="AH415" s="13" t="s">
        <v>8300</v>
      </c>
    </row>
    <row r="416" spans="34:34" hidden="1" x14ac:dyDescent="0.35">
      <c r="AH416" s="13" t="s">
        <v>8287</v>
      </c>
    </row>
    <row r="417" spans="34:34" hidden="1" x14ac:dyDescent="0.35">
      <c r="AH417" s="13" t="s">
        <v>8279</v>
      </c>
    </row>
    <row r="418" spans="34:34" hidden="1" x14ac:dyDescent="0.35">
      <c r="AH418" s="13" t="s">
        <v>8266</v>
      </c>
    </row>
    <row r="419" spans="34:34" hidden="1" x14ac:dyDescent="0.35">
      <c r="AH419" s="13" t="s">
        <v>8255</v>
      </c>
    </row>
    <row r="420" spans="34:34" hidden="1" x14ac:dyDescent="0.35">
      <c r="AH420" s="13" t="s">
        <v>8246</v>
      </c>
    </row>
    <row r="421" spans="34:34" hidden="1" x14ac:dyDescent="0.35">
      <c r="AH421" s="13" t="s">
        <v>8233</v>
      </c>
    </row>
    <row r="422" spans="34:34" hidden="1" x14ac:dyDescent="0.35">
      <c r="AH422" s="13" t="s">
        <v>8219</v>
      </c>
    </row>
    <row r="423" spans="34:34" hidden="1" x14ac:dyDescent="0.35">
      <c r="AH423" s="13" t="s">
        <v>8209</v>
      </c>
    </row>
    <row r="424" spans="34:34" hidden="1" x14ac:dyDescent="0.35">
      <c r="AH424" s="13" t="s">
        <v>8196</v>
      </c>
    </row>
    <row r="425" spans="34:34" hidden="1" x14ac:dyDescent="0.35">
      <c r="AH425" s="13" t="s">
        <v>8183</v>
      </c>
    </row>
    <row r="426" spans="34:34" hidden="1" x14ac:dyDescent="0.35">
      <c r="AH426" s="13" t="s">
        <v>8177</v>
      </c>
    </row>
    <row r="427" spans="34:34" hidden="1" x14ac:dyDescent="0.35">
      <c r="AH427" s="13" t="s">
        <v>8165</v>
      </c>
    </row>
    <row r="428" spans="34:34" hidden="1" x14ac:dyDescent="0.35">
      <c r="AH428" s="13" t="s">
        <v>8154</v>
      </c>
    </row>
    <row r="429" spans="34:34" hidden="1" x14ac:dyDescent="0.35">
      <c r="AH429" s="13" t="s">
        <v>8141</v>
      </c>
    </row>
    <row r="430" spans="34:34" hidden="1" x14ac:dyDescent="0.35">
      <c r="AH430" s="13" t="s">
        <v>8135</v>
      </c>
    </row>
    <row r="431" spans="34:34" hidden="1" x14ac:dyDescent="0.35">
      <c r="AH431" s="13" t="s">
        <v>8123</v>
      </c>
    </row>
    <row r="432" spans="34:34" hidden="1" x14ac:dyDescent="0.35">
      <c r="AH432" s="13" t="s">
        <v>8109</v>
      </c>
    </row>
    <row r="433" spans="34:34" hidden="1" x14ac:dyDescent="0.35">
      <c r="AH433" s="13" t="s">
        <v>8104</v>
      </c>
    </row>
    <row r="434" spans="34:34" hidden="1" x14ac:dyDescent="0.35">
      <c r="AH434" s="13" t="s">
        <v>8091</v>
      </c>
    </row>
    <row r="435" spans="34:34" hidden="1" x14ac:dyDescent="0.35">
      <c r="AH435" s="13" t="s">
        <v>8078</v>
      </c>
    </row>
    <row r="436" spans="34:34" hidden="1" x14ac:dyDescent="0.35">
      <c r="AH436" s="13" t="s">
        <v>8068</v>
      </c>
    </row>
    <row r="437" spans="34:34" hidden="1" x14ac:dyDescent="0.35">
      <c r="AH437" s="13" t="s">
        <v>8060</v>
      </c>
    </row>
    <row r="438" spans="34:34" hidden="1" x14ac:dyDescent="0.35">
      <c r="AH438" s="13" t="s">
        <v>8049</v>
      </c>
    </row>
    <row r="439" spans="34:34" hidden="1" x14ac:dyDescent="0.35">
      <c r="AH439" s="13" t="s">
        <v>8037</v>
      </c>
    </row>
    <row r="440" spans="34:34" hidden="1" x14ac:dyDescent="0.35">
      <c r="AH440" s="13" t="s">
        <v>8031</v>
      </c>
    </row>
    <row r="441" spans="34:34" hidden="1" x14ac:dyDescent="0.35">
      <c r="AH441" s="13" t="s">
        <v>8014</v>
      </c>
    </row>
    <row r="442" spans="34:34" hidden="1" x14ac:dyDescent="0.35">
      <c r="AH442" s="13" t="s">
        <v>8006</v>
      </c>
    </row>
    <row r="443" spans="34:34" hidden="1" x14ac:dyDescent="0.35">
      <c r="AH443" s="13" t="s">
        <v>8000</v>
      </c>
    </row>
    <row r="444" spans="34:34" hidden="1" x14ac:dyDescent="0.35">
      <c r="AH444" s="13" t="s">
        <v>7987</v>
      </c>
    </row>
    <row r="445" spans="34:34" hidden="1" x14ac:dyDescent="0.35">
      <c r="AH445" s="13" t="s">
        <v>7975</v>
      </c>
    </row>
    <row r="446" spans="34:34" hidden="1" x14ac:dyDescent="0.35">
      <c r="AH446" s="13" t="s">
        <v>7962</v>
      </c>
    </row>
    <row r="447" spans="34:34" hidden="1" x14ac:dyDescent="0.35">
      <c r="AH447" s="13" t="s">
        <v>7949</v>
      </c>
    </row>
    <row r="448" spans="34:34" hidden="1" x14ac:dyDescent="0.35">
      <c r="AH448" s="13" t="s">
        <v>7936</v>
      </c>
    </row>
    <row r="449" spans="34:34" hidden="1" x14ac:dyDescent="0.35">
      <c r="AH449" s="13" t="s">
        <v>7930</v>
      </c>
    </row>
    <row r="450" spans="34:34" hidden="1" x14ac:dyDescent="0.35">
      <c r="AH450" s="13" t="s">
        <v>7918</v>
      </c>
    </row>
    <row r="451" spans="34:34" hidden="1" x14ac:dyDescent="0.35">
      <c r="AH451" s="13" t="s">
        <v>7906</v>
      </c>
    </row>
    <row r="452" spans="34:34" hidden="1" x14ac:dyDescent="0.35">
      <c r="AH452" s="13" t="s">
        <v>7901</v>
      </c>
    </row>
    <row r="453" spans="34:34" hidden="1" x14ac:dyDescent="0.35">
      <c r="AH453" s="13" t="s">
        <v>7886</v>
      </c>
    </row>
    <row r="454" spans="34:34" hidden="1" x14ac:dyDescent="0.35">
      <c r="AH454" s="13" t="s">
        <v>7872</v>
      </c>
    </row>
    <row r="455" spans="34:34" hidden="1" x14ac:dyDescent="0.35">
      <c r="AH455" s="13" t="s">
        <v>7859</v>
      </c>
    </row>
    <row r="456" spans="34:34" hidden="1" x14ac:dyDescent="0.35">
      <c r="AH456" s="13" t="s">
        <v>7849</v>
      </c>
    </row>
    <row r="457" spans="34:34" hidden="1" x14ac:dyDescent="0.35">
      <c r="AH457" s="13" t="s">
        <v>7835</v>
      </c>
    </row>
    <row r="458" spans="34:34" hidden="1" x14ac:dyDescent="0.35">
      <c r="AH458" s="13" t="s">
        <v>7821</v>
      </c>
    </row>
    <row r="459" spans="34:34" hidden="1" x14ac:dyDescent="0.35">
      <c r="AH459" s="13" t="s">
        <v>7811</v>
      </c>
    </row>
    <row r="460" spans="34:34" hidden="1" x14ac:dyDescent="0.35">
      <c r="AH460" s="13" t="s">
        <v>7800</v>
      </c>
    </row>
    <row r="461" spans="34:34" hidden="1" x14ac:dyDescent="0.35">
      <c r="AH461" s="13" t="s">
        <v>7788</v>
      </c>
    </row>
    <row r="462" spans="34:34" hidden="1" x14ac:dyDescent="0.35">
      <c r="AH462" s="13" t="s">
        <v>7782</v>
      </c>
    </row>
    <row r="463" spans="34:34" hidden="1" x14ac:dyDescent="0.35">
      <c r="AH463" s="13" t="s">
        <v>7769</v>
      </c>
    </row>
    <row r="464" spans="34:34" hidden="1" x14ac:dyDescent="0.35">
      <c r="AH464" s="13" t="s">
        <v>7755</v>
      </c>
    </row>
    <row r="465" spans="34:34" hidden="1" x14ac:dyDescent="0.35">
      <c r="AH465" s="13" t="s">
        <v>7747</v>
      </c>
    </row>
    <row r="466" spans="34:34" hidden="1" x14ac:dyDescent="0.35">
      <c r="AH466" s="13" t="s">
        <v>7742</v>
      </c>
    </row>
    <row r="467" spans="34:34" hidden="1" x14ac:dyDescent="0.35">
      <c r="AH467" s="13" t="s">
        <v>7723</v>
      </c>
    </row>
    <row r="468" spans="34:34" hidden="1" x14ac:dyDescent="0.35">
      <c r="AH468" s="13" t="s">
        <v>7712</v>
      </c>
    </row>
    <row r="469" spans="34:34" hidden="1" x14ac:dyDescent="0.35">
      <c r="AH469" s="13" t="s">
        <v>7701</v>
      </c>
    </row>
    <row r="470" spans="34:34" hidden="1" x14ac:dyDescent="0.35">
      <c r="AH470" s="13" t="s">
        <v>7691</v>
      </c>
    </row>
    <row r="471" spans="34:34" hidden="1" x14ac:dyDescent="0.35">
      <c r="AH471" s="13" t="s">
        <v>7682</v>
      </c>
    </row>
    <row r="472" spans="34:34" hidden="1" x14ac:dyDescent="0.35">
      <c r="AH472" s="13" t="s">
        <v>7674</v>
      </c>
    </row>
    <row r="473" spans="34:34" hidden="1" x14ac:dyDescent="0.35">
      <c r="AH473" s="13" t="s">
        <v>7666</v>
      </c>
    </row>
    <row r="474" spans="34:34" hidden="1" x14ac:dyDescent="0.35">
      <c r="AH474" s="13" t="s">
        <v>7653</v>
      </c>
    </row>
    <row r="475" spans="34:34" hidden="1" x14ac:dyDescent="0.35">
      <c r="AH475" s="13" t="s">
        <v>7640</v>
      </c>
    </row>
    <row r="476" spans="34:34" hidden="1" x14ac:dyDescent="0.35">
      <c r="AH476" s="13" t="s">
        <v>7634</v>
      </c>
    </row>
    <row r="477" spans="34:34" hidden="1" x14ac:dyDescent="0.35">
      <c r="AH477" s="13" t="s">
        <v>7623</v>
      </c>
    </row>
    <row r="478" spans="34:34" hidden="1" x14ac:dyDescent="0.35">
      <c r="AH478" s="13" t="s">
        <v>7607</v>
      </c>
    </row>
    <row r="479" spans="34:34" hidden="1" x14ac:dyDescent="0.35">
      <c r="AH479" s="13" t="s">
        <v>7605</v>
      </c>
    </row>
    <row r="480" spans="34:34" hidden="1" x14ac:dyDescent="0.35">
      <c r="AH480" s="13" t="s">
        <v>7599</v>
      </c>
    </row>
    <row r="481" spans="34:34" hidden="1" x14ac:dyDescent="0.35">
      <c r="AH481" s="13" t="s">
        <v>7581</v>
      </c>
    </row>
    <row r="482" spans="34:34" hidden="1" x14ac:dyDescent="0.35">
      <c r="AH482" s="13" t="s">
        <v>7569</v>
      </c>
    </row>
    <row r="483" spans="34:34" hidden="1" x14ac:dyDescent="0.35">
      <c r="AH483" s="13" t="s">
        <v>7558</v>
      </c>
    </row>
    <row r="484" spans="34:34" hidden="1" x14ac:dyDescent="0.35">
      <c r="AH484" s="13" t="s">
        <v>7546</v>
      </c>
    </row>
    <row r="485" spans="34:34" hidden="1" x14ac:dyDescent="0.35">
      <c r="AH485" s="13" t="s">
        <v>7541</v>
      </c>
    </row>
    <row r="486" spans="34:34" hidden="1" x14ac:dyDescent="0.35">
      <c r="AH486" s="13" t="s">
        <v>7524</v>
      </c>
    </row>
    <row r="487" spans="34:34" hidden="1" x14ac:dyDescent="0.35">
      <c r="AH487" s="12" t="s">
        <v>2254</v>
      </c>
    </row>
    <row r="488" spans="34:34" hidden="1" x14ac:dyDescent="0.35"/>
    <row r="489" spans="34:34" hidden="1" x14ac:dyDescent="0.35"/>
    <row r="490" spans="34:34" hidden="1" x14ac:dyDescent="0.35"/>
    <row r="491" spans="34:34" hidden="1" x14ac:dyDescent="0.35"/>
    <row r="492" spans="34:34" hidden="1" x14ac:dyDescent="0.35"/>
  </sheetData>
  <sheetProtection password="E3A5" sheet="1" selectLockedCells="1"/>
  <dataValidations count="6">
    <dataValidation type="list" allowBlank="1" showInputMessage="1" showErrorMessage="1" sqref="C13" xr:uid="{CA4222EA-D7C3-430B-8FBE-D2D893A2597B}">
      <formula1>INDIRECT(C12)</formula1>
    </dataValidation>
    <dataValidation type="list" allowBlank="1" showInputMessage="1" showErrorMessage="1" sqref="C12" xr:uid="{021BBC99-689A-490F-8BA8-452DADF89E6D}">
      <formula1>Manufacturer.</formula1>
    </dataValidation>
    <dataValidation type="list" allowBlank="1" showInputMessage="1" showErrorMessage="1" promptTitle="Select manufacturer" sqref="C18" xr:uid="{D86DD284-53C3-4B9F-860F-B42BD690915B}">
      <formula1>$P$6:$P$14</formula1>
    </dataValidation>
    <dataValidation type="list" allowBlank="1" showInputMessage="1" showErrorMessage="1" sqref="C5 C19" xr:uid="{76E45925-8C73-454A-BF42-B79B67D05AA0}">
      <formula1>INDIRECT($C$4)</formula1>
    </dataValidation>
    <dataValidation type="list" allowBlank="1" showInputMessage="1" showErrorMessage="1" sqref="H13" xr:uid="{FAC18F84-35C3-4183-8AA5-B90B40D581EF}">
      <formula1>Manufacturer</formula1>
    </dataValidation>
    <dataValidation type="list" allowBlank="1" showInputMessage="1" showErrorMessage="1" promptTitle="Select manufacturer" sqref="C4" xr:uid="{761E1B6E-70FB-44AB-A3C1-0C13876BE395}">
      <formula1>Manufacturer</formula1>
    </dataValidation>
  </dataValidations>
  <pageMargins left="0.7" right="0.7" top="0.75" bottom="0.75" header="0.3" footer="0.3"/>
  <pageSetup orientation="portrait" r:id="rId14"/>
  <drawing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AB203"/>
  <sheetViews>
    <sheetView topLeftCell="A139" zoomScale="80" zoomScaleNormal="80" workbookViewId="0">
      <selection activeCell="B182" sqref="B182"/>
    </sheetView>
  </sheetViews>
  <sheetFormatPr defaultRowHeight="14.5" x14ac:dyDescent="0.35"/>
  <cols>
    <col min="2" max="2" width="15.7265625" bestFit="1" customWidth="1"/>
    <col min="3" max="3" width="14.26953125" bestFit="1" customWidth="1"/>
    <col min="4" max="4" width="5.453125" bestFit="1" customWidth="1"/>
    <col min="5" max="6" width="5.453125" customWidth="1"/>
    <col min="7" max="7" width="8.81640625" bestFit="1" customWidth="1"/>
    <col min="8" max="8" width="13.54296875" customWidth="1"/>
    <col min="9" max="9" width="15" bestFit="1" customWidth="1"/>
    <col min="10" max="11" width="27.81640625" bestFit="1" customWidth="1"/>
    <col min="12" max="12" width="30.1796875" style="6" bestFit="1" customWidth="1"/>
    <col min="13" max="13" width="9.54296875" style="7" bestFit="1" customWidth="1"/>
    <col min="14" max="15" width="9.54296875" style="2" bestFit="1" customWidth="1"/>
    <col min="16" max="16" width="8.54296875" style="2" bestFit="1" customWidth="1"/>
    <col min="17" max="17" width="9.54296875" style="2" bestFit="1" customWidth="1"/>
    <col min="18" max="18" width="10.1796875" style="2" bestFit="1" customWidth="1"/>
    <col min="19" max="19" width="8.54296875" style="2" bestFit="1" customWidth="1"/>
    <col min="20" max="21" width="9.54296875" style="2" bestFit="1" customWidth="1"/>
    <col min="22" max="22" width="12" style="2" bestFit="1" customWidth="1"/>
    <col min="23" max="23" width="15.81640625" style="2" bestFit="1" customWidth="1"/>
    <col min="24" max="24" width="9.81640625" style="2" bestFit="1" customWidth="1"/>
    <col min="25" max="26" width="8.54296875" style="2" bestFit="1" customWidth="1"/>
    <col min="27" max="27" width="9.54296875" bestFit="1" customWidth="1"/>
  </cols>
  <sheetData>
    <row r="1" spans="1:28" ht="29" x14ac:dyDescent="0.35">
      <c r="D1" t="s">
        <v>2187</v>
      </c>
      <c r="G1" s="11" t="s">
        <v>2166</v>
      </c>
      <c r="H1" s="3" t="s">
        <v>2165</v>
      </c>
      <c r="I1" s="11" t="s">
        <v>2143</v>
      </c>
      <c r="J1" s="3" t="s">
        <v>2</v>
      </c>
      <c r="K1" s="3" t="s">
        <v>1</v>
      </c>
      <c r="L1" s="10" t="s">
        <v>2160</v>
      </c>
      <c r="M1" s="8" t="s">
        <v>2159</v>
      </c>
      <c r="N1" s="5" t="s">
        <v>2161</v>
      </c>
      <c r="O1" s="5" t="s">
        <v>2149</v>
      </c>
      <c r="P1" s="5" t="s">
        <v>2150</v>
      </c>
      <c r="Q1" s="5" t="s">
        <v>2151</v>
      </c>
      <c r="R1" s="5" t="s">
        <v>2164</v>
      </c>
      <c r="S1" s="5" t="s">
        <v>2162</v>
      </c>
      <c r="T1" s="5" t="s">
        <v>2152</v>
      </c>
      <c r="U1" s="5" t="s">
        <v>2153</v>
      </c>
      <c r="V1" s="5" t="s">
        <v>2163</v>
      </c>
      <c r="W1" s="5" t="s">
        <v>2154</v>
      </c>
      <c r="X1" s="5" t="s">
        <v>2155</v>
      </c>
      <c r="Y1" s="5" t="s">
        <v>2156</v>
      </c>
      <c r="Z1" s="5" t="s">
        <v>2157</v>
      </c>
      <c r="AA1" s="5" t="s">
        <v>2158</v>
      </c>
    </row>
    <row r="2" spans="1:28" x14ac:dyDescent="0.35">
      <c r="A2">
        <v>2</v>
      </c>
      <c r="B2" t="str">
        <f>IF(J2="Wolfspeed",K2,IFERROR(VLOOKUP(CONCATENATE(C2,D2),Sheet1!AF:AH,1,FALSE),CONCATENATE(C2,"D")))</f>
        <v>C3M0015065K</v>
      </c>
      <c r="C2" t="str">
        <f t="array" ref="C2">IF(G2=650,INDEX(Sheet1!$I:$I,MATCH(MIN(ABS(Sheet1!$H$1:$H$50-E2)),ABS(Sheet1!$H$1:$H$50-E2),0)),IF(G2=900,INDEX(Sheet1!$C:$C,MATCH(MIN(ABS(Sheet1!$B$1:$B$50-E2)),ABS(Sheet1!$B$1:$B$50-E2),0)),IF(G2=1200,INDEX(Sheet1!$U:$U,MATCH(MIN(ABS(Sheet1!$T$1:$T$48-E2)),ABS(Sheet1!$T$1:$T$48-E2),0)),IF(G2=1000,INDEX(Sheet1!$AA:$AA,MATCH(MIN(ABS(Sheet1!$Z$1:$Z$50-E2)),ABS(Sheet1!$Z$1:$Z$50-E2),0))))))</f>
        <v>C3M0015065</v>
      </c>
      <c r="D2" t="str">
        <f>IF(I2="TO-247-3","D",IF(I2="TO-247-4","K",IF(LEFT(I2,6)="TO-263","J","D")))</f>
        <v>K</v>
      </c>
      <c r="E2">
        <f>H2/1.3</f>
        <v>6.9230769230769225</v>
      </c>
      <c r="G2">
        <v>650</v>
      </c>
      <c r="H2">
        <v>9</v>
      </c>
      <c r="I2" t="s">
        <v>2082</v>
      </c>
      <c r="J2" t="s">
        <v>1637</v>
      </c>
      <c r="K2" t="s">
        <v>1807</v>
      </c>
      <c r="L2" t="s">
        <v>29</v>
      </c>
      <c r="M2" s="9">
        <v>55.36</v>
      </c>
      <c r="N2" s="4"/>
      <c r="O2" s="4"/>
      <c r="P2" s="4"/>
      <c r="Q2" s="4"/>
      <c r="R2" s="4"/>
      <c r="S2" s="4"/>
      <c r="T2" s="4">
        <v>55.36</v>
      </c>
      <c r="U2" s="4"/>
      <c r="V2" s="4"/>
      <c r="W2" s="4"/>
      <c r="X2" s="4"/>
      <c r="Y2" s="4"/>
      <c r="Z2" s="4"/>
      <c r="AA2" s="4"/>
      <c r="AB2">
        <f>A2</f>
        <v>2</v>
      </c>
    </row>
    <row r="3" spans="1:28" x14ac:dyDescent="0.35">
      <c r="A3">
        <v>3</v>
      </c>
      <c r="B3" t="str">
        <f>IF(J3="Wolfspeed",K3,IFERROR(VLOOKUP(CONCATENATE(C3,D3),Sheet1!AF:AH,1,FALSE),CONCATENATE(C3,"D")))</f>
        <v>C3M0015065D</v>
      </c>
      <c r="C3" t="str">
        <f t="array" ref="C3">IF(G3=650,INDEX(Sheet1!$I:$I,MATCH(MIN(ABS(Sheet1!$H$1:$H$50-E3)),ABS(Sheet1!$H$1:$H$50-E3),0)),IF(G3=900,INDEX(Sheet1!$C:$C,MATCH(MIN(ABS(Sheet1!$B$1:$B$50-E3)),ABS(Sheet1!$B$1:$B$50-E3),0)),IF(G3=1200,INDEX(Sheet1!$U:$U,MATCH(MIN(ABS(Sheet1!$T$1:$T$48-E3)),ABS(Sheet1!$T$1:$T$48-E3),0)),IF(G3=1000,INDEX(Sheet1!$AA:$AA,MATCH(MIN(ABS(Sheet1!$Z$1:$Z$50-E3)),ABS(Sheet1!$Z$1:$Z$50-E3),0))))))</f>
        <v>C3M0015065</v>
      </c>
      <c r="D3" t="str">
        <f t="shared" ref="D3:D66" si="0">IF(I3="TO-247-3","D",IF(I3="TO-247-4","K",IF(LEFT(I3,6)="TO-263","J","D")))</f>
        <v>D</v>
      </c>
      <c r="E3">
        <f t="shared" ref="E3:E66" si="1">H3/1.3</f>
        <v>14.615384615384615</v>
      </c>
      <c r="G3">
        <v>650</v>
      </c>
      <c r="H3">
        <v>19</v>
      </c>
      <c r="I3" t="s">
        <v>2030</v>
      </c>
      <c r="J3" t="s">
        <v>898</v>
      </c>
      <c r="K3" t="s">
        <v>1449</v>
      </c>
      <c r="L3" t="s">
        <v>31</v>
      </c>
      <c r="M3" s="9">
        <v>26.09</v>
      </c>
      <c r="N3" s="4">
        <v>28.171520000000001</v>
      </c>
      <c r="O3" s="4">
        <v>26.98</v>
      </c>
      <c r="P3" s="4"/>
      <c r="Q3" s="4"/>
      <c r="R3" s="4"/>
      <c r="S3" s="4"/>
      <c r="T3" s="4"/>
      <c r="U3" s="4"/>
      <c r="V3" s="4">
        <v>26.09</v>
      </c>
      <c r="W3" s="4"/>
      <c r="X3" s="4"/>
      <c r="Y3" s="4"/>
      <c r="Z3" s="4"/>
      <c r="AA3" s="4">
        <v>26.98</v>
      </c>
      <c r="AB3">
        <f t="shared" ref="AB3:AB66" si="2">A3</f>
        <v>3</v>
      </c>
    </row>
    <row r="4" spans="1:28" x14ac:dyDescent="0.35">
      <c r="A4">
        <v>4</v>
      </c>
      <c r="B4" t="str">
        <f>IF(J4="Wolfspeed",K4,IFERROR(VLOOKUP(CONCATENATE(C4,D4),Sheet1!AF:AH,1,FALSE),CONCATENATE(C4,"D")))</f>
        <v>C3M0015065D</v>
      </c>
      <c r="C4" t="str">
        <f t="array" ref="C4">IF(G4=650,INDEX(Sheet1!$I:$I,MATCH(MIN(ABS(Sheet1!$H$1:$H$50-E4)),ABS(Sheet1!$H$1:$H$50-E4),0)),IF(G4=900,INDEX(Sheet1!$C:$C,MATCH(MIN(ABS(Sheet1!$B$1:$B$50-E4)),ABS(Sheet1!$B$1:$B$50-E4),0)),IF(G4=1200,INDEX(Sheet1!$U:$U,MATCH(MIN(ABS(Sheet1!$T$1:$T$48-E4)),ABS(Sheet1!$T$1:$T$48-E4),0)),IF(G4=1000,INDEX(Sheet1!$AA:$AA,MATCH(MIN(ABS(Sheet1!$Z$1:$Z$50-E4)),ABS(Sheet1!$Z$1:$Z$50-E4),0))))))</f>
        <v>C3M0015065</v>
      </c>
      <c r="D4" t="str">
        <f t="shared" si="0"/>
        <v>D</v>
      </c>
      <c r="E4">
        <f t="shared" si="1"/>
        <v>14.615384615384615</v>
      </c>
      <c r="G4">
        <v>650</v>
      </c>
      <c r="H4">
        <v>19</v>
      </c>
      <c r="I4" t="s">
        <v>8980</v>
      </c>
      <c r="J4" t="s">
        <v>898</v>
      </c>
      <c r="K4" t="s">
        <v>1519</v>
      </c>
      <c r="L4" t="s">
        <v>31</v>
      </c>
      <c r="M4" s="9">
        <v>26.57</v>
      </c>
      <c r="N4" s="4">
        <v>28.699919999999999</v>
      </c>
      <c r="O4" s="4"/>
      <c r="P4" s="4"/>
      <c r="Q4" s="4"/>
      <c r="R4" s="4"/>
      <c r="S4" s="4"/>
      <c r="T4" s="4"/>
      <c r="U4" s="4"/>
      <c r="V4" s="4">
        <v>26.57</v>
      </c>
      <c r="W4" s="4"/>
      <c r="X4" s="4"/>
      <c r="Y4" s="4"/>
      <c r="Z4" s="4"/>
      <c r="AA4" s="4">
        <v>34.4</v>
      </c>
      <c r="AB4">
        <f t="shared" si="2"/>
        <v>4</v>
      </c>
    </row>
    <row r="5" spans="1:28" x14ac:dyDescent="0.35">
      <c r="A5">
        <v>5</v>
      </c>
      <c r="B5" t="str">
        <f>IF(J5="Wolfspeed",K5,IFERROR(VLOOKUP(CONCATENATE(C5,D5),Sheet1!AF:AH,1,FALSE),CONCATENATE(C5,"D")))</f>
        <v>C3M0015065D</v>
      </c>
      <c r="C5" t="str">
        <f t="array" ref="C5">IF(G5=650,INDEX(Sheet1!$I:$I,MATCH(MIN(ABS(Sheet1!$H$1:$H$50-E5)),ABS(Sheet1!$H$1:$H$50-E5),0)),IF(G5=900,INDEX(Sheet1!$C:$C,MATCH(MIN(ABS(Sheet1!$B$1:$B$50-E5)),ABS(Sheet1!$B$1:$B$50-E5),0)),IF(G5=1200,INDEX(Sheet1!$U:$U,MATCH(MIN(ABS(Sheet1!$T$1:$T$48-E5)),ABS(Sheet1!$T$1:$T$48-E5),0)),IF(G5=1000,INDEX(Sheet1!$AA:$AA,MATCH(MIN(ABS(Sheet1!$Z$1:$Z$50-E5)),ABS(Sheet1!$Z$1:$Z$50-E5),0))))))</f>
        <v>C3M0015065</v>
      </c>
      <c r="D5" t="str">
        <f t="shared" si="0"/>
        <v>D</v>
      </c>
      <c r="E5">
        <f t="shared" si="1"/>
        <v>17</v>
      </c>
      <c r="G5">
        <v>650</v>
      </c>
      <c r="H5">
        <v>22.1</v>
      </c>
      <c r="I5" t="s">
        <v>2030</v>
      </c>
      <c r="J5" t="s">
        <v>187</v>
      </c>
      <c r="K5" t="s">
        <v>978</v>
      </c>
      <c r="L5" t="s">
        <v>26</v>
      </c>
      <c r="M5" s="9">
        <v>74.333335217541205</v>
      </c>
      <c r="N5" s="4">
        <v>94.0839</v>
      </c>
      <c r="O5" s="4"/>
      <c r="P5" s="4"/>
      <c r="Q5" s="4">
        <v>74.333335217541205</v>
      </c>
      <c r="R5" s="4">
        <v>97.9</v>
      </c>
      <c r="S5" s="4"/>
      <c r="T5" s="4">
        <v>96.1</v>
      </c>
      <c r="U5" s="4">
        <v>80.41</v>
      </c>
      <c r="V5" s="4"/>
      <c r="W5" s="4"/>
      <c r="X5" s="4"/>
      <c r="Y5" s="4"/>
      <c r="Z5" s="4"/>
      <c r="AA5" s="4">
        <v>118.188</v>
      </c>
      <c r="AB5">
        <f t="shared" si="2"/>
        <v>5</v>
      </c>
    </row>
    <row r="6" spans="1:28" x14ac:dyDescent="0.35">
      <c r="A6">
        <v>6</v>
      </c>
      <c r="B6" t="str">
        <f>IF(J6="Wolfspeed",K6,IFERROR(VLOOKUP(CONCATENATE(C6,D6),Sheet1!AF:AH,1,FALSE),CONCATENATE(C6,"D")))</f>
        <v>C3M0015065D</v>
      </c>
      <c r="C6" t="str">
        <f t="array" ref="C6">IF(G6=650,INDEX(Sheet1!$I:$I,MATCH(MIN(ABS(Sheet1!$H$1:$H$50-E6)),ABS(Sheet1!$H$1:$H$50-E6),0)),IF(G6=900,INDEX(Sheet1!$C:$C,MATCH(MIN(ABS(Sheet1!$B$1:$B$50-E6)),ABS(Sheet1!$B$1:$B$50-E6),0)),IF(G6=1200,INDEX(Sheet1!$U:$U,MATCH(MIN(ABS(Sheet1!$T$1:$T$48-E6)),ABS(Sheet1!$T$1:$T$48-E6),0)),IF(G6=1000,INDEX(Sheet1!$AA:$AA,MATCH(MIN(ABS(Sheet1!$Z$1:$Z$50-E6)),ABS(Sheet1!$Z$1:$Z$50-E6),0))))))</f>
        <v>C3M0015065</v>
      </c>
      <c r="D6" t="str">
        <f t="shared" si="0"/>
        <v>D</v>
      </c>
      <c r="E6">
        <f t="shared" si="1"/>
        <v>19.23076923076923</v>
      </c>
      <c r="G6">
        <v>650</v>
      </c>
      <c r="H6">
        <v>25</v>
      </c>
      <c r="I6" t="s">
        <v>2030</v>
      </c>
      <c r="J6" t="s">
        <v>38</v>
      </c>
      <c r="K6" t="s">
        <v>37</v>
      </c>
      <c r="L6" t="s">
        <v>30</v>
      </c>
      <c r="M6" s="9">
        <v>37.5</v>
      </c>
      <c r="N6" s="4">
        <v>39</v>
      </c>
      <c r="O6" s="4">
        <v>46.406999999999996</v>
      </c>
      <c r="P6" s="4">
        <v>38.31418</v>
      </c>
      <c r="Q6" s="4"/>
      <c r="R6" s="4">
        <v>48.9</v>
      </c>
      <c r="S6" s="4">
        <v>41.93</v>
      </c>
      <c r="T6" s="4">
        <v>46.5</v>
      </c>
      <c r="U6" s="4">
        <v>37.5</v>
      </c>
      <c r="V6" s="4"/>
      <c r="W6" s="4"/>
      <c r="X6" s="4"/>
      <c r="Y6" s="4"/>
      <c r="Z6" s="4"/>
      <c r="AA6" s="4">
        <v>49.401000000000003</v>
      </c>
      <c r="AB6">
        <f t="shared" si="2"/>
        <v>6</v>
      </c>
    </row>
    <row r="7" spans="1:28" x14ac:dyDescent="0.35">
      <c r="A7">
        <v>7</v>
      </c>
      <c r="B7" t="str">
        <f>IF(J7="Wolfspeed",K7,IFERROR(VLOOKUP(CONCATENATE(C7,D7),Sheet1!AF:AH,1,FALSE),CONCATENATE(C7,"D")))</f>
        <v>C3M0015065D</v>
      </c>
      <c r="C7" t="str">
        <f t="array" ref="C7">IF(G7=650,INDEX(Sheet1!$I:$I,MATCH(MIN(ABS(Sheet1!$H$1:$H$50-E7)),ABS(Sheet1!$H$1:$H$50-E7),0)),IF(G7=900,INDEX(Sheet1!$C:$C,MATCH(MIN(ABS(Sheet1!$B$1:$B$50-E7)),ABS(Sheet1!$B$1:$B$50-E7),0)),IF(G7=1200,INDEX(Sheet1!$U:$U,MATCH(MIN(ABS(Sheet1!$T$1:$T$48-E7)),ABS(Sheet1!$T$1:$T$48-E7),0)),IF(G7=1000,INDEX(Sheet1!$AA:$AA,MATCH(MIN(ABS(Sheet1!$Z$1:$Z$50-E7)),ABS(Sheet1!$Z$1:$Z$50-E7),0))))))</f>
        <v>C3M0015065</v>
      </c>
      <c r="D7" t="str">
        <f t="shared" si="0"/>
        <v>D</v>
      </c>
      <c r="E7">
        <f t="shared" si="1"/>
        <v>19.23076923076923</v>
      </c>
      <c r="G7">
        <v>650</v>
      </c>
      <c r="H7">
        <v>25</v>
      </c>
      <c r="I7" t="s">
        <v>2141</v>
      </c>
      <c r="J7" t="s">
        <v>177</v>
      </c>
      <c r="K7" t="s">
        <v>2011</v>
      </c>
      <c r="L7" t="s">
        <v>23</v>
      </c>
      <c r="M7" s="9">
        <v>601.94000000000005</v>
      </c>
      <c r="N7" s="4">
        <v>601.94000000000005</v>
      </c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>
        <f t="shared" si="2"/>
        <v>7</v>
      </c>
    </row>
    <row r="8" spans="1:28" x14ac:dyDescent="0.35">
      <c r="A8">
        <v>8</v>
      </c>
      <c r="B8" t="str">
        <f>IF(J8="Wolfspeed",K8,IFERROR(VLOOKUP(CONCATENATE(C8,D8),Sheet1!AF:AH,1,FALSE),CONCATENATE(C8,"D")))</f>
        <v>C3M0015065D</v>
      </c>
      <c r="C8" t="str">
        <f t="array" ref="C8">IF(G8=650,INDEX(Sheet1!$I:$I,MATCH(MIN(ABS(Sheet1!$H$1:$H$50-E8)),ABS(Sheet1!$H$1:$H$50-E8),0)),IF(G8=900,INDEX(Sheet1!$C:$C,MATCH(MIN(ABS(Sheet1!$B$1:$B$50-E8)),ABS(Sheet1!$B$1:$B$50-E8),0)),IF(G8=1200,INDEX(Sheet1!$U:$U,MATCH(MIN(ABS(Sheet1!$T$1:$T$48-E8)),ABS(Sheet1!$T$1:$T$48-E8),0)),IF(G8=1000,INDEX(Sheet1!$AA:$AA,MATCH(MIN(ABS(Sheet1!$Z$1:$Z$50-E8)),ABS(Sheet1!$Z$1:$Z$50-E8),0))))))</f>
        <v>C3M0015065</v>
      </c>
      <c r="D8" t="str">
        <f t="shared" si="0"/>
        <v>D</v>
      </c>
      <c r="E8">
        <f t="shared" si="1"/>
        <v>20</v>
      </c>
      <c r="G8">
        <v>650</v>
      </c>
      <c r="H8">
        <v>26</v>
      </c>
      <c r="I8" t="s">
        <v>2030</v>
      </c>
      <c r="J8" t="s">
        <v>38</v>
      </c>
      <c r="K8" t="s">
        <v>1938</v>
      </c>
      <c r="L8" t="s">
        <v>30</v>
      </c>
      <c r="M8" s="9">
        <v>17.07</v>
      </c>
      <c r="N8" s="4">
        <v>17.472000000000001</v>
      </c>
      <c r="O8" s="4"/>
      <c r="P8" s="4"/>
      <c r="Q8" s="4"/>
      <c r="R8" s="4"/>
      <c r="S8" s="4"/>
      <c r="T8" s="4">
        <v>20.74</v>
      </c>
      <c r="U8" s="4">
        <v>17.07</v>
      </c>
      <c r="V8" s="4"/>
      <c r="W8" s="4"/>
      <c r="X8" s="4"/>
      <c r="Y8" s="4"/>
      <c r="Z8" s="4"/>
      <c r="AA8" s="4"/>
      <c r="AB8">
        <f t="shared" si="2"/>
        <v>8</v>
      </c>
    </row>
    <row r="9" spans="1:28" x14ac:dyDescent="0.35">
      <c r="A9">
        <v>9</v>
      </c>
      <c r="B9" t="str">
        <f>IF(J9="Wolfspeed",K9,IFERROR(VLOOKUP(CONCATENATE(C9,D9),Sheet1!AF:AH,1,FALSE),CONCATENATE(C9,"D")))</f>
        <v>C3M0015065D</v>
      </c>
      <c r="C9" t="str">
        <f t="array" ref="C9">IF(G9=650,INDEX(Sheet1!$I:$I,MATCH(MIN(ABS(Sheet1!$H$1:$H$50-E9)),ABS(Sheet1!$H$1:$H$50-E9),0)),IF(G9=900,INDEX(Sheet1!$C:$C,MATCH(MIN(ABS(Sheet1!$B$1:$B$50-E9)),ABS(Sheet1!$B$1:$B$50-E9),0)),IF(G9=1200,INDEX(Sheet1!$U:$U,MATCH(MIN(ABS(Sheet1!$T$1:$T$48-E9)),ABS(Sheet1!$T$1:$T$48-E9),0)),IF(G9=1000,INDEX(Sheet1!$AA:$AA,MATCH(MIN(ABS(Sheet1!$Z$1:$Z$50-E9)),ABS(Sheet1!$Z$1:$Z$50-E9),0))))))</f>
        <v>C3M0015065</v>
      </c>
      <c r="D9" t="str">
        <f t="shared" si="0"/>
        <v>J</v>
      </c>
      <c r="E9">
        <f t="shared" si="1"/>
        <v>20</v>
      </c>
      <c r="G9">
        <v>650</v>
      </c>
      <c r="H9">
        <v>26</v>
      </c>
      <c r="I9" t="s">
        <v>2039</v>
      </c>
      <c r="J9" t="s">
        <v>38</v>
      </c>
      <c r="K9" t="s">
        <v>1949</v>
      </c>
      <c r="L9" t="s">
        <v>30</v>
      </c>
      <c r="M9" s="9">
        <v>17.88</v>
      </c>
      <c r="N9" s="4">
        <v>18.018000000000001</v>
      </c>
      <c r="O9" s="4"/>
      <c r="P9" s="4"/>
      <c r="Q9" s="4"/>
      <c r="R9" s="4"/>
      <c r="S9" s="4"/>
      <c r="T9" s="4">
        <v>21.73</v>
      </c>
      <c r="U9" s="4">
        <v>17.88</v>
      </c>
      <c r="V9" s="4"/>
      <c r="W9" s="4"/>
      <c r="X9" s="4"/>
      <c r="Y9" s="4"/>
      <c r="Z9" s="4"/>
      <c r="AA9" s="4"/>
      <c r="AB9">
        <f t="shared" si="2"/>
        <v>9</v>
      </c>
    </row>
    <row r="10" spans="1:28" x14ac:dyDescent="0.35">
      <c r="A10">
        <v>10</v>
      </c>
      <c r="B10" t="str">
        <f>IF(J10="Wolfspeed",K10,IFERROR(VLOOKUP(CONCATENATE(C10,D10),Sheet1!AF:AH,1,FALSE),CONCATENATE(C10,"D")))</f>
        <v>C3M0015065D</v>
      </c>
      <c r="C10" t="str">
        <f t="array" ref="C10">IF(G10=650,INDEX(Sheet1!$I:$I,MATCH(MIN(ABS(Sheet1!$H$1:$H$50-E10)),ABS(Sheet1!$H$1:$H$50-E10),0)),IF(G10=900,INDEX(Sheet1!$C:$C,MATCH(MIN(ABS(Sheet1!$B$1:$B$50-E10)),ABS(Sheet1!$B$1:$B$50-E10),0)),IF(G10=1200,INDEX(Sheet1!$U:$U,MATCH(MIN(ABS(Sheet1!$T$1:$T$48-E10)),ABS(Sheet1!$T$1:$T$48-E10),0)),IF(G10=1000,INDEX(Sheet1!$AA:$AA,MATCH(MIN(ABS(Sheet1!$Z$1:$Z$50-E10)),ABS(Sheet1!$Z$1:$Z$50-E10),0))))))</f>
        <v>C3M0015065</v>
      </c>
      <c r="D10" t="str">
        <f t="shared" si="0"/>
        <v>J</v>
      </c>
      <c r="E10">
        <f t="shared" si="1"/>
        <v>20</v>
      </c>
      <c r="G10">
        <v>650</v>
      </c>
      <c r="H10">
        <v>26</v>
      </c>
      <c r="I10" t="s">
        <v>2039</v>
      </c>
      <c r="J10" t="s">
        <v>38</v>
      </c>
      <c r="K10" t="s">
        <v>121</v>
      </c>
      <c r="L10" t="s">
        <v>23</v>
      </c>
      <c r="M10" s="9">
        <v>36.58</v>
      </c>
      <c r="N10" s="4">
        <v>36.58</v>
      </c>
      <c r="O10" s="4"/>
      <c r="P10" s="4">
        <v>37.675609999999999</v>
      </c>
      <c r="Q10" s="4"/>
      <c r="R10" s="4">
        <v>43.1</v>
      </c>
      <c r="S10" s="4"/>
      <c r="T10" s="4">
        <v>42.77</v>
      </c>
      <c r="U10" s="4">
        <v>36.880000000000003</v>
      </c>
      <c r="V10" s="4"/>
      <c r="W10" s="4"/>
      <c r="X10" s="4"/>
      <c r="Y10" s="4"/>
      <c r="Z10" s="4"/>
      <c r="AA10" s="4">
        <v>54.952500000000008</v>
      </c>
      <c r="AB10">
        <f t="shared" si="2"/>
        <v>10</v>
      </c>
    </row>
    <row r="11" spans="1:28" x14ac:dyDescent="0.35">
      <c r="A11">
        <v>11</v>
      </c>
      <c r="B11" t="str">
        <f>IF(J11="Wolfspeed",K11,IFERROR(VLOOKUP(CONCATENATE(C11,D11),Sheet1!AF:AH,1,FALSE),CONCATENATE(C11,"D")))</f>
        <v>C3M0015065D</v>
      </c>
      <c r="C11" t="str">
        <f t="array" ref="C11">IF(G11=650,INDEX(Sheet1!$I:$I,MATCH(MIN(ABS(Sheet1!$H$1:$H$50-E11)),ABS(Sheet1!$H$1:$H$50-E11),0)),IF(G11=900,INDEX(Sheet1!$C:$C,MATCH(MIN(ABS(Sheet1!$B$1:$B$50-E11)),ABS(Sheet1!$B$1:$B$50-E11),0)),IF(G11=1200,INDEX(Sheet1!$U:$U,MATCH(MIN(ABS(Sheet1!$T$1:$T$48-E11)),ABS(Sheet1!$T$1:$T$48-E11),0)),IF(G11=1000,INDEX(Sheet1!$AA:$AA,MATCH(MIN(ABS(Sheet1!$Z$1:$Z$50-E11)),ABS(Sheet1!$Z$1:$Z$50-E11),0))))))</f>
        <v>C3M0015065</v>
      </c>
      <c r="D11" t="str">
        <f t="shared" si="0"/>
        <v>D</v>
      </c>
      <c r="E11">
        <f t="shared" si="1"/>
        <v>22</v>
      </c>
      <c r="G11">
        <v>650</v>
      </c>
      <c r="H11">
        <v>28.6</v>
      </c>
      <c r="I11" t="s">
        <v>2030</v>
      </c>
      <c r="J11" t="s">
        <v>187</v>
      </c>
      <c r="K11" t="s">
        <v>526</v>
      </c>
      <c r="L11" t="s">
        <v>25</v>
      </c>
      <c r="M11" s="9">
        <v>30.166899999999998</v>
      </c>
      <c r="N11" s="4">
        <v>32.9</v>
      </c>
      <c r="O11" s="4"/>
      <c r="P11" s="4">
        <v>30.166899999999998</v>
      </c>
      <c r="Q11" s="4">
        <v>39.260568993098097</v>
      </c>
      <c r="R11" s="4">
        <v>39.200000000000003</v>
      </c>
      <c r="S11" s="4">
        <v>35.619999999999997</v>
      </c>
      <c r="T11" s="4">
        <v>39.64</v>
      </c>
      <c r="U11" s="4">
        <v>35.76</v>
      </c>
      <c r="V11" s="4"/>
      <c r="W11" s="4">
        <v>40.99</v>
      </c>
      <c r="X11" s="4"/>
      <c r="Y11" s="4"/>
      <c r="Z11" s="4">
        <v>30.94</v>
      </c>
      <c r="AA11" s="4">
        <v>40.292000000000002</v>
      </c>
      <c r="AB11">
        <f t="shared" si="2"/>
        <v>11</v>
      </c>
    </row>
    <row r="12" spans="1:28" x14ac:dyDescent="0.35">
      <c r="A12">
        <v>12</v>
      </c>
      <c r="B12" t="str">
        <f>IF(J12="Wolfspeed",K12,IFERROR(VLOOKUP(CONCATENATE(C12,D12),Sheet1!AF:AH,1,FALSE),CONCATENATE(C12,"D")))</f>
        <v>C3M0015065D</v>
      </c>
      <c r="C12" t="str">
        <f t="array" ref="C12">IF(G12=650,INDEX(Sheet1!$I:$I,MATCH(MIN(ABS(Sheet1!$H$1:$H$50-E12)),ABS(Sheet1!$H$1:$H$50-E12),0)),IF(G12=900,INDEX(Sheet1!$C:$C,MATCH(MIN(ABS(Sheet1!$B$1:$B$50-E12)),ABS(Sheet1!$B$1:$B$50-E12),0)),IF(G12=1200,INDEX(Sheet1!$U:$U,MATCH(MIN(ABS(Sheet1!$T$1:$T$48-E12)),ABS(Sheet1!$T$1:$T$48-E12),0)),IF(G12=1000,INDEX(Sheet1!$AA:$AA,MATCH(MIN(ABS(Sheet1!$Z$1:$Z$50-E12)),ABS(Sheet1!$Z$1:$Z$50-E12),0))))))</f>
        <v>C3M0015065</v>
      </c>
      <c r="D12" t="str">
        <f t="shared" si="0"/>
        <v>D</v>
      </c>
      <c r="E12">
        <f t="shared" si="1"/>
        <v>22</v>
      </c>
      <c r="G12">
        <v>650</v>
      </c>
      <c r="H12">
        <v>28.6</v>
      </c>
      <c r="I12" t="s">
        <v>2030</v>
      </c>
      <c r="J12" t="s">
        <v>187</v>
      </c>
      <c r="K12" t="s">
        <v>921</v>
      </c>
      <c r="L12" t="s">
        <v>30</v>
      </c>
      <c r="M12" s="9">
        <v>41.13</v>
      </c>
      <c r="N12" s="4">
        <v>50.6248</v>
      </c>
      <c r="O12" s="4"/>
      <c r="P12" s="4"/>
      <c r="Q12" s="4">
        <v>45.018783668439703</v>
      </c>
      <c r="R12" s="4">
        <v>45.2</v>
      </c>
      <c r="S12" s="4"/>
      <c r="T12" s="4">
        <v>54.23</v>
      </c>
      <c r="U12" s="4">
        <v>41.13</v>
      </c>
      <c r="V12" s="4"/>
      <c r="W12" s="4"/>
      <c r="X12" s="4"/>
      <c r="Y12" s="4"/>
      <c r="Z12" s="4"/>
      <c r="AA12" s="4">
        <v>62.602499999999999</v>
      </c>
      <c r="AB12">
        <f t="shared" si="2"/>
        <v>12</v>
      </c>
    </row>
    <row r="13" spans="1:28" x14ac:dyDescent="0.35">
      <c r="A13">
        <v>13</v>
      </c>
      <c r="B13" t="str">
        <f>IF(J13="Wolfspeed",K13,IFERROR(VLOOKUP(CONCATENATE(C13,D13),Sheet1!AF:AH,1,FALSE),CONCATENATE(C13,"D")))</f>
        <v>C3M0015065D</v>
      </c>
      <c r="C13" t="str">
        <f t="array" ref="C13">IF(G13=650,INDEX(Sheet1!$I:$I,MATCH(MIN(ABS(Sheet1!$H$1:$H$50-E13)),ABS(Sheet1!$H$1:$H$50-E13),0)),IF(G13=900,INDEX(Sheet1!$C:$C,MATCH(MIN(ABS(Sheet1!$B$1:$B$50-E13)),ABS(Sheet1!$B$1:$B$50-E13),0)),IF(G13=1200,INDEX(Sheet1!$U:$U,MATCH(MIN(ABS(Sheet1!$T$1:$T$48-E13)),ABS(Sheet1!$T$1:$T$48-E13),0)),IF(G13=1000,INDEX(Sheet1!$AA:$AA,MATCH(MIN(ABS(Sheet1!$Z$1:$Z$50-E13)),ABS(Sheet1!$Z$1:$Z$50-E13),0))))))</f>
        <v>C3M0015065</v>
      </c>
      <c r="D13" t="str">
        <f t="shared" si="0"/>
        <v>D</v>
      </c>
      <c r="E13">
        <f t="shared" si="1"/>
        <v>26.923076923076923</v>
      </c>
      <c r="G13">
        <v>650</v>
      </c>
      <c r="H13">
        <v>35</v>
      </c>
      <c r="I13" t="s">
        <v>2065</v>
      </c>
      <c r="J13" t="s">
        <v>1637</v>
      </c>
      <c r="K13" t="s">
        <v>1743</v>
      </c>
      <c r="L13" t="s">
        <v>2147</v>
      </c>
      <c r="M13" s="9">
        <v>10.86</v>
      </c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>
        <f t="shared" si="2"/>
        <v>13</v>
      </c>
    </row>
    <row r="14" spans="1:28" x14ac:dyDescent="0.35">
      <c r="A14">
        <v>14</v>
      </c>
      <c r="B14" t="str">
        <f>IF(J14="Wolfspeed",K14,IFERROR(VLOOKUP(CONCATENATE(C14,D14),Sheet1!AF:AH,1,FALSE),CONCATENATE(C14,"D")))</f>
        <v>C3M0015065D</v>
      </c>
      <c r="C14" t="str">
        <f t="array" ref="C14">IF(G14=650,INDEX(Sheet1!$I:$I,MATCH(MIN(ABS(Sheet1!$H$1:$H$50-E14)),ABS(Sheet1!$H$1:$H$50-E14),0)),IF(G14=900,INDEX(Sheet1!$C:$C,MATCH(MIN(ABS(Sheet1!$B$1:$B$50-E14)),ABS(Sheet1!$B$1:$B$50-E14),0)),IF(G14=1200,INDEX(Sheet1!$U:$U,MATCH(MIN(ABS(Sheet1!$T$1:$T$48-E14)),ABS(Sheet1!$T$1:$T$48-E14),0)),IF(G14=1000,INDEX(Sheet1!$AA:$AA,MATCH(MIN(ABS(Sheet1!$Z$1:$Z$50-E14)),ABS(Sheet1!$Z$1:$Z$50-E14),0))))))</f>
        <v>C3M0015065</v>
      </c>
      <c r="D14" t="str">
        <f t="shared" si="0"/>
        <v>D</v>
      </c>
      <c r="E14">
        <f t="shared" si="1"/>
        <v>26.923076923076923</v>
      </c>
      <c r="G14">
        <v>650</v>
      </c>
      <c r="H14">
        <v>35</v>
      </c>
      <c r="I14" t="s">
        <v>2065</v>
      </c>
      <c r="J14" t="s">
        <v>1637</v>
      </c>
      <c r="K14" t="s">
        <v>1738</v>
      </c>
      <c r="L14" t="s">
        <v>1642</v>
      </c>
      <c r="M14" s="9">
        <v>23.492303952879698</v>
      </c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>
        <f t="shared" si="2"/>
        <v>14</v>
      </c>
    </row>
    <row r="15" spans="1:28" x14ac:dyDescent="0.35">
      <c r="A15">
        <v>15</v>
      </c>
      <c r="B15" t="str">
        <f>IF(J15="Wolfspeed",K15,IFERROR(VLOOKUP(CONCATENATE(C15,D15),Sheet1!AF:AH,1,FALSE),CONCATENATE(C15,"D")))</f>
        <v>C3M0015065D</v>
      </c>
      <c r="C15" t="str">
        <f t="array" ref="C15">IF(G15=650,INDEX(Sheet1!$I:$I,MATCH(MIN(ABS(Sheet1!$H$1:$H$50-E15)),ABS(Sheet1!$H$1:$H$50-E15),0)),IF(G15=900,INDEX(Sheet1!$C:$C,MATCH(MIN(ABS(Sheet1!$B$1:$B$50-E15)),ABS(Sheet1!$B$1:$B$50-E15),0)),IF(G15=1200,INDEX(Sheet1!$U:$U,MATCH(MIN(ABS(Sheet1!$T$1:$T$48-E15)),ABS(Sheet1!$T$1:$T$48-E15),0)),IF(G15=1000,INDEX(Sheet1!$AA:$AA,MATCH(MIN(ABS(Sheet1!$Z$1:$Z$50-E15)),ABS(Sheet1!$Z$1:$Z$50-E15),0))))))</f>
        <v>C3M0015065</v>
      </c>
      <c r="D15" t="str">
        <f t="shared" si="0"/>
        <v>D</v>
      </c>
      <c r="E15">
        <f t="shared" si="1"/>
        <v>26.923076923076923</v>
      </c>
      <c r="G15">
        <v>650</v>
      </c>
      <c r="H15">
        <v>35</v>
      </c>
      <c r="I15" t="s">
        <v>2030</v>
      </c>
      <c r="J15" t="s">
        <v>1637</v>
      </c>
      <c r="K15" t="s">
        <v>1748</v>
      </c>
      <c r="L15" t="s">
        <v>1642</v>
      </c>
      <c r="M15" s="9">
        <v>38.019546772634499</v>
      </c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>
        <f t="shared" si="2"/>
        <v>15</v>
      </c>
    </row>
    <row r="16" spans="1:28" x14ac:dyDescent="0.35">
      <c r="A16">
        <v>16</v>
      </c>
      <c r="B16" t="str">
        <f>IF(J16="Wolfspeed",K16,IFERROR(VLOOKUP(CONCATENATE(C16,D16),Sheet1!AF:AH,1,FALSE),CONCATENATE(C16,"D")))</f>
        <v>C3M0015065D</v>
      </c>
      <c r="C16" t="str">
        <f t="array" ref="C16">IF(G16=650,INDEX(Sheet1!$I:$I,MATCH(MIN(ABS(Sheet1!$H$1:$H$50-E16)),ABS(Sheet1!$H$1:$H$50-E16),0)),IF(G16=900,INDEX(Sheet1!$C:$C,MATCH(MIN(ABS(Sheet1!$B$1:$B$50-E16)),ABS(Sheet1!$B$1:$B$50-E16),0)),IF(G16=1200,INDEX(Sheet1!$U:$U,MATCH(MIN(ABS(Sheet1!$T$1:$T$48-E16)),ABS(Sheet1!$T$1:$T$48-E16),0)),IF(G16=1000,INDEX(Sheet1!$AA:$AA,MATCH(MIN(ABS(Sheet1!$Z$1:$Z$50-E16)),ABS(Sheet1!$Z$1:$Z$50-E16),0))))))</f>
        <v>C3M0015065</v>
      </c>
      <c r="D16" t="str">
        <f t="shared" si="0"/>
        <v>D</v>
      </c>
      <c r="E16">
        <f t="shared" si="1"/>
        <v>26.923076923076923</v>
      </c>
      <c r="G16">
        <v>650</v>
      </c>
      <c r="H16">
        <v>35</v>
      </c>
      <c r="I16" t="s">
        <v>2030</v>
      </c>
      <c r="J16" t="s">
        <v>1637</v>
      </c>
      <c r="K16" t="s">
        <v>1744</v>
      </c>
      <c r="L16" t="s">
        <v>1642</v>
      </c>
      <c r="M16" s="9">
        <v>24.916765116528801</v>
      </c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>
        <f t="shared" si="2"/>
        <v>16</v>
      </c>
    </row>
    <row r="17" spans="1:28" x14ac:dyDescent="0.35">
      <c r="A17">
        <v>17</v>
      </c>
      <c r="B17" t="str">
        <f>IF(J17="Wolfspeed",K17,IFERROR(VLOOKUP(CONCATENATE(C17,D17),Sheet1!AF:AH,1,FALSE),CONCATENATE(C17,"D")))</f>
        <v>C3M0015065K</v>
      </c>
      <c r="C17" t="str">
        <f t="array" ref="C17">IF(G17=650,INDEX(Sheet1!$I:$I,MATCH(MIN(ABS(Sheet1!$H$1:$H$50-E17)),ABS(Sheet1!$H$1:$H$50-E17),0)),IF(G17=900,INDEX(Sheet1!$C:$C,MATCH(MIN(ABS(Sheet1!$B$1:$B$50-E17)),ABS(Sheet1!$B$1:$B$50-E17),0)),IF(G17=1200,INDEX(Sheet1!$U:$U,MATCH(MIN(ABS(Sheet1!$T$1:$T$48-E17)),ABS(Sheet1!$T$1:$T$48-E17),0)),IF(G17=1000,INDEX(Sheet1!$AA:$AA,MATCH(MIN(ABS(Sheet1!$Z$1:$Z$50-E17)),ABS(Sheet1!$Z$1:$Z$50-E17),0))))))</f>
        <v>C3M0015065</v>
      </c>
      <c r="D17" t="str">
        <f t="shared" si="0"/>
        <v>K</v>
      </c>
      <c r="E17">
        <f t="shared" si="1"/>
        <v>26.923076923076923</v>
      </c>
      <c r="G17">
        <v>650</v>
      </c>
      <c r="H17">
        <v>35</v>
      </c>
      <c r="I17" t="s">
        <v>2082</v>
      </c>
      <c r="J17" t="s">
        <v>1637</v>
      </c>
      <c r="K17" t="s">
        <v>1751</v>
      </c>
      <c r="L17" t="s">
        <v>1642</v>
      </c>
      <c r="M17" s="9">
        <v>38.9013560644172</v>
      </c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>
        <f t="shared" si="2"/>
        <v>17</v>
      </c>
    </row>
    <row r="18" spans="1:28" x14ac:dyDescent="0.35">
      <c r="A18">
        <v>18</v>
      </c>
      <c r="B18" t="str">
        <f>IF(J18="Wolfspeed",K18,IFERROR(VLOOKUP(CONCATENATE(C18,D18),Sheet1!AF:AH,1,FALSE),CONCATENATE(C18,"D")))</f>
        <v>C3M0015065D</v>
      </c>
      <c r="C18" t="str">
        <f t="array" ref="C18">IF(G18=650,INDEX(Sheet1!$I:$I,MATCH(MIN(ABS(Sheet1!$H$1:$H$50-E18)),ABS(Sheet1!$H$1:$H$50-E18),0)),IF(G18=900,INDEX(Sheet1!$C:$C,MATCH(MIN(ABS(Sheet1!$B$1:$B$50-E18)),ABS(Sheet1!$B$1:$B$50-E18),0)),IF(G18=1200,INDEX(Sheet1!$U:$U,MATCH(MIN(ABS(Sheet1!$T$1:$T$48-E18)),ABS(Sheet1!$T$1:$T$48-E18),0)),IF(G18=1000,INDEX(Sheet1!$AA:$AA,MATCH(MIN(ABS(Sheet1!$Z$1:$Z$50-E18)),ABS(Sheet1!$Z$1:$Z$50-E18),0))))))</f>
        <v>C3M0015065</v>
      </c>
      <c r="D18" t="str">
        <f t="shared" si="0"/>
        <v>J</v>
      </c>
      <c r="E18">
        <f t="shared" si="1"/>
        <v>26.923076923076923</v>
      </c>
      <c r="G18">
        <v>650</v>
      </c>
      <c r="H18">
        <v>35</v>
      </c>
      <c r="I18" t="s">
        <v>2130</v>
      </c>
      <c r="J18" t="s">
        <v>1637</v>
      </c>
      <c r="K18" t="s">
        <v>1692</v>
      </c>
      <c r="L18" t="s">
        <v>2147</v>
      </c>
      <c r="M18" s="9">
        <v>10.86</v>
      </c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>
        <f t="shared" si="2"/>
        <v>18</v>
      </c>
    </row>
    <row r="19" spans="1:28" x14ac:dyDescent="0.35">
      <c r="A19">
        <v>19</v>
      </c>
      <c r="B19" t="str">
        <f>IF(J19="Wolfspeed",K19,IFERROR(VLOOKUP(CONCATENATE(C19,D19),Sheet1!AF:AH,1,FALSE),CONCATENATE(C19,"D")))</f>
        <v>C3M0015065D</v>
      </c>
      <c r="C19" t="str">
        <f t="array" ref="C19">IF(G19=650,INDEX(Sheet1!$I:$I,MATCH(MIN(ABS(Sheet1!$H$1:$H$50-E19)),ABS(Sheet1!$H$1:$H$50-E19),0)),IF(G19=900,INDEX(Sheet1!$C:$C,MATCH(MIN(ABS(Sheet1!$B$1:$B$50-E19)),ABS(Sheet1!$B$1:$B$50-E19),0)),IF(G19=1200,INDEX(Sheet1!$U:$U,MATCH(MIN(ABS(Sheet1!$T$1:$T$48-E19)),ABS(Sheet1!$T$1:$T$48-E19),0)),IF(G19=1000,INDEX(Sheet1!$AA:$AA,MATCH(MIN(ABS(Sheet1!$Z$1:$Z$50-E19)),ABS(Sheet1!$Z$1:$Z$50-E19),0))))))</f>
        <v>C3M0015065</v>
      </c>
      <c r="D19" t="str">
        <f t="shared" si="0"/>
        <v>J</v>
      </c>
      <c r="E19">
        <f t="shared" si="1"/>
        <v>26.923076923076923</v>
      </c>
      <c r="G19">
        <v>650</v>
      </c>
      <c r="H19">
        <v>35</v>
      </c>
      <c r="I19" t="s">
        <v>2130</v>
      </c>
      <c r="J19" t="s">
        <v>1637</v>
      </c>
      <c r="K19" t="s">
        <v>1679</v>
      </c>
      <c r="L19" t="s">
        <v>1642</v>
      </c>
      <c r="M19" s="9">
        <v>23.492303952879698</v>
      </c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>
        <f t="shared" si="2"/>
        <v>19</v>
      </c>
    </row>
    <row r="20" spans="1:28" x14ac:dyDescent="0.35">
      <c r="A20">
        <v>20</v>
      </c>
      <c r="B20" t="str">
        <f>IF(J20="Wolfspeed",K20,IFERROR(VLOOKUP(CONCATENATE(C20,D20),Sheet1!AF:AH,1,FALSE),CONCATENATE(C20,"D")))</f>
        <v>C3M0015065D</v>
      </c>
      <c r="C20" t="str">
        <f t="array" ref="C20">IF(G20=650,INDEX(Sheet1!$I:$I,MATCH(MIN(ABS(Sheet1!$H$1:$H$50-E20)),ABS(Sheet1!$H$1:$H$50-E20),0)),IF(G20=900,INDEX(Sheet1!$C:$C,MATCH(MIN(ABS(Sheet1!$B$1:$B$50-E20)),ABS(Sheet1!$B$1:$B$50-E20),0)),IF(G20=1200,INDEX(Sheet1!$U:$U,MATCH(MIN(ABS(Sheet1!$T$1:$T$48-E20)),ABS(Sheet1!$T$1:$T$48-E20),0)),IF(G20=1000,INDEX(Sheet1!$AA:$AA,MATCH(MIN(ABS(Sheet1!$Z$1:$Z$50-E20)),ABS(Sheet1!$Z$1:$Z$50-E20),0))))))</f>
        <v>C3M0015065</v>
      </c>
      <c r="D20" t="str">
        <f t="shared" si="0"/>
        <v>D</v>
      </c>
      <c r="E20">
        <f t="shared" si="1"/>
        <v>30</v>
      </c>
      <c r="G20">
        <v>650</v>
      </c>
      <c r="H20">
        <v>39</v>
      </c>
      <c r="I20" t="s">
        <v>2030</v>
      </c>
      <c r="J20" t="s">
        <v>187</v>
      </c>
      <c r="K20" t="s">
        <v>464</v>
      </c>
      <c r="L20" t="s">
        <v>27</v>
      </c>
      <c r="M20" s="9">
        <v>15.9</v>
      </c>
      <c r="N20" s="4">
        <v>17.920000000000002</v>
      </c>
      <c r="O20" s="4"/>
      <c r="P20" s="4">
        <v>16.431329999999999</v>
      </c>
      <c r="Q20" s="4">
        <v>24.777778405846998</v>
      </c>
      <c r="R20" s="4">
        <v>15.9</v>
      </c>
      <c r="S20" s="4"/>
      <c r="T20" s="4">
        <v>19.45</v>
      </c>
      <c r="U20" s="4">
        <v>18.73</v>
      </c>
      <c r="V20" s="4"/>
      <c r="W20" s="4">
        <v>26.79</v>
      </c>
      <c r="X20" s="4">
        <v>29.33</v>
      </c>
      <c r="Y20" s="4"/>
      <c r="Z20" s="4">
        <v>19.38</v>
      </c>
      <c r="AA20" s="4">
        <v>20.782499999999999</v>
      </c>
      <c r="AB20">
        <f t="shared" si="2"/>
        <v>20</v>
      </c>
    </row>
    <row r="21" spans="1:28" x14ac:dyDescent="0.35">
      <c r="A21">
        <v>21</v>
      </c>
      <c r="B21" t="str">
        <f>IF(J21="Wolfspeed",K21,IFERROR(VLOOKUP(CONCATENATE(C21,D21),Sheet1!AF:AH,1,FALSE),CONCATENATE(C21,"D")))</f>
        <v>C3M0015065D</v>
      </c>
      <c r="C21" t="str">
        <f t="array" ref="C21">IF(G21=650,INDEX(Sheet1!$I:$I,MATCH(MIN(ABS(Sheet1!$H$1:$H$50-E21)),ABS(Sheet1!$H$1:$H$50-E21),0)),IF(G21=900,INDEX(Sheet1!$C:$C,MATCH(MIN(ABS(Sheet1!$B$1:$B$50-E21)),ABS(Sheet1!$B$1:$B$50-E21),0)),IF(G21=1200,INDEX(Sheet1!$U:$U,MATCH(MIN(ABS(Sheet1!$T$1:$T$48-E21)),ABS(Sheet1!$T$1:$T$48-E21),0)),IF(G21=1000,INDEX(Sheet1!$AA:$AA,MATCH(MIN(ABS(Sheet1!$Z$1:$Z$50-E21)),ABS(Sheet1!$Z$1:$Z$50-E21),0))))))</f>
        <v>C3M0015065</v>
      </c>
      <c r="D21" t="str">
        <f t="shared" si="0"/>
        <v>D</v>
      </c>
      <c r="E21">
        <f t="shared" si="1"/>
        <v>30</v>
      </c>
      <c r="G21">
        <v>650</v>
      </c>
      <c r="H21">
        <v>39</v>
      </c>
      <c r="I21" t="s">
        <v>2030</v>
      </c>
      <c r="J21" t="s">
        <v>187</v>
      </c>
      <c r="K21" t="s">
        <v>1370</v>
      </c>
      <c r="L21" t="s">
        <v>30</v>
      </c>
      <c r="M21" s="9">
        <v>27.88</v>
      </c>
      <c r="N21" s="4">
        <v>33.09684</v>
      </c>
      <c r="O21" s="4"/>
      <c r="P21" s="4"/>
      <c r="Q21" s="4">
        <v>33.502354317756499</v>
      </c>
      <c r="R21" s="4">
        <v>34.4</v>
      </c>
      <c r="S21" s="4"/>
      <c r="T21" s="4">
        <v>35.46</v>
      </c>
      <c r="U21" s="4">
        <v>27.88</v>
      </c>
      <c r="V21" s="4"/>
      <c r="W21" s="4"/>
      <c r="X21" s="4"/>
      <c r="Y21" s="4"/>
      <c r="Z21" s="4"/>
      <c r="AA21" s="4">
        <v>42.56</v>
      </c>
      <c r="AB21">
        <f t="shared" si="2"/>
        <v>21</v>
      </c>
    </row>
    <row r="22" spans="1:28" x14ac:dyDescent="0.35">
      <c r="A22">
        <v>22</v>
      </c>
      <c r="B22" t="str">
        <f>IF(J22="Wolfspeed",K22,IFERROR(VLOOKUP(CONCATENATE(C22,D22),Sheet1!AF:AH,1,FALSE),CONCATENATE(C22,"D")))</f>
        <v>C3M0015065K</v>
      </c>
      <c r="C22" t="str">
        <f t="array" ref="C22">IF(G22=650,INDEX(Sheet1!$I:$I,MATCH(MIN(ABS(Sheet1!$H$1:$H$50-E22)),ABS(Sheet1!$H$1:$H$50-E22),0)),IF(G22=900,INDEX(Sheet1!$C:$C,MATCH(MIN(ABS(Sheet1!$B$1:$B$50-E22)),ABS(Sheet1!$B$1:$B$50-E22),0)),IF(G22=1200,INDEX(Sheet1!$U:$U,MATCH(MIN(ABS(Sheet1!$T$1:$T$48-E22)),ABS(Sheet1!$T$1:$T$48-E22),0)),IF(G22=1000,INDEX(Sheet1!$AA:$AA,MATCH(MIN(ABS(Sheet1!$Z$1:$Z$50-E22)),ABS(Sheet1!$Z$1:$Z$50-E22),0))))))</f>
        <v>C3M0015065</v>
      </c>
      <c r="D22" t="str">
        <f t="shared" si="0"/>
        <v>K</v>
      </c>
      <c r="E22">
        <f t="shared" si="1"/>
        <v>30</v>
      </c>
      <c r="G22">
        <v>650</v>
      </c>
      <c r="H22">
        <v>39</v>
      </c>
      <c r="I22" t="s">
        <v>2082</v>
      </c>
      <c r="J22" t="s">
        <v>187</v>
      </c>
      <c r="K22" t="s">
        <v>1356</v>
      </c>
      <c r="L22" t="s">
        <v>404</v>
      </c>
      <c r="M22" s="9">
        <v>25.980882335730701</v>
      </c>
      <c r="N22" s="4">
        <v>31.729600000000001</v>
      </c>
      <c r="O22" s="4"/>
      <c r="P22" s="4">
        <v>29.093730000000001</v>
      </c>
      <c r="Q22" s="4"/>
      <c r="R22" s="4">
        <v>33</v>
      </c>
      <c r="S22" s="4"/>
      <c r="T22" s="4">
        <v>32.86</v>
      </c>
      <c r="U22" s="4">
        <v>26.72</v>
      </c>
      <c r="V22" s="4"/>
      <c r="W22" s="4"/>
      <c r="X22" s="4"/>
      <c r="Y22" s="4"/>
      <c r="Z22" s="4"/>
      <c r="AA22" s="4">
        <v>40.81</v>
      </c>
      <c r="AB22">
        <f t="shared" si="2"/>
        <v>22</v>
      </c>
    </row>
    <row r="23" spans="1:28" x14ac:dyDescent="0.35">
      <c r="A23">
        <v>23</v>
      </c>
      <c r="B23" t="str">
        <f>IF(J23="Wolfspeed",K23,IFERROR(VLOOKUP(CONCATENATE(C23,D23),Sheet1!AF:AH,1,FALSE),CONCATENATE(C23,"D")))</f>
        <v>C3M0015065D</v>
      </c>
      <c r="C23" t="str">
        <f t="array" ref="C23">IF(G23=650,INDEX(Sheet1!$I:$I,MATCH(MIN(ABS(Sheet1!$H$1:$H$50-E23)),ABS(Sheet1!$H$1:$H$50-E23),0)),IF(G23=900,INDEX(Sheet1!$C:$C,MATCH(MIN(ABS(Sheet1!$B$1:$B$50-E23)),ABS(Sheet1!$B$1:$B$50-E23),0)),IF(G23=1200,INDEX(Sheet1!$U:$U,MATCH(MIN(ABS(Sheet1!$T$1:$T$48-E23)),ABS(Sheet1!$T$1:$T$48-E23),0)),IF(G23=1000,INDEX(Sheet1!$AA:$AA,MATCH(MIN(ABS(Sheet1!$Z$1:$Z$50-E23)),ABS(Sheet1!$Z$1:$Z$50-E23),0))))))</f>
        <v>C3M0015065</v>
      </c>
      <c r="D23" t="str">
        <f t="shared" si="0"/>
        <v>D</v>
      </c>
      <c r="E23">
        <f t="shared" si="1"/>
        <v>40</v>
      </c>
      <c r="G23">
        <v>650</v>
      </c>
      <c r="H23">
        <v>52</v>
      </c>
      <c r="I23" t="s">
        <v>2065</v>
      </c>
      <c r="J23" t="s">
        <v>1637</v>
      </c>
      <c r="K23" t="s">
        <v>1694</v>
      </c>
      <c r="L23" t="s">
        <v>2148</v>
      </c>
      <c r="M23" s="9">
        <v>7.31</v>
      </c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>
        <f t="shared" si="2"/>
        <v>23</v>
      </c>
    </row>
    <row r="24" spans="1:28" x14ac:dyDescent="0.35">
      <c r="A24">
        <v>24</v>
      </c>
      <c r="B24" t="str">
        <f>IF(J24="Wolfspeed",K24,IFERROR(VLOOKUP(CONCATENATE(C24,D24),Sheet1!AF:AH,1,FALSE),CONCATENATE(C24,"D")))</f>
        <v>C3M0015065D</v>
      </c>
      <c r="C24" t="str">
        <f t="array" ref="C24">IF(G24=650,INDEX(Sheet1!$I:$I,MATCH(MIN(ABS(Sheet1!$H$1:$H$50-E24)),ABS(Sheet1!$H$1:$H$50-E24),0)),IF(G24=900,INDEX(Sheet1!$C:$C,MATCH(MIN(ABS(Sheet1!$B$1:$B$50-E24)),ABS(Sheet1!$B$1:$B$50-E24),0)),IF(G24=1200,INDEX(Sheet1!$U:$U,MATCH(MIN(ABS(Sheet1!$T$1:$T$48-E24)),ABS(Sheet1!$T$1:$T$48-E24),0)),IF(G24=1000,INDEX(Sheet1!$AA:$AA,MATCH(MIN(ABS(Sheet1!$Z$1:$Z$50-E24)),ABS(Sheet1!$Z$1:$Z$50-E24),0))))))</f>
        <v>C3M0015065</v>
      </c>
      <c r="D24" t="str">
        <f t="shared" si="0"/>
        <v>D</v>
      </c>
      <c r="E24">
        <f t="shared" si="1"/>
        <v>40</v>
      </c>
      <c r="G24">
        <v>650</v>
      </c>
      <c r="H24">
        <v>52</v>
      </c>
      <c r="I24" t="s">
        <v>2030</v>
      </c>
      <c r="J24" t="s">
        <v>1637</v>
      </c>
      <c r="K24" t="s">
        <v>1697</v>
      </c>
      <c r="L24" t="s">
        <v>1642</v>
      </c>
      <c r="M24" s="9">
        <v>24.464555223306899</v>
      </c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>
        <f t="shared" si="2"/>
        <v>24</v>
      </c>
    </row>
    <row r="25" spans="1:28" x14ac:dyDescent="0.35">
      <c r="A25">
        <v>25</v>
      </c>
      <c r="B25" t="str">
        <f>IF(J25="Wolfspeed",K25,IFERROR(VLOOKUP(CONCATENATE(C25,D25),Sheet1!AF:AH,1,FALSE),CONCATENATE(C25,"D")))</f>
        <v>C3M0015065K</v>
      </c>
      <c r="C25" t="str">
        <f t="array" ref="C25">IF(G25=650,INDEX(Sheet1!$I:$I,MATCH(MIN(ABS(Sheet1!$H$1:$H$50-E25)),ABS(Sheet1!$H$1:$H$50-E25),0)),IF(G25=900,INDEX(Sheet1!$C:$C,MATCH(MIN(ABS(Sheet1!$B$1:$B$50-E25)),ABS(Sheet1!$B$1:$B$50-E25),0)),IF(G25=1200,INDEX(Sheet1!$U:$U,MATCH(MIN(ABS(Sheet1!$T$1:$T$48-E25)),ABS(Sheet1!$T$1:$T$48-E25),0)),IF(G25=1000,INDEX(Sheet1!$AA:$AA,MATCH(MIN(ABS(Sheet1!$Z$1:$Z$50-E25)),ABS(Sheet1!$Z$1:$Z$50-E25),0))))))</f>
        <v>C3M0015065</v>
      </c>
      <c r="D25" t="str">
        <f t="shared" si="0"/>
        <v>K</v>
      </c>
      <c r="E25">
        <f t="shared" si="1"/>
        <v>40</v>
      </c>
      <c r="G25">
        <v>650</v>
      </c>
      <c r="H25">
        <v>52</v>
      </c>
      <c r="I25" t="s">
        <v>2082</v>
      </c>
      <c r="J25" t="s">
        <v>1637</v>
      </c>
      <c r="K25" t="s">
        <v>1701</v>
      </c>
      <c r="L25" t="s">
        <v>1642</v>
      </c>
      <c r="M25" s="9">
        <v>24.611523438603999</v>
      </c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>
        <f t="shared" si="2"/>
        <v>25</v>
      </c>
    </row>
    <row r="26" spans="1:28" x14ac:dyDescent="0.35">
      <c r="A26">
        <v>26</v>
      </c>
      <c r="B26" t="str">
        <f>IF(J26="Wolfspeed",K26,IFERROR(VLOOKUP(CONCATENATE(C26,D26),Sheet1!AF:AH,1,FALSE),CONCATENATE(C26,"D")))</f>
        <v>C3M0015065D</v>
      </c>
      <c r="C26" t="str">
        <f t="array" ref="C26">IF(G26=650,INDEX(Sheet1!$I:$I,MATCH(MIN(ABS(Sheet1!$H$1:$H$50-E26)),ABS(Sheet1!$H$1:$H$50-E26),0)),IF(G26=900,INDEX(Sheet1!$C:$C,MATCH(MIN(ABS(Sheet1!$B$1:$B$50-E26)),ABS(Sheet1!$B$1:$B$50-E26),0)),IF(G26=1200,INDEX(Sheet1!$U:$U,MATCH(MIN(ABS(Sheet1!$T$1:$T$48-E26)),ABS(Sheet1!$T$1:$T$48-E26),0)),IF(G26=1000,INDEX(Sheet1!$AA:$AA,MATCH(MIN(ABS(Sheet1!$Z$1:$Z$50-E26)),ABS(Sheet1!$Z$1:$Z$50-E26),0))))))</f>
        <v>C3M0015065</v>
      </c>
      <c r="D26" t="str">
        <f t="shared" si="0"/>
        <v>J</v>
      </c>
      <c r="E26">
        <f t="shared" si="1"/>
        <v>40</v>
      </c>
      <c r="G26">
        <v>650</v>
      </c>
      <c r="H26">
        <v>52</v>
      </c>
      <c r="I26" t="s">
        <v>2130</v>
      </c>
      <c r="J26" t="s">
        <v>1637</v>
      </c>
      <c r="K26" t="s">
        <v>1661</v>
      </c>
      <c r="L26" t="s">
        <v>1642</v>
      </c>
      <c r="M26" s="9">
        <v>20.6320763782509</v>
      </c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>
        <f t="shared" si="2"/>
        <v>26</v>
      </c>
    </row>
    <row r="27" spans="1:28" x14ac:dyDescent="0.35">
      <c r="A27">
        <v>27</v>
      </c>
      <c r="B27" t="str">
        <f>IF(J27="Wolfspeed",K27,IFERROR(VLOOKUP(CONCATENATE(C27,D27),Sheet1!AF:AH,1,FALSE),CONCATENATE(C27,"D")))</f>
        <v>C3M0060065D</v>
      </c>
      <c r="C27" t="str">
        <f t="array" ref="C27">IF(G27=650,INDEX(Sheet1!$I:$I,MATCH(MIN(ABS(Sheet1!$H$1:$H$50-E27)),ABS(Sheet1!$H$1:$H$50-E27),0)),IF(G27=900,INDEX(Sheet1!$C:$C,MATCH(MIN(ABS(Sheet1!$B$1:$B$50-E27)),ABS(Sheet1!$B$1:$B$50-E27),0)),IF(G27=1200,INDEX(Sheet1!$U:$U,MATCH(MIN(ABS(Sheet1!$T$1:$T$48-E27)),ABS(Sheet1!$T$1:$T$48-E27),0)),IF(G27=1000,INDEX(Sheet1!$AA:$AA,MATCH(MIN(ABS(Sheet1!$Z$1:$Z$50-E27)),ABS(Sheet1!$Z$1:$Z$50-E27),0))))))</f>
        <v>C3M0060065</v>
      </c>
      <c r="D27" t="str">
        <f t="shared" si="0"/>
        <v>D</v>
      </c>
      <c r="E27">
        <f t="shared" si="1"/>
        <v>51.53846153846154</v>
      </c>
      <c r="G27">
        <v>650</v>
      </c>
      <c r="H27">
        <v>67</v>
      </c>
      <c r="I27" t="s">
        <v>2030</v>
      </c>
      <c r="J27" t="s">
        <v>38</v>
      </c>
      <c r="K27" t="s">
        <v>1866</v>
      </c>
      <c r="L27" t="s">
        <v>30</v>
      </c>
      <c r="M27" s="9">
        <v>7.63</v>
      </c>
      <c r="N27" s="4">
        <v>8.8450000000000006</v>
      </c>
      <c r="O27" s="4"/>
      <c r="P27" s="4">
        <v>7.7905499999999996</v>
      </c>
      <c r="Q27" s="4"/>
      <c r="R27" s="4"/>
      <c r="S27" s="4"/>
      <c r="T27" s="4">
        <v>9.4499999999999993</v>
      </c>
      <c r="U27" s="4">
        <v>7.63</v>
      </c>
      <c r="V27" s="4"/>
      <c r="W27" s="4"/>
      <c r="X27" s="4"/>
      <c r="Y27" s="4"/>
      <c r="Z27" s="4"/>
      <c r="AA27" s="4"/>
      <c r="AB27">
        <f t="shared" si="2"/>
        <v>27</v>
      </c>
    </row>
    <row r="28" spans="1:28" x14ac:dyDescent="0.35">
      <c r="A28">
        <v>28</v>
      </c>
      <c r="B28" t="str">
        <f>IF(J28="Wolfspeed",K28,IFERROR(VLOOKUP(CONCATENATE(C28,D28),Sheet1!AF:AH,1,FALSE),CONCATENATE(C28,"D")))</f>
        <v>C3M0060065D</v>
      </c>
      <c r="C28" t="str">
        <f t="array" ref="C28">IF(G28=650,INDEX(Sheet1!$I:$I,MATCH(MIN(ABS(Sheet1!$H$1:$H$50-E28)),ABS(Sheet1!$H$1:$H$50-E28),0)),IF(G28=900,INDEX(Sheet1!$C:$C,MATCH(MIN(ABS(Sheet1!$B$1:$B$50-E28)),ABS(Sheet1!$B$1:$B$50-E28),0)),IF(G28=1200,INDEX(Sheet1!$U:$U,MATCH(MIN(ABS(Sheet1!$T$1:$T$48-E28)),ABS(Sheet1!$T$1:$T$48-E28),0)),IF(G28=1000,INDEX(Sheet1!$AA:$AA,MATCH(MIN(ABS(Sheet1!$Z$1:$Z$50-E28)),ABS(Sheet1!$Z$1:$Z$50-E28),0))))))</f>
        <v>C3M0060065</v>
      </c>
      <c r="D28" t="str">
        <f t="shared" si="0"/>
        <v>D</v>
      </c>
      <c r="E28">
        <f t="shared" si="1"/>
        <v>51.53846153846154</v>
      </c>
      <c r="G28">
        <v>650</v>
      </c>
      <c r="H28">
        <v>67</v>
      </c>
      <c r="I28" t="s">
        <v>2030</v>
      </c>
      <c r="J28" t="s">
        <v>38</v>
      </c>
      <c r="K28" t="s">
        <v>1916</v>
      </c>
      <c r="L28" t="s">
        <v>30</v>
      </c>
      <c r="M28" s="9">
        <v>10.68</v>
      </c>
      <c r="N28" s="4">
        <v>12.382999999999999</v>
      </c>
      <c r="O28" s="4"/>
      <c r="P28" s="4"/>
      <c r="Q28" s="4"/>
      <c r="R28" s="4"/>
      <c r="S28" s="4"/>
      <c r="T28" s="4">
        <v>13.23</v>
      </c>
      <c r="U28" s="4">
        <v>10.68</v>
      </c>
      <c r="V28" s="4"/>
      <c r="W28" s="4"/>
      <c r="X28" s="4"/>
      <c r="Y28" s="4"/>
      <c r="Z28" s="4"/>
      <c r="AA28" s="4"/>
      <c r="AB28">
        <f t="shared" si="2"/>
        <v>28</v>
      </c>
    </row>
    <row r="29" spans="1:28" x14ac:dyDescent="0.35">
      <c r="A29">
        <v>29</v>
      </c>
      <c r="B29" t="str">
        <f>IF(J29="Wolfspeed",K29,IFERROR(VLOOKUP(CONCATENATE(C29,D29),Sheet1!AF:AH,1,FALSE),CONCATENATE(C29,"D")))</f>
        <v>C3M0060065J</v>
      </c>
      <c r="C29" t="str">
        <f t="array" ref="C29">IF(G29=650,INDEX(Sheet1!$I:$I,MATCH(MIN(ABS(Sheet1!$H$1:$H$50-E29)),ABS(Sheet1!$H$1:$H$50-E29),0)),IF(G29=900,INDEX(Sheet1!$C:$C,MATCH(MIN(ABS(Sheet1!$B$1:$B$50-E29)),ABS(Sheet1!$B$1:$B$50-E29),0)),IF(G29=1200,INDEX(Sheet1!$U:$U,MATCH(MIN(ABS(Sheet1!$T$1:$T$48-E29)),ABS(Sheet1!$T$1:$T$48-E29),0)),IF(G29=1000,INDEX(Sheet1!$AA:$AA,MATCH(MIN(ABS(Sheet1!$Z$1:$Z$50-E29)),ABS(Sheet1!$Z$1:$Z$50-E29),0))))))</f>
        <v>C3M0060065</v>
      </c>
      <c r="D29" t="str">
        <f t="shared" si="0"/>
        <v>J</v>
      </c>
      <c r="E29">
        <f t="shared" si="1"/>
        <v>51.53846153846154</v>
      </c>
      <c r="G29">
        <v>650</v>
      </c>
      <c r="H29">
        <v>67</v>
      </c>
      <c r="I29" t="s">
        <v>2039</v>
      </c>
      <c r="J29" t="s">
        <v>38</v>
      </c>
      <c r="K29" t="s">
        <v>1841</v>
      </c>
      <c r="L29" t="s">
        <v>30</v>
      </c>
      <c r="M29" s="9">
        <v>6.63</v>
      </c>
      <c r="N29" s="4">
        <v>7.0490000000000004</v>
      </c>
      <c r="O29" s="4"/>
      <c r="P29" s="4"/>
      <c r="Q29" s="4">
        <v>9.8277645569190906</v>
      </c>
      <c r="R29" s="4">
        <v>25</v>
      </c>
      <c r="S29" s="4"/>
      <c r="T29" s="4">
        <v>8.2100000000000009</v>
      </c>
      <c r="U29" s="4">
        <v>6.63</v>
      </c>
      <c r="V29" s="4"/>
      <c r="W29" s="4"/>
      <c r="X29" s="4"/>
      <c r="Y29" s="4"/>
      <c r="Z29" s="4"/>
      <c r="AA29" s="4">
        <v>31.875</v>
      </c>
      <c r="AB29">
        <f t="shared" si="2"/>
        <v>29</v>
      </c>
    </row>
    <row r="30" spans="1:28" x14ac:dyDescent="0.35">
      <c r="A30">
        <v>30</v>
      </c>
      <c r="B30" t="str">
        <f>IF(J30="Wolfspeed",K30,IFERROR(VLOOKUP(CONCATENATE(C30,D30),Sheet1!AF:AH,1,FALSE),CONCATENATE(C30,"D")))</f>
        <v>C3M0060065D</v>
      </c>
      <c r="C30" t="str">
        <f t="array" ref="C30">IF(G30=650,INDEX(Sheet1!$I:$I,MATCH(MIN(ABS(Sheet1!$H$1:$H$50-E30)),ABS(Sheet1!$H$1:$H$50-E30),0)),IF(G30=900,INDEX(Sheet1!$C:$C,MATCH(MIN(ABS(Sheet1!$B$1:$B$50-E30)),ABS(Sheet1!$B$1:$B$50-E30),0)),IF(G30=1200,INDEX(Sheet1!$U:$U,MATCH(MIN(ABS(Sheet1!$T$1:$T$48-E30)),ABS(Sheet1!$T$1:$T$48-E30),0)),IF(G30=1000,INDEX(Sheet1!$AA:$AA,MATCH(MIN(ABS(Sheet1!$Z$1:$Z$50-E30)),ABS(Sheet1!$Z$1:$Z$50-E30),0))))))</f>
        <v>C3M0060065</v>
      </c>
      <c r="D30" t="str">
        <f t="shared" si="0"/>
        <v>D</v>
      </c>
      <c r="E30">
        <f t="shared" si="1"/>
        <v>60</v>
      </c>
      <c r="G30">
        <v>650</v>
      </c>
      <c r="H30">
        <v>78</v>
      </c>
      <c r="I30" t="s">
        <v>2030</v>
      </c>
      <c r="J30" t="s">
        <v>187</v>
      </c>
      <c r="K30" t="s">
        <v>320</v>
      </c>
      <c r="L30" t="s">
        <v>25</v>
      </c>
      <c r="M30" s="9">
        <v>6.8806200000000004</v>
      </c>
      <c r="N30" s="4">
        <v>7.5039999999999996</v>
      </c>
      <c r="O30" s="4"/>
      <c r="P30" s="4">
        <v>6.8806200000000004</v>
      </c>
      <c r="Q30" s="4">
        <v>11.184902972714699</v>
      </c>
      <c r="R30" s="4">
        <v>16</v>
      </c>
      <c r="S30" s="4">
        <v>10.15</v>
      </c>
      <c r="T30" s="4">
        <v>8.31</v>
      </c>
      <c r="U30" s="4">
        <v>10.73</v>
      </c>
      <c r="V30" s="4"/>
      <c r="W30" s="4">
        <v>11.8</v>
      </c>
      <c r="X30" s="4"/>
      <c r="Y30" s="4">
        <v>14</v>
      </c>
      <c r="Z30" s="4">
        <v>7.8719999999999999</v>
      </c>
      <c r="AA30" s="4">
        <v>9.9819999999999993</v>
      </c>
      <c r="AB30">
        <f t="shared" si="2"/>
        <v>30</v>
      </c>
    </row>
    <row r="31" spans="1:28" x14ac:dyDescent="0.35">
      <c r="A31">
        <v>31</v>
      </c>
      <c r="B31" t="str">
        <f>IF(J31="Wolfspeed",K31,IFERROR(VLOOKUP(CONCATENATE(C31,D31),Sheet1!AF:AH,1,FALSE),CONCATENATE(C31,"D")))</f>
        <v>C3M0060065D</v>
      </c>
      <c r="C31" t="str">
        <f t="array" ref="C31">IF(G31=650,INDEX(Sheet1!$I:$I,MATCH(MIN(ABS(Sheet1!$H$1:$H$50-E31)),ABS(Sheet1!$H$1:$H$50-E31),0)),IF(G31=900,INDEX(Sheet1!$C:$C,MATCH(MIN(ABS(Sheet1!$B$1:$B$50-E31)),ABS(Sheet1!$B$1:$B$50-E31),0)),IF(G31=1200,INDEX(Sheet1!$U:$U,MATCH(MIN(ABS(Sheet1!$T$1:$T$48-E31)),ABS(Sheet1!$T$1:$T$48-E31),0)),IF(G31=1000,INDEX(Sheet1!$AA:$AA,MATCH(MIN(ABS(Sheet1!$Z$1:$Z$50-E31)),ABS(Sheet1!$Z$1:$Z$50-E31),0))))))</f>
        <v>C3M0060065</v>
      </c>
      <c r="D31" t="str">
        <f t="shared" si="0"/>
        <v>D</v>
      </c>
      <c r="E31">
        <f t="shared" si="1"/>
        <v>60</v>
      </c>
      <c r="G31">
        <v>650</v>
      </c>
      <c r="H31">
        <v>78</v>
      </c>
      <c r="I31" t="s">
        <v>2030</v>
      </c>
      <c r="J31" t="s">
        <v>187</v>
      </c>
      <c r="K31" t="s">
        <v>1296</v>
      </c>
      <c r="L31" t="s">
        <v>30</v>
      </c>
      <c r="M31" s="9">
        <v>12.2</v>
      </c>
      <c r="N31" s="4">
        <v>14.572039999999999</v>
      </c>
      <c r="O31" s="4"/>
      <c r="P31" s="4"/>
      <c r="Q31" s="4">
        <v>14.7270743715695</v>
      </c>
      <c r="R31" s="4">
        <v>17.100000000000001</v>
      </c>
      <c r="S31" s="4"/>
      <c r="T31" s="4">
        <v>17.690000000000001</v>
      </c>
      <c r="U31" s="4">
        <v>12.2</v>
      </c>
      <c r="V31" s="4"/>
      <c r="W31" s="4"/>
      <c r="X31" s="4"/>
      <c r="Y31" s="4"/>
      <c r="Z31" s="4"/>
      <c r="AA31" s="4">
        <v>18.745999999999999</v>
      </c>
      <c r="AB31">
        <f t="shared" si="2"/>
        <v>31</v>
      </c>
    </row>
    <row r="32" spans="1:28" x14ac:dyDescent="0.35">
      <c r="A32">
        <v>32</v>
      </c>
      <c r="B32" t="str">
        <f>IF(J32="Wolfspeed",K32,IFERROR(VLOOKUP(CONCATENATE(C32,D32),Sheet1!AF:AH,1,FALSE),CONCATENATE(C32,"D")))</f>
        <v>C3M0060065K</v>
      </c>
      <c r="C32" t="str">
        <f t="array" ref="C32">IF(G32=650,INDEX(Sheet1!$I:$I,MATCH(MIN(ABS(Sheet1!$H$1:$H$50-E32)),ABS(Sheet1!$H$1:$H$50-E32),0)),IF(G32=900,INDEX(Sheet1!$C:$C,MATCH(MIN(ABS(Sheet1!$B$1:$B$50-E32)),ABS(Sheet1!$B$1:$B$50-E32),0)),IF(G32=1200,INDEX(Sheet1!$U:$U,MATCH(MIN(ABS(Sheet1!$T$1:$T$48-E32)),ABS(Sheet1!$T$1:$T$48-E32),0)),IF(G32=1000,INDEX(Sheet1!$AA:$AA,MATCH(MIN(ABS(Sheet1!$Z$1:$Z$50-E32)),ABS(Sheet1!$Z$1:$Z$50-E32),0))))))</f>
        <v>C3M0060065</v>
      </c>
      <c r="D32" t="str">
        <f t="shared" si="0"/>
        <v>K</v>
      </c>
      <c r="E32">
        <f t="shared" si="1"/>
        <v>60</v>
      </c>
      <c r="G32">
        <v>650</v>
      </c>
      <c r="H32">
        <v>78</v>
      </c>
      <c r="I32" t="s">
        <v>2082</v>
      </c>
      <c r="J32" t="s">
        <v>187</v>
      </c>
      <c r="K32" t="s">
        <v>1321</v>
      </c>
      <c r="L32" t="s">
        <v>26</v>
      </c>
      <c r="M32" s="9">
        <v>11.4466420589116</v>
      </c>
      <c r="N32" s="4">
        <v>14.46956</v>
      </c>
      <c r="O32" s="4"/>
      <c r="P32" s="4">
        <v>12.81002</v>
      </c>
      <c r="Q32" s="4">
        <v>11.4466420589116</v>
      </c>
      <c r="R32" s="4">
        <v>13</v>
      </c>
      <c r="S32" s="4"/>
      <c r="T32" s="4">
        <v>15.46</v>
      </c>
      <c r="U32" s="4">
        <v>11.77</v>
      </c>
      <c r="V32" s="4"/>
      <c r="W32" s="4"/>
      <c r="X32" s="4"/>
      <c r="Y32" s="4"/>
      <c r="Z32" s="4"/>
      <c r="AA32" s="4">
        <v>17.212499999999999</v>
      </c>
      <c r="AB32">
        <f t="shared" si="2"/>
        <v>32</v>
      </c>
    </row>
    <row r="33" spans="1:28" x14ac:dyDescent="0.35">
      <c r="A33">
        <v>33</v>
      </c>
      <c r="B33" t="str">
        <f>IF(J33="Wolfspeed",K33,IFERROR(VLOOKUP(CONCATENATE(C33,D33),Sheet1!AF:AH,1,FALSE),CONCATENATE(C33,"D")))</f>
        <v>C3M0060065D</v>
      </c>
      <c r="C33" t="str">
        <f t="array" ref="C33">IF(G33=650,INDEX(Sheet1!$I:$I,MATCH(MIN(ABS(Sheet1!$H$1:$H$50-E33)),ABS(Sheet1!$H$1:$H$50-E33),0)),IF(G33=900,INDEX(Sheet1!$C:$C,MATCH(MIN(ABS(Sheet1!$B$1:$B$50-E33)),ABS(Sheet1!$B$1:$B$50-E33),0)),IF(G33=1200,INDEX(Sheet1!$U:$U,MATCH(MIN(ABS(Sheet1!$T$1:$T$48-E33)),ABS(Sheet1!$T$1:$T$48-E33),0)),IF(G33=1000,INDEX(Sheet1!$AA:$AA,MATCH(MIN(ABS(Sheet1!$Z$1:$Z$50-E33)),ABS(Sheet1!$Z$1:$Z$50-E33),0))))))</f>
        <v>C3M0060065</v>
      </c>
      <c r="D33" t="str">
        <f t="shared" si="0"/>
        <v>D</v>
      </c>
      <c r="E33">
        <f t="shared" si="1"/>
        <v>69.230769230769226</v>
      </c>
      <c r="G33">
        <v>650</v>
      </c>
      <c r="H33">
        <v>90</v>
      </c>
      <c r="I33" t="s">
        <v>2030</v>
      </c>
      <c r="J33" t="s">
        <v>898</v>
      </c>
      <c r="K33" t="s">
        <v>1496</v>
      </c>
      <c r="L33" t="s">
        <v>31</v>
      </c>
      <c r="M33" s="9">
        <v>5.55</v>
      </c>
      <c r="N33" s="4">
        <v>5.9930599999999998</v>
      </c>
      <c r="O33" s="4"/>
      <c r="P33" s="4"/>
      <c r="Q33" s="4"/>
      <c r="R33" s="4"/>
      <c r="S33" s="4"/>
      <c r="T33" s="4"/>
      <c r="U33" s="4"/>
      <c r="V33" s="4">
        <v>5.55</v>
      </c>
      <c r="W33" s="4"/>
      <c r="X33" s="4"/>
      <c r="Y33" s="4"/>
      <c r="Z33" s="4"/>
      <c r="AA33" s="4">
        <v>7.2</v>
      </c>
      <c r="AB33">
        <f t="shared" si="2"/>
        <v>33</v>
      </c>
    </row>
    <row r="34" spans="1:28" x14ac:dyDescent="0.35">
      <c r="A34">
        <v>34</v>
      </c>
      <c r="B34" t="str">
        <f>IF(J34="Wolfspeed",K34,IFERROR(VLOOKUP(CONCATENATE(C34,D34),Sheet1!AF:AH,1,FALSE),CONCATENATE(C34,"D")))</f>
        <v>C3M0060065D</v>
      </c>
      <c r="C34" t="str">
        <f t="array" ref="C34">IF(G34=650,INDEX(Sheet1!$I:$I,MATCH(MIN(ABS(Sheet1!$H$1:$H$50-E34)),ABS(Sheet1!$H$1:$H$50-E34),0)),IF(G34=900,INDEX(Sheet1!$C:$C,MATCH(MIN(ABS(Sheet1!$B$1:$B$50-E34)),ABS(Sheet1!$B$1:$B$50-E34),0)),IF(G34=1200,INDEX(Sheet1!$U:$U,MATCH(MIN(ABS(Sheet1!$T$1:$T$48-E34)),ABS(Sheet1!$T$1:$T$48-E34),0)),IF(G34=1000,INDEX(Sheet1!$AA:$AA,MATCH(MIN(ABS(Sheet1!$Z$1:$Z$50-E34)),ABS(Sheet1!$Z$1:$Z$50-E34),0))))))</f>
        <v>C3M0060065</v>
      </c>
      <c r="D34" t="str">
        <f t="shared" si="0"/>
        <v>D</v>
      </c>
      <c r="E34">
        <f t="shared" si="1"/>
        <v>69.230769230769226</v>
      </c>
      <c r="G34">
        <v>650</v>
      </c>
      <c r="H34">
        <v>90</v>
      </c>
      <c r="I34" t="s">
        <v>8980</v>
      </c>
      <c r="J34" t="s">
        <v>898</v>
      </c>
      <c r="K34" t="s">
        <v>1504</v>
      </c>
      <c r="L34" t="s">
        <v>31</v>
      </c>
      <c r="M34" s="9">
        <v>6.07</v>
      </c>
      <c r="N34" s="4">
        <v>6.5492600000000003</v>
      </c>
      <c r="O34" s="4"/>
      <c r="P34" s="4"/>
      <c r="Q34" s="4"/>
      <c r="R34" s="4"/>
      <c r="S34" s="4"/>
      <c r="T34" s="4"/>
      <c r="U34" s="4"/>
      <c r="V34" s="4">
        <v>6.07</v>
      </c>
      <c r="W34" s="4"/>
      <c r="X34" s="4"/>
      <c r="Y34" s="4"/>
      <c r="Z34" s="4"/>
      <c r="AA34" s="4">
        <v>7.85</v>
      </c>
      <c r="AB34">
        <f t="shared" si="2"/>
        <v>34</v>
      </c>
    </row>
    <row r="35" spans="1:28" x14ac:dyDescent="0.35">
      <c r="A35">
        <v>35</v>
      </c>
      <c r="B35" t="str">
        <f>IF(J35="Wolfspeed",K35,IFERROR(VLOOKUP(CONCATENATE(C35,D35),Sheet1!AF:AH,1,FALSE),CONCATENATE(C35,"D")))</f>
        <v>C3M0060065D</v>
      </c>
      <c r="C35" t="str">
        <f t="array" ref="C35">IF(G35=650,INDEX(Sheet1!$I:$I,MATCH(MIN(ABS(Sheet1!$H$1:$H$50-E35)),ABS(Sheet1!$H$1:$H$50-E35),0)),IF(G35=900,INDEX(Sheet1!$C:$C,MATCH(MIN(ABS(Sheet1!$B$1:$B$50-E35)),ABS(Sheet1!$B$1:$B$50-E35),0)),IF(G35=1200,INDEX(Sheet1!$U:$U,MATCH(MIN(ABS(Sheet1!$T$1:$T$48-E35)),ABS(Sheet1!$T$1:$T$48-E35),0)),IF(G35=1000,INDEX(Sheet1!$AA:$AA,MATCH(MIN(ABS(Sheet1!$Z$1:$Z$50-E35)),ABS(Sheet1!$Z$1:$Z$50-E35),0))))))</f>
        <v>C3M0060065</v>
      </c>
      <c r="D35" t="str">
        <f t="shared" si="0"/>
        <v>D</v>
      </c>
      <c r="E35">
        <f t="shared" si="1"/>
        <v>76.92307692307692</v>
      </c>
      <c r="G35">
        <v>650</v>
      </c>
      <c r="H35">
        <v>100</v>
      </c>
      <c r="I35" t="s">
        <v>2065</v>
      </c>
      <c r="J35" t="s">
        <v>1637</v>
      </c>
      <c r="K35" t="s">
        <v>1649</v>
      </c>
      <c r="L35" t="s">
        <v>2147</v>
      </c>
      <c r="M35" s="9">
        <v>3.86</v>
      </c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>
        <f t="shared" si="2"/>
        <v>35</v>
      </c>
    </row>
    <row r="36" spans="1:28" x14ac:dyDescent="0.35">
      <c r="A36">
        <v>36</v>
      </c>
      <c r="B36" t="str">
        <f>IF(J36="Wolfspeed",K36,IFERROR(VLOOKUP(CONCATENATE(C36,D36),Sheet1!AF:AH,1,FALSE),CONCATENATE(C36,"D")))</f>
        <v>C3M0060065D</v>
      </c>
      <c r="C36" t="str">
        <f t="array" ref="C36">IF(G36=650,INDEX(Sheet1!$I:$I,MATCH(MIN(ABS(Sheet1!$H$1:$H$50-E36)),ABS(Sheet1!$H$1:$H$50-E36),0)),IF(G36=900,INDEX(Sheet1!$C:$C,MATCH(MIN(ABS(Sheet1!$B$1:$B$50-E36)),ABS(Sheet1!$B$1:$B$50-E36),0)),IF(G36=1200,INDEX(Sheet1!$U:$U,MATCH(MIN(ABS(Sheet1!$T$1:$T$48-E36)),ABS(Sheet1!$T$1:$T$48-E36),0)),IF(G36=1000,INDEX(Sheet1!$AA:$AA,MATCH(MIN(ABS(Sheet1!$Z$1:$Z$50-E36)),ABS(Sheet1!$Z$1:$Z$50-E36),0))))))</f>
        <v>C3M0060065</v>
      </c>
      <c r="D36" t="str">
        <f t="shared" si="0"/>
        <v>D</v>
      </c>
      <c r="E36">
        <f t="shared" si="1"/>
        <v>76.92307692307692</v>
      </c>
      <c r="G36">
        <v>650</v>
      </c>
      <c r="H36">
        <v>100</v>
      </c>
      <c r="I36" t="s">
        <v>2065</v>
      </c>
      <c r="J36" t="s">
        <v>1637</v>
      </c>
      <c r="K36" t="s">
        <v>1644</v>
      </c>
      <c r="L36" t="s">
        <v>1642</v>
      </c>
      <c r="M36" s="9">
        <v>9.0215873697776807</v>
      </c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>
        <f t="shared" si="2"/>
        <v>36</v>
      </c>
    </row>
    <row r="37" spans="1:28" x14ac:dyDescent="0.35">
      <c r="A37">
        <v>37</v>
      </c>
      <c r="B37" t="str">
        <f>IF(J37="Wolfspeed",K37,IFERROR(VLOOKUP(CONCATENATE(C37,D37),Sheet1!AF:AH,1,FALSE),CONCATENATE(C37,"D")))</f>
        <v>C3M0060065D</v>
      </c>
      <c r="C37" t="str">
        <f t="array" ref="C37">IF(G37=650,INDEX(Sheet1!$I:$I,MATCH(MIN(ABS(Sheet1!$H$1:$H$50-E37)),ABS(Sheet1!$H$1:$H$50-E37),0)),IF(G37=900,INDEX(Sheet1!$C:$C,MATCH(MIN(ABS(Sheet1!$B$1:$B$50-E37)),ABS(Sheet1!$B$1:$B$50-E37),0)),IF(G37=1200,INDEX(Sheet1!$U:$U,MATCH(MIN(ABS(Sheet1!$T$1:$T$48-E37)),ABS(Sheet1!$T$1:$T$48-E37),0)),IF(G37=1000,INDEX(Sheet1!$AA:$AA,MATCH(MIN(ABS(Sheet1!$Z$1:$Z$50-E37)),ABS(Sheet1!$Z$1:$Z$50-E37),0))))))</f>
        <v>C3M0060065</v>
      </c>
      <c r="D37" t="str">
        <f t="shared" si="0"/>
        <v>D</v>
      </c>
      <c r="E37">
        <f t="shared" si="1"/>
        <v>76.92307692307692</v>
      </c>
      <c r="G37">
        <v>650</v>
      </c>
      <c r="H37">
        <v>100</v>
      </c>
      <c r="I37" t="s">
        <v>2030</v>
      </c>
      <c r="J37" t="s">
        <v>1637</v>
      </c>
      <c r="K37" t="s">
        <v>1650</v>
      </c>
      <c r="L37" t="s">
        <v>2147</v>
      </c>
      <c r="M37" s="9">
        <v>4.49</v>
      </c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>
        <f t="shared" si="2"/>
        <v>37</v>
      </c>
    </row>
    <row r="38" spans="1:28" x14ac:dyDescent="0.35">
      <c r="A38">
        <v>38</v>
      </c>
      <c r="B38" t="str">
        <f>IF(J38="Wolfspeed",K38,IFERROR(VLOOKUP(CONCATENATE(C38,D38),Sheet1!AF:AH,1,FALSE),CONCATENATE(C38,"D")))</f>
        <v>C3M0060065K</v>
      </c>
      <c r="C38" t="str">
        <f t="array" ref="C38">IF(G38=650,INDEX(Sheet1!$I:$I,MATCH(MIN(ABS(Sheet1!$H$1:$H$50-E38)),ABS(Sheet1!$H$1:$H$50-E38),0)),IF(G38=900,INDEX(Sheet1!$C:$C,MATCH(MIN(ABS(Sheet1!$B$1:$B$50-E38)),ABS(Sheet1!$B$1:$B$50-E38),0)),IF(G38=1200,INDEX(Sheet1!$U:$U,MATCH(MIN(ABS(Sheet1!$T$1:$T$48-E38)),ABS(Sheet1!$T$1:$T$48-E38),0)),IF(G38=1000,INDEX(Sheet1!$AA:$AA,MATCH(MIN(ABS(Sheet1!$Z$1:$Z$50-E38)),ABS(Sheet1!$Z$1:$Z$50-E38),0))))))</f>
        <v>C3M0060065</v>
      </c>
      <c r="D38" t="str">
        <f t="shared" si="0"/>
        <v>K</v>
      </c>
      <c r="E38">
        <f t="shared" si="1"/>
        <v>76.92307692307692</v>
      </c>
      <c r="G38">
        <v>650</v>
      </c>
      <c r="H38">
        <v>100</v>
      </c>
      <c r="I38" t="s">
        <v>2082</v>
      </c>
      <c r="J38" t="s">
        <v>1637</v>
      </c>
      <c r="K38" t="s">
        <v>1656</v>
      </c>
      <c r="L38" t="s">
        <v>1642</v>
      </c>
      <c r="M38" s="9">
        <v>16.087366951370399</v>
      </c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>
        <f t="shared" si="2"/>
        <v>38</v>
      </c>
    </row>
    <row r="39" spans="1:28" x14ac:dyDescent="0.35">
      <c r="A39">
        <v>39</v>
      </c>
      <c r="B39" t="str">
        <f>IF(J39="Wolfspeed",K39,IFERROR(VLOOKUP(CONCATENATE(C39,D39),Sheet1!AF:AH,1,FALSE),CONCATENATE(C39,"D")))</f>
        <v>C3M0060065D</v>
      </c>
      <c r="C39" t="str">
        <f t="array" ref="C39">IF(G39=650,INDEX(Sheet1!$I:$I,MATCH(MIN(ABS(Sheet1!$H$1:$H$50-E39)),ABS(Sheet1!$H$1:$H$50-E39),0)),IF(G39=900,INDEX(Sheet1!$C:$C,MATCH(MIN(ABS(Sheet1!$B$1:$B$50-E39)),ABS(Sheet1!$B$1:$B$50-E39),0)),IF(G39=1200,INDEX(Sheet1!$U:$U,MATCH(MIN(ABS(Sheet1!$T$1:$T$48-E39)),ABS(Sheet1!$T$1:$T$48-E39),0)),IF(G39=1000,INDEX(Sheet1!$AA:$AA,MATCH(MIN(ABS(Sheet1!$Z$1:$Z$50-E39)),ABS(Sheet1!$Z$1:$Z$50-E39),0))))))</f>
        <v>C3M0060065</v>
      </c>
      <c r="D39" t="str">
        <f t="shared" si="0"/>
        <v>D</v>
      </c>
      <c r="E39">
        <f t="shared" si="1"/>
        <v>80</v>
      </c>
      <c r="G39">
        <v>650</v>
      </c>
      <c r="H39">
        <v>104</v>
      </c>
      <c r="I39" t="s">
        <v>2030</v>
      </c>
      <c r="J39" t="s">
        <v>187</v>
      </c>
      <c r="K39" t="s">
        <v>1227</v>
      </c>
      <c r="L39" t="s">
        <v>30</v>
      </c>
      <c r="M39" s="9">
        <v>9.4</v>
      </c>
      <c r="N39" s="4">
        <v>11.552160000000001</v>
      </c>
      <c r="O39" s="4"/>
      <c r="P39" s="4"/>
      <c r="Q39" s="4"/>
      <c r="R39" s="4">
        <v>14.1</v>
      </c>
      <c r="S39" s="4"/>
      <c r="T39" s="4">
        <v>14.74</v>
      </c>
      <c r="U39" s="4">
        <v>9.4</v>
      </c>
      <c r="V39" s="4"/>
      <c r="W39" s="4"/>
      <c r="X39" s="4"/>
      <c r="Y39" s="4"/>
      <c r="Z39" s="4"/>
      <c r="AA39" s="4">
        <v>14.784000000000001</v>
      </c>
      <c r="AB39">
        <f t="shared" si="2"/>
        <v>39</v>
      </c>
    </row>
    <row r="40" spans="1:28" x14ac:dyDescent="0.35">
      <c r="A40">
        <v>40</v>
      </c>
      <c r="B40" t="str">
        <f>IF(J40="Wolfspeed",K40,IFERROR(VLOOKUP(CONCATENATE(C40,D40),Sheet1!AF:AH,1,FALSE),CONCATENATE(C40,"D")))</f>
        <v>C3M0060065K</v>
      </c>
      <c r="C40" t="str">
        <f t="array" ref="C40">IF(G40=650,INDEX(Sheet1!$I:$I,MATCH(MIN(ABS(Sheet1!$H$1:$H$50-E40)),ABS(Sheet1!$H$1:$H$50-E40),0)),IF(G40=900,INDEX(Sheet1!$C:$C,MATCH(MIN(ABS(Sheet1!$B$1:$B$50-E40)),ABS(Sheet1!$B$1:$B$50-E40),0)),IF(G40=1200,INDEX(Sheet1!$U:$U,MATCH(MIN(ABS(Sheet1!$T$1:$T$48-E40)),ABS(Sheet1!$T$1:$T$48-E40),0)),IF(G40=1000,INDEX(Sheet1!$AA:$AA,MATCH(MIN(ABS(Sheet1!$Z$1:$Z$50-E40)),ABS(Sheet1!$Z$1:$Z$50-E40),0))))))</f>
        <v>C3M0060065</v>
      </c>
      <c r="D40" t="str">
        <f t="shared" si="0"/>
        <v>K</v>
      </c>
      <c r="E40">
        <f t="shared" si="1"/>
        <v>80</v>
      </c>
      <c r="G40">
        <v>650</v>
      </c>
      <c r="H40">
        <v>104</v>
      </c>
      <c r="I40" t="s">
        <v>2082</v>
      </c>
      <c r="J40" t="s">
        <v>187</v>
      </c>
      <c r="K40" t="s">
        <v>1211</v>
      </c>
      <c r="L40" t="s">
        <v>404</v>
      </c>
      <c r="M40" s="9">
        <v>8.7123078903601492</v>
      </c>
      <c r="N40" s="4">
        <v>11.075100000000001</v>
      </c>
      <c r="O40" s="4"/>
      <c r="P40" s="4">
        <v>9.8048800000000007</v>
      </c>
      <c r="Q40" s="4"/>
      <c r="R40" s="4">
        <v>13.5</v>
      </c>
      <c r="S40" s="4"/>
      <c r="T40" s="4">
        <v>11.83</v>
      </c>
      <c r="U40" s="4">
        <v>9.01</v>
      </c>
      <c r="V40" s="4"/>
      <c r="W40" s="4"/>
      <c r="X40" s="4"/>
      <c r="Y40" s="4"/>
      <c r="Z40" s="4"/>
      <c r="AA40" s="4">
        <v>14.182</v>
      </c>
      <c r="AB40">
        <f t="shared" si="2"/>
        <v>40</v>
      </c>
    </row>
    <row r="41" spans="1:28" x14ac:dyDescent="0.35">
      <c r="A41">
        <v>41</v>
      </c>
      <c r="B41" t="str">
        <f>IF(J41="Wolfspeed",K41,IFERROR(VLOOKUP(CONCATENATE(C41,D41),Sheet1!AF:AH,1,FALSE),CONCATENATE(C41,"D")))</f>
        <v>C3M0060065D</v>
      </c>
      <c r="C41" t="str">
        <f t="array" ref="C41">IF(G41=650,INDEX(Sheet1!$I:$I,MATCH(MIN(ABS(Sheet1!$H$1:$H$50-E41)),ABS(Sheet1!$H$1:$H$50-E41),0)),IF(G41=900,INDEX(Sheet1!$C:$C,MATCH(MIN(ABS(Sheet1!$B$1:$B$50-E41)),ABS(Sheet1!$B$1:$B$50-E41),0)),IF(G41=1200,INDEX(Sheet1!$U:$U,MATCH(MIN(ABS(Sheet1!$T$1:$T$48-E41)),ABS(Sheet1!$T$1:$T$48-E41),0)),IF(G41=1000,INDEX(Sheet1!$AA:$AA,MATCH(MIN(ABS(Sheet1!$Z$1:$Z$50-E41)),ABS(Sheet1!$Z$1:$Z$50-E41),0))))))</f>
        <v>C3M0060065</v>
      </c>
      <c r="D41" t="str">
        <f t="shared" si="0"/>
        <v>D</v>
      </c>
      <c r="E41">
        <f t="shared" si="1"/>
        <v>85.384615384615387</v>
      </c>
      <c r="G41">
        <v>650</v>
      </c>
      <c r="H41">
        <v>111</v>
      </c>
      <c r="I41" t="s">
        <v>2030</v>
      </c>
      <c r="J41" t="s">
        <v>1637</v>
      </c>
      <c r="K41" t="s">
        <v>1652</v>
      </c>
      <c r="L41" t="s">
        <v>1642</v>
      </c>
      <c r="M41" s="9">
        <v>10.084280618849199</v>
      </c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>
        <f t="shared" si="2"/>
        <v>41</v>
      </c>
    </row>
    <row r="42" spans="1:28" x14ac:dyDescent="0.35">
      <c r="A42">
        <v>42</v>
      </c>
      <c r="B42" t="str">
        <f>IF(J42="Wolfspeed",K42,IFERROR(VLOOKUP(CONCATENATE(C42,D42),Sheet1!AF:AH,1,FALSE),CONCATENATE(C42,"D")))</f>
        <v>C3M0060065J</v>
      </c>
      <c r="C42" t="str">
        <f t="array" ref="C42">IF(G42=650,INDEX(Sheet1!$I:$I,MATCH(MIN(ABS(Sheet1!$H$1:$H$50-E42)),ABS(Sheet1!$H$1:$H$50-E42),0)),IF(G42=900,INDEX(Sheet1!$C:$C,MATCH(MIN(ABS(Sheet1!$B$1:$B$50-E42)),ABS(Sheet1!$B$1:$B$50-E42),0)),IF(G42=1200,INDEX(Sheet1!$U:$U,MATCH(MIN(ABS(Sheet1!$T$1:$T$48-E42)),ABS(Sheet1!$T$1:$T$48-E42),0)),IF(G42=1000,INDEX(Sheet1!$AA:$AA,MATCH(MIN(ABS(Sheet1!$Z$1:$Z$50-E42)),ABS(Sheet1!$Z$1:$Z$50-E42),0))))))</f>
        <v>C3M0060065</v>
      </c>
      <c r="D42" t="str">
        <f t="shared" si="0"/>
        <v>J</v>
      </c>
      <c r="E42">
        <f t="shared" si="1"/>
        <v>85.384615384615387</v>
      </c>
      <c r="G42">
        <v>650</v>
      </c>
      <c r="H42">
        <v>111</v>
      </c>
      <c r="I42" t="s">
        <v>2130</v>
      </c>
      <c r="J42" t="s">
        <v>1637</v>
      </c>
      <c r="K42" t="s">
        <v>1636</v>
      </c>
      <c r="L42" t="s">
        <v>1642</v>
      </c>
      <c r="M42" s="9">
        <v>9.0441978644387699</v>
      </c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>
        <f t="shared" si="2"/>
        <v>42</v>
      </c>
    </row>
    <row r="43" spans="1:28" x14ac:dyDescent="0.35">
      <c r="A43">
        <v>43</v>
      </c>
      <c r="B43" t="str">
        <f>IF(J43="Wolfspeed",K43,IFERROR(VLOOKUP(CONCATENATE(C43,D43),Sheet1!AF:AH,1,FALSE),CONCATENATE(C43,"D")))</f>
        <v>C3M0120065D</v>
      </c>
      <c r="C43" t="str">
        <f t="array" ref="C43">IF(G43=650,INDEX(Sheet1!$I:$I,MATCH(MIN(ABS(Sheet1!$H$1:$H$50-E43)),ABS(Sheet1!$H$1:$H$50-E43),0)),IF(G43=900,INDEX(Sheet1!$C:$C,MATCH(MIN(ABS(Sheet1!$B$1:$B$50-E43)),ABS(Sheet1!$B$1:$B$50-E43),0)),IF(G43=1200,INDEX(Sheet1!$U:$U,MATCH(MIN(ABS(Sheet1!$T$1:$T$48-E43)),ABS(Sheet1!$T$1:$T$48-E43),0)),IF(G43=1000,INDEX(Sheet1!$AA:$AA,MATCH(MIN(ABS(Sheet1!$Z$1:$Z$50-E43)),ABS(Sheet1!$Z$1:$Z$50-E43),0))))))</f>
        <v>C3M0120065</v>
      </c>
      <c r="D43" t="str">
        <f t="shared" si="0"/>
        <v>D</v>
      </c>
      <c r="E43">
        <f t="shared" si="1"/>
        <v>120</v>
      </c>
      <c r="G43">
        <v>650</v>
      </c>
      <c r="H43">
        <v>156</v>
      </c>
      <c r="I43" t="s">
        <v>2065</v>
      </c>
      <c r="J43" t="s">
        <v>187</v>
      </c>
      <c r="K43" t="s">
        <v>341</v>
      </c>
      <c r="L43" t="s">
        <v>25</v>
      </c>
      <c r="M43" s="9">
        <v>7.9332500000000001</v>
      </c>
      <c r="N43" s="4">
        <v>8.6519999999999992</v>
      </c>
      <c r="O43" s="4"/>
      <c r="P43" s="4">
        <v>7.9332500000000001</v>
      </c>
      <c r="Q43" s="4">
        <v>10.253859328807399</v>
      </c>
      <c r="R43" s="4">
        <v>9.2899999999999991</v>
      </c>
      <c r="S43" s="4"/>
      <c r="T43" s="4">
        <v>9.57</v>
      </c>
      <c r="U43" s="4">
        <v>9.2899999999999991</v>
      </c>
      <c r="V43" s="4"/>
      <c r="W43" s="4">
        <v>10.87</v>
      </c>
      <c r="X43" s="4"/>
      <c r="Y43" s="4"/>
      <c r="Z43" s="4"/>
      <c r="AA43" s="4">
        <v>9.8840000000000003</v>
      </c>
      <c r="AB43">
        <f t="shared" si="2"/>
        <v>43</v>
      </c>
    </row>
    <row r="44" spans="1:28" x14ac:dyDescent="0.35">
      <c r="A44">
        <v>44</v>
      </c>
      <c r="B44" t="str">
        <f>IF(J44="Wolfspeed",K44,IFERROR(VLOOKUP(CONCATENATE(C44,D44),Sheet1!AF:AH,1,FALSE),CONCATENATE(C44,"D")))</f>
        <v>C3M0120065D</v>
      </c>
      <c r="C44" t="str">
        <f t="array" ref="C44">IF(G44=650,INDEX(Sheet1!$I:$I,MATCH(MIN(ABS(Sheet1!$H$1:$H$50-E44)),ABS(Sheet1!$H$1:$H$50-E44),0)),IF(G44=900,INDEX(Sheet1!$C:$C,MATCH(MIN(ABS(Sheet1!$B$1:$B$50-E44)),ABS(Sheet1!$B$1:$B$50-E44),0)),IF(G44=1200,INDEX(Sheet1!$U:$U,MATCH(MIN(ABS(Sheet1!$T$1:$T$48-E44)),ABS(Sheet1!$T$1:$T$48-E44),0)),IF(G44=1000,INDEX(Sheet1!$AA:$AA,MATCH(MIN(ABS(Sheet1!$Z$1:$Z$50-E44)),ABS(Sheet1!$Z$1:$Z$50-E44),0))))))</f>
        <v>C3M0120065</v>
      </c>
      <c r="D44" t="str">
        <f t="shared" si="0"/>
        <v>D</v>
      </c>
      <c r="E44">
        <f t="shared" si="1"/>
        <v>120</v>
      </c>
      <c r="G44">
        <v>650</v>
      </c>
      <c r="H44">
        <v>156</v>
      </c>
      <c r="I44" t="s">
        <v>2030</v>
      </c>
      <c r="J44" t="s">
        <v>187</v>
      </c>
      <c r="K44" t="s">
        <v>223</v>
      </c>
      <c r="L44" t="s">
        <v>25</v>
      </c>
      <c r="M44" s="9">
        <v>3.9152800000000001</v>
      </c>
      <c r="N44" s="4">
        <v>4.2699999999999996</v>
      </c>
      <c r="O44" s="4">
        <v>5.0339999999999998</v>
      </c>
      <c r="P44" s="4">
        <v>3.9152800000000001</v>
      </c>
      <c r="Q44" s="4">
        <v>6.3340361428757097</v>
      </c>
      <c r="R44" s="4">
        <v>5.13</v>
      </c>
      <c r="S44" s="4">
        <v>4.4000000000000004</v>
      </c>
      <c r="T44" s="4">
        <v>5.18</v>
      </c>
      <c r="U44" s="4">
        <v>6.02</v>
      </c>
      <c r="V44" s="4"/>
      <c r="W44" s="4">
        <v>6.4429999999999996</v>
      </c>
      <c r="X44" s="4"/>
      <c r="Y44" s="4"/>
      <c r="Z44" s="4">
        <v>4.1769999999999996</v>
      </c>
      <c r="AA44" s="4">
        <v>5.0339999999999998</v>
      </c>
      <c r="AB44">
        <f t="shared" si="2"/>
        <v>44</v>
      </c>
    </row>
    <row r="45" spans="1:28" x14ac:dyDescent="0.35">
      <c r="A45">
        <v>45</v>
      </c>
      <c r="B45" t="str">
        <f>IF(J45="Wolfspeed",K45,IFERROR(VLOOKUP(CONCATENATE(C45,D45),Sheet1!AF:AH,1,FALSE),CONCATENATE(C45,"D")))</f>
        <v>C3M0120065D</v>
      </c>
      <c r="C45" t="str">
        <f t="array" ref="C45">IF(G45=650,INDEX(Sheet1!$I:$I,MATCH(MIN(ABS(Sheet1!$H$1:$H$50-E45)),ABS(Sheet1!$H$1:$H$50-E45),0)),IF(G45=900,INDEX(Sheet1!$C:$C,MATCH(MIN(ABS(Sheet1!$B$1:$B$50-E45)),ABS(Sheet1!$B$1:$B$50-E45),0)),IF(G45=1200,INDEX(Sheet1!$U:$U,MATCH(MIN(ABS(Sheet1!$T$1:$T$48-E45)),ABS(Sheet1!$T$1:$T$48-E45),0)),IF(G45=1000,INDEX(Sheet1!$AA:$AA,MATCH(MIN(ABS(Sheet1!$Z$1:$Z$50-E45)),ABS(Sheet1!$Z$1:$Z$50-E45),0))))))</f>
        <v>C3M0120065</v>
      </c>
      <c r="D45" t="str">
        <f t="shared" si="0"/>
        <v>D</v>
      </c>
      <c r="E45">
        <f t="shared" si="1"/>
        <v>120</v>
      </c>
      <c r="G45">
        <v>650</v>
      </c>
      <c r="H45">
        <v>156</v>
      </c>
      <c r="I45" t="s">
        <v>2030</v>
      </c>
      <c r="J45" t="s">
        <v>187</v>
      </c>
      <c r="K45" t="s">
        <v>1166</v>
      </c>
      <c r="L45" t="s">
        <v>30</v>
      </c>
      <c r="M45" s="9">
        <v>6.71</v>
      </c>
      <c r="N45" s="4">
        <v>7.9657200000000001</v>
      </c>
      <c r="O45" s="4"/>
      <c r="P45" s="4"/>
      <c r="Q45" s="4"/>
      <c r="R45" s="4">
        <v>9.36</v>
      </c>
      <c r="S45" s="4"/>
      <c r="T45" s="4">
        <v>10.52</v>
      </c>
      <c r="U45" s="4">
        <v>6.71</v>
      </c>
      <c r="V45" s="4"/>
      <c r="W45" s="4"/>
      <c r="X45" s="4"/>
      <c r="Y45" s="4"/>
      <c r="Z45" s="4"/>
      <c r="AA45" s="4">
        <v>10.555999999999999</v>
      </c>
      <c r="AB45">
        <f t="shared" si="2"/>
        <v>45</v>
      </c>
    </row>
    <row r="46" spans="1:28" x14ac:dyDescent="0.35">
      <c r="A46">
        <v>46</v>
      </c>
      <c r="B46" t="str">
        <f>IF(J46="Wolfspeed",K46,IFERROR(VLOOKUP(CONCATENATE(C46,D46),Sheet1!AF:AH,1,FALSE),CONCATENATE(C46,"D")))</f>
        <v>C3M0030090D</v>
      </c>
      <c r="C46" t="str">
        <f t="array" ref="C46">IF(G46=650,INDEX(Sheet1!$I:$I,MATCH(MIN(ABS(Sheet1!$H$1:$H$50-E46)),ABS(Sheet1!$H$1:$H$50-E46),0)),IF(G46=900,INDEX(Sheet1!$C:$C,MATCH(MIN(ABS(Sheet1!$B$1:$B$50-E46)),ABS(Sheet1!$B$1:$B$50-E46),0)),IF(G46=1200,INDEX(Sheet1!$U:$U,MATCH(MIN(ABS(Sheet1!$T$1:$T$48-E46)),ABS(Sheet1!$T$1:$T$48-E46),0)),IF(G46=1000,INDEX(Sheet1!$AA:$AA,MATCH(MIN(ABS(Sheet1!$Z$1:$Z$50-E46)),ABS(Sheet1!$Z$1:$Z$50-E46),0))))))</f>
        <v>C3M0030090</v>
      </c>
      <c r="D46" t="str">
        <f t="shared" si="0"/>
        <v>D</v>
      </c>
      <c r="E46">
        <f t="shared" si="1"/>
        <v>21.538461538461537</v>
      </c>
      <c r="G46">
        <v>900</v>
      </c>
      <c r="H46">
        <v>28</v>
      </c>
      <c r="I46" t="s">
        <v>2030</v>
      </c>
      <c r="J46" t="s">
        <v>288</v>
      </c>
      <c r="K46" t="s">
        <v>1755</v>
      </c>
      <c r="L46" t="s">
        <v>25</v>
      </c>
      <c r="M46" s="9">
        <v>12.22213</v>
      </c>
      <c r="N46" s="4">
        <v>14.355</v>
      </c>
      <c r="O46" s="4"/>
      <c r="P46" s="4">
        <v>12.22213</v>
      </c>
      <c r="Q46" s="4">
        <v>14.5839273298701</v>
      </c>
      <c r="R46" s="4"/>
      <c r="S46" s="4"/>
      <c r="T46" s="4">
        <v>15.34</v>
      </c>
      <c r="U46" s="4">
        <v>12.87</v>
      </c>
      <c r="V46" s="4"/>
      <c r="W46" s="4"/>
      <c r="X46" s="4"/>
      <c r="Y46" s="4"/>
      <c r="Z46" s="4"/>
      <c r="AA46" s="4"/>
      <c r="AB46">
        <f t="shared" si="2"/>
        <v>46</v>
      </c>
    </row>
    <row r="47" spans="1:28" x14ac:dyDescent="0.35">
      <c r="A47">
        <v>47</v>
      </c>
      <c r="B47" t="str">
        <f>IF(J47="Wolfspeed",K47,IFERROR(VLOOKUP(CONCATENATE(C47,D47),Sheet1!AF:AH,1,FALSE),CONCATENATE(C47,"D")))</f>
        <v>C3M0030090D</v>
      </c>
      <c r="C47" t="str">
        <f t="array" ref="C47">IF(G47=650,INDEX(Sheet1!$I:$I,MATCH(MIN(ABS(Sheet1!$H$1:$H$50-E47)),ABS(Sheet1!$H$1:$H$50-E47),0)),IF(G47=900,INDEX(Sheet1!$C:$C,MATCH(MIN(ABS(Sheet1!$B$1:$B$50-E47)),ABS(Sheet1!$B$1:$B$50-E47),0)),IF(G47=1200,INDEX(Sheet1!$U:$U,MATCH(MIN(ABS(Sheet1!$T$1:$T$48-E47)),ABS(Sheet1!$T$1:$T$48-E47),0)),IF(G47=1000,INDEX(Sheet1!$AA:$AA,MATCH(MIN(ABS(Sheet1!$Z$1:$Z$50-E47)),ABS(Sheet1!$Z$1:$Z$50-E47),0))))))</f>
        <v>C3M0030090</v>
      </c>
      <c r="D47" t="str">
        <f t="shared" si="0"/>
        <v>D</v>
      </c>
      <c r="E47">
        <f t="shared" si="1"/>
        <v>21.538461538461537</v>
      </c>
      <c r="G47">
        <v>900</v>
      </c>
      <c r="H47">
        <v>28</v>
      </c>
      <c r="I47" t="s">
        <v>2030</v>
      </c>
      <c r="J47" t="s">
        <v>288</v>
      </c>
      <c r="K47" t="s">
        <v>1768</v>
      </c>
      <c r="L47" t="s">
        <v>25</v>
      </c>
      <c r="M47" s="9">
        <v>14.197419999999999</v>
      </c>
      <c r="N47" s="4">
        <v>14.72</v>
      </c>
      <c r="O47" s="4"/>
      <c r="P47" s="4">
        <v>14.197419999999999</v>
      </c>
      <c r="Q47" s="4">
        <v>17.279731387323402</v>
      </c>
      <c r="R47" s="4"/>
      <c r="S47" s="4"/>
      <c r="T47" s="4">
        <v>17.25</v>
      </c>
      <c r="U47" s="4">
        <v>14.95</v>
      </c>
      <c r="V47" s="4"/>
      <c r="W47" s="4"/>
      <c r="X47" s="4"/>
      <c r="Y47" s="4"/>
      <c r="Z47" s="4"/>
      <c r="AA47" s="4"/>
      <c r="AB47">
        <f t="shared" si="2"/>
        <v>47</v>
      </c>
    </row>
    <row r="48" spans="1:28" x14ac:dyDescent="0.35">
      <c r="A48">
        <v>48</v>
      </c>
      <c r="B48" t="str">
        <f>IF(J48="Wolfspeed",K48,IFERROR(VLOOKUP(CONCATENATE(C48,D48),Sheet1!AF:AH,1,FALSE),CONCATENATE(C48,"D")))</f>
        <v>C3M0030090D</v>
      </c>
      <c r="C48" t="str">
        <f t="array" ref="C48">IF(G48=650,INDEX(Sheet1!$I:$I,MATCH(MIN(ABS(Sheet1!$H$1:$H$50-E48)),ABS(Sheet1!$H$1:$H$50-E48),0)),IF(G48=900,INDEX(Sheet1!$C:$C,MATCH(MIN(ABS(Sheet1!$B$1:$B$50-E48)),ABS(Sheet1!$B$1:$B$50-E48),0)),IF(G48=1200,INDEX(Sheet1!$U:$U,MATCH(MIN(ABS(Sheet1!$T$1:$T$48-E48)),ABS(Sheet1!$T$1:$T$48-E48),0)),IF(G48=1000,INDEX(Sheet1!$AA:$AA,MATCH(MIN(ABS(Sheet1!$Z$1:$Z$50-E48)),ABS(Sheet1!$Z$1:$Z$50-E48),0))))))</f>
        <v>C3M0030090</v>
      </c>
      <c r="D48" t="str">
        <f t="shared" si="0"/>
        <v>J</v>
      </c>
      <c r="E48">
        <f t="shared" si="1"/>
        <v>21.538461538461537</v>
      </c>
      <c r="G48">
        <v>900</v>
      </c>
      <c r="H48">
        <v>28</v>
      </c>
      <c r="I48" t="s">
        <v>2039</v>
      </c>
      <c r="J48" t="s">
        <v>288</v>
      </c>
      <c r="K48" t="s">
        <v>1705</v>
      </c>
      <c r="L48" t="s">
        <v>25</v>
      </c>
      <c r="M48" s="9">
        <v>12.22213</v>
      </c>
      <c r="N48" s="4">
        <v>14.354999999999999</v>
      </c>
      <c r="O48" s="4"/>
      <c r="P48" s="4">
        <v>12.22213</v>
      </c>
      <c r="Q48" s="4">
        <v>14.043773917663801</v>
      </c>
      <c r="R48" s="4"/>
      <c r="S48" s="4"/>
      <c r="T48" s="4">
        <v>14.270000000000001</v>
      </c>
      <c r="U48" s="4">
        <v>13.160000000000002</v>
      </c>
      <c r="V48" s="4"/>
      <c r="W48" s="4"/>
      <c r="X48" s="4"/>
      <c r="Y48" s="4"/>
      <c r="Z48" s="4"/>
      <c r="AA48" s="4"/>
      <c r="AB48">
        <f t="shared" si="2"/>
        <v>48</v>
      </c>
    </row>
    <row r="49" spans="1:28" x14ac:dyDescent="0.35">
      <c r="A49">
        <v>49</v>
      </c>
      <c r="B49" t="str">
        <f>IF(J49="Wolfspeed",K49,IFERROR(VLOOKUP(CONCATENATE(C49,D49),Sheet1!AF:AH,1,FALSE),CONCATENATE(C49,"D")))</f>
        <v>C3M0030090D</v>
      </c>
      <c r="C49" t="str">
        <f t="array" ref="C49">IF(G49=650,INDEX(Sheet1!$I:$I,MATCH(MIN(ABS(Sheet1!$H$1:$H$50-E49)),ABS(Sheet1!$H$1:$H$50-E49),0)),IF(G49=900,INDEX(Sheet1!$C:$C,MATCH(MIN(ABS(Sheet1!$B$1:$B$50-E49)),ABS(Sheet1!$B$1:$B$50-E49),0)),IF(G49=1200,INDEX(Sheet1!$U:$U,MATCH(MIN(ABS(Sheet1!$T$1:$T$48-E49)),ABS(Sheet1!$T$1:$T$48-E49),0)),IF(G49=1000,INDEX(Sheet1!$AA:$AA,MATCH(MIN(ABS(Sheet1!$Z$1:$Z$50-E49)),ABS(Sheet1!$Z$1:$Z$50-E49),0))))))</f>
        <v>C3M0030090</v>
      </c>
      <c r="D49" t="str">
        <f t="shared" si="0"/>
        <v>J</v>
      </c>
      <c r="E49">
        <f t="shared" si="1"/>
        <v>21.538461538461537</v>
      </c>
      <c r="G49">
        <v>900</v>
      </c>
      <c r="H49">
        <v>28</v>
      </c>
      <c r="I49" t="s">
        <v>2039</v>
      </c>
      <c r="J49" t="s">
        <v>288</v>
      </c>
      <c r="K49" t="s">
        <v>1718</v>
      </c>
      <c r="L49" t="s">
        <v>25</v>
      </c>
      <c r="M49" s="9">
        <v>12.22213</v>
      </c>
      <c r="N49" s="4">
        <v>14.354999999999999</v>
      </c>
      <c r="O49" s="4"/>
      <c r="P49" s="4">
        <v>12.22213</v>
      </c>
      <c r="Q49" s="4">
        <v>14.324698008580603</v>
      </c>
      <c r="R49" s="4"/>
      <c r="S49" s="4"/>
      <c r="T49" s="4">
        <v>14.270000000000001</v>
      </c>
      <c r="U49" s="4">
        <v>13.160000000000002</v>
      </c>
      <c r="V49" s="4"/>
      <c r="W49" s="4"/>
      <c r="X49" s="4"/>
      <c r="Y49" s="4"/>
      <c r="Z49" s="4"/>
      <c r="AA49" s="4"/>
      <c r="AB49">
        <f t="shared" si="2"/>
        <v>49</v>
      </c>
    </row>
    <row r="50" spans="1:28" x14ac:dyDescent="0.35">
      <c r="A50">
        <v>50</v>
      </c>
      <c r="B50" t="str">
        <f>IF(J50="Wolfspeed",K50,IFERROR(VLOOKUP(CONCATENATE(C50,D50),Sheet1!AF:AH,1,FALSE),CONCATENATE(C50,"D")))</f>
        <v>C3M0030090K</v>
      </c>
      <c r="C50" t="str">
        <f t="array" ref="C50">IF(G50=650,INDEX(Sheet1!$I:$I,MATCH(MIN(ABS(Sheet1!$H$1:$H$50-E50)),ABS(Sheet1!$H$1:$H$50-E50),0)),IF(G50=900,INDEX(Sheet1!$C:$C,MATCH(MIN(ABS(Sheet1!$B$1:$B$50-E50)),ABS(Sheet1!$B$1:$B$50-E50),0)),IF(G50=1200,INDEX(Sheet1!$U:$U,MATCH(MIN(ABS(Sheet1!$T$1:$T$48-E50)),ABS(Sheet1!$T$1:$T$48-E50),0)),IF(G50=1000,INDEX(Sheet1!$AA:$AA,MATCH(MIN(ABS(Sheet1!$Z$1:$Z$50-E50)),ABS(Sheet1!$Z$1:$Z$50-E50),0))))))</f>
        <v>C3M0030090</v>
      </c>
      <c r="D50" t="str">
        <f t="shared" si="0"/>
        <v>K</v>
      </c>
      <c r="E50">
        <f t="shared" si="1"/>
        <v>30</v>
      </c>
      <c r="G50">
        <v>900</v>
      </c>
      <c r="H50">
        <v>39</v>
      </c>
      <c r="I50" t="s">
        <v>2082</v>
      </c>
      <c r="J50" t="s">
        <v>137</v>
      </c>
      <c r="K50" t="s">
        <v>849</v>
      </c>
      <c r="L50" t="s">
        <v>31</v>
      </c>
      <c r="M50" s="9">
        <v>25.51</v>
      </c>
      <c r="N50" s="4">
        <v>28.2102</v>
      </c>
      <c r="O50" s="4"/>
      <c r="P50" s="4"/>
      <c r="Q50" s="4"/>
      <c r="R50" s="4"/>
      <c r="S50" s="4"/>
      <c r="T50" s="4"/>
      <c r="U50" s="4">
        <v>28.21</v>
      </c>
      <c r="V50" s="4">
        <v>25.51</v>
      </c>
      <c r="W50" s="4">
        <v>29.36</v>
      </c>
      <c r="X50" s="4"/>
      <c r="Y50" s="4">
        <v>31.5</v>
      </c>
      <c r="Z50" s="4"/>
      <c r="AA50" s="4">
        <v>29.35</v>
      </c>
      <c r="AB50">
        <f t="shared" si="2"/>
        <v>50</v>
      </c>
    </row>
    <row r="51" spans="1:28" x14ac:dyDescent="0.35">
      <c r="A51">
        <v>51</v>
      </c>
      <c r="B51" t="str">
        <f>IF(J51="Wolfspeed",K51,IFERROR(VLOOKUP(CONCATENATE(C51,D51),Sheet1!AF:AH,1,FALSE),CONCATENATE(C51,"D")))</f>
        <v>C3M0065090D</v>
      </c>
      <c r="C51" t="str">
        <f t="array" ref="C51">IF(G51=650,INDEX(Sheet1!$I:$I,MATCH(MIN(ABS(Sheet1!$H$1:$H$50-E51)),ABS(Sheet1!$H$1:$H$50-E51),0)),IF(G51=900,INDEX(Sheet1!$C:$C,MATCH(MIN(ABS(Sheet1!$B$1:$B$50-E51)),ABS(Sheet1!$B$1:$B$50-E51),0)),IF(G51=1200,INDEX(Sheet1!$U:$U,MATCH(MIN(ABS(Sheet1!$T$1:$T$48-E51)),ABS(Sheet1!$T$1:$T$48-E51),0)),IF(G51=1000,INDEX(Sheet1!$AA:$AA,MATCH(MIN(ABS(Sheet1!$Z$1:$Z$50-E51)),ABS(Sheet1!$Z$1:$Z$50-E51),0))))))</f>
        <v>C3M0065090</v>
      </c>
      <c r="D51" t="str">
        <f t="shared" si="0"/>
        <v>D</v>
      </c>
      <c r="E51">
        <f t="shared" si="1"/>
        <v>60</v>
      </c>
      <c r="G51">
        <v>900</v>
      </c>
      <c r="H51">
        <v>78</v>
      </c>
      <c r="I51" t="s">
        <v>2030</v>
      </c>
      <c r="J51" t="s">
        <v>137</v>
      </c>
      <c r="K51" t="s">
        <v>163</v>
      </c>
      <c r="L51" t="s">
        <v>30</v>
      </c>
      <c r="M51" s="9">
        <v>3.61</v>
      </c>
      <c r="N51" s="4">
        <v>9.375</v>
      </c>
      <c r="O51" s="4"/>
      <c r="P51" s="4"/>
      <c r="Q51" s="4"/>
      <c r="R51" s="4"/>
      <c r="S51" s="4"/>
      <c r="T51" s="4"/>
      <c r="U51" s="4">
        <v>3.61</v>
      </c>
      <c r="V51" s="4">
        <v>9.25</v>
      </c>
      <c r="W51" s="4">
        <v>9.1259999999999994</v>
      </c>
      <c r="X51" s="4"/>
      <c r="Y51" s="4">
        <v>10.4</v>
      </c>
      <c r="Z51" s="4"/>
      <c r="AA51" s="4">
        <v>10.65</v>
      </c>
      <c r="AB51">
        <f t="shared" si="2"/>
        <v>51</v>
      </c>
    </row>
    <row r="52" spans="1:28" x14ac:dyDescent="0.35">
      <c r="A52">
        <v>52</v>
      </c>
      <c r="B52" t="str">
        <f>IF(J52="Wolfspeed",K52,IFERROR(VLOOKUP(CONCATENATE(C52,D52),Sheet1!AF:AH,1,FALSE),CONCATENATE(C52,"D")))</f>
        <v>C3M0065090J</v>
      </c>
      <c r="C52" t="str">
        <f t="array" ref="C52">IF(G52=650,INDEX(Sheet1!$I:$I,MATCH(MIN(ABS(Sheet1!$H$1:$H$50-E52)),ABS(Sheet1!$H$1:$H$50-E52),0)),IF(G52=900,INDEX(Sheet1!$C:$C,MATCH(MIN(ABS(Sheet1!$B$1:$B$50-E52)),ABS(Sheet1!$B$1:$B$50-E52),0)),IF(G52=1200,INDEX(Sheet1!$U:$U,MATCH(MIN(ABS(Sheet1!$T$1:$T$48-E52)),ABS(Sheet1!$T$1:$T$48-E52),0)),IF(G52=1000,INDEX(Sheet1!$AA:$AA,MATCH(MIN(ABS(Sheet1!$Z$1:$Z$50-E52)),ABS(Sheet1!$Z$1:$Z$50-E52),0))))))</f>
        <v>C3M0065090</v>
      </c>
      <c r="D52" t="str">
        <f t="shared" si="0"/>
        <v>J</v>
      </c>
      <c r="E52">
        <f t="shared" si="1"/>
        <v>60</v>
      </c>
      <c r="G52">
        <v>900</v>
      </c>
      <c r="H52">
        <v>78</v>
      </c>
      <c r="I52" t="s">
        <v>2039</v>
      </c>
      <c r="J52" t="s">
        <v>137</v>
      </c>
      <c r="K52" t="s">
        <v>690</v>
      </c>
      <c r="L52" t="s">
        <v>32</v>
      </c>
      <c r="M52" s="9">
        <v>9.4060000000000006</v>
      </c>
      <c r="N52" s="4">
        <v>9.6875</v>
      </c>
      <c r="O52" s="4"/>
      <c r="P52" s="4"/>
      <c r="Q52" s="4"/>
      <c r="R52" s="4"/>
      <c r="S52" s="4"/>
      <c r="T52" s="4"/>
      <c r="U52" s="4">
        <v>9.86</v>
      </c>
      <c r="V52" s="4">
        <v>9.5500000000000007</v>
      </c>
      <c r="W52" s="4">
        <v>9.4060000000000006</v>
      </c>
      <c r="X52" s="4"/>
      <c r="Y52" s="4">
        <v>12.6</v>
      </c>
      <c r="Z52" s="4"/>
      <c r="AA52" s="4">
        <v>11</v>
      </c>
      <c r="AB52">
        <f t="shared" si="2"/>
        <v>52</v>
      </c>
    </row>
    <row r="53" spans="1:28" x14ac:dyDescent="0.35">
      <c r="A53">
        <v>53</v>
      </c>
      <c r="B53" t="str">
        <f>IF(J53="Wolfspeed",K53,IFERROR(VLOOKUP(CONCATENATE(C53,D53),Sheet1!AF:AH,1,FALSE),CONCATENATE(C53,"D")))</f>
        <v>C3M0065090J</v>
      </c>
      <c r="C53" t="str">
        <f t="array" ref="C53">IF(G53=650,INDEX(Sheet1!$I:$I,MATCH(MIN(ABS(Sheet1!$H$1:$H$50-E53)),ABS(Sheet1!$H$1:$H$50-E53),0)),IF(G53=900,INDEX(Sheet1!$C:$C,MATCH(MIN(ABS(Sheet1!$B$1:$B$50-E53)),ABS(Sheet1!$B$1:$B$50-E53),0)),IF(G53=1200,INDEX(Sheet1!$U:$U,MATCH(MIN(ABS(Sheet1!$T$1:$T$48-E53)),ABS(Sheet1!$T$1:$T$48-E53),0)),IF(G53=1000,INDEX(Sheet1!$AA:$AA,MATCH(MIN(ABS(Sheet1!$Z$1:$Z$50-E53)),ABS(Sheet1!$Z$1:$Z$50-E53),0))))))</f>
        <v>C3M0065090</v>
      </c>
      <c r="D53" t="str">
        <f t="shared" si="0"/>
        <v>J</v>
      </c>
      <c r="E53">
        <f t="shared" si="1"/>
        <v>60</v>
      </c>
      <c r="G53">
        <v>900</v>
      </c>
      <c r="H53">
        <v>78</v>
      </c>
      <c r="I53" t="s">
        <v>2039</v>
      </c>
      <c r="J53" t="s">
        <v>137</v>
      </c>
      <c r="K53" t="s">
        <v>690</v>
      </c>
      <c r="L53" t="s">
        <v>36</v>
      </c>
      <c r="M53" s="9">
        <v>9.1626999999999992</v>
      </c>
      <c r="N53" s="4"/>
      <c r="O53" s="4">
        <v>9.1626999999999992</v>
      </c>
      <c r="P53" s="4"/>
      <c r="Q53" s="4"/>
      <c r="R53" s="4"/>
      <c r="S53" s="4"/>
      <c r="T53" s="4">
        <v>11.08</v>
      </c>
      <c r="U53" s="4"/>
      <c r="V53" s="4"/>
      <c r="W53" s="4"/>
      <c r="X53" s="4"/>
      <c r="Y53" s="4"/>
      <c r="Z53" s="4"/>
      <c r="AA53" s="4">
        <v>9.1626999999999992</v>
      </c>
      <c r="AB53">
        <f t="shared" si="2"/>
        <v>53</v>
      </c>
    </row>
    <row r="54" spans="1:28" x14ac:dyDescent="0.35">
      <c r="A54">
        <v>54</v>
      </c>
      <c r="B54" t="str">
        <f>IF(J54="Wolfspeed",K54,IFERROR(VLOOKUP(CONCATENATE(C54,D54),Sheet1!AF:AH,1,FALSE),CONCATENATE(C54,"D")))</f>
        <v>C3M0065090D</v>
      </c>
      <c r="C54" t="str">
        <f t="array" ref="C54">IF(G54=650,INDEX(Sheet1!$I:$I,MATCH(MIN(ABS(Sheet1!$H$1:$H$50-E54)),ABS(Sheet1!$H$1:$H$50-E54),0)),IF(G54=900,INDEX(Sheet1!$C:$C,MATCH(MIN(ABS(Sheet1!$B$1:$B$50-E54)),ABS(Sheet1!$B$1:$B$50-E54),0)),IF(G54=1200,INDEX(Sheet1!$U:$U,MATCH(MIN(ABS(Sheet1!$T$1:$T$48-E54)),ABS(Sheet1!$T$1:$T$48-E54),0)),IF(G54=1000,INDEX(Sheet1!$AA:$AA,MATCH(MIN(ABS(Sheet1!$Z$1:$Z$50-E54)),ABS(Sheet1!$Z$1:$Z$50-E54),0))))))</f>
        <v>C3M0065090</v>
      </c>
      <c r="D54" t="str">
        <f t="shared" si="0"/>
        <v>D</v>
      </c>
      <c r="E54">
        <f t="shared" si="1"/>
        <v>64.615384615384613</v>
      </c>
      <c r="G54">
        <v>900</v>
      </c>
      <c r="H54">
        <v>84</v>
      </c>
      <c r="I54" t="s">
        <v>2030</v>
      </c>
      <c r="J54" t="s">
        <v>288</v>
      </c>
      <c r="K54" t="s">
        <v>1666</v>
      </c>
      <c r="L54" t="s">
        <v>25</v>
      </c>
      <c r="M54" s="9">
        <v>4.6295900000000003</v>
      </c>
      <c r="N54" s="4">
        <v>5.0625</v>
      </c>
      <c r="O54" s="4"/>
      <c r="P54" s="4">
        <v>4.6295900000000003</v>
      </c>
      <c r="Q54" s="4">
        <v>5.63471615350264</v>
      </c>
      <c r="R54" s="4"/>
      <c r="S54" s="4"/>
      <c r="T54" s="4">
        <v>5.62</v>
      </c>
      <c r="U54" s="4">
        <v>4.88</v>
      </c>
      <c r="V54" s="4"/>
      <c r="W54" s="4"/>
      <c r="X54" s="4"/>
      <c r="Y54" s="4"/>
      <c r="Z54" s="4"/>
      <c r="AA54" s="4"/>
      <c r="AB54">
        <f t="shared" si="2"/>
        <v>54</v>
      </c>
    </row>
    <row r="55" spans="1:28" x14ac:dyDescent="0.35">
      <c r="A55">
        <v>55</v>
      </c>
      <c r="B55" t="str">
        <f>IF(J55="Wolfspeed",K55,IFERROR(VLOOKUP(CONCATENATE(C55,D55),Sheet1!AF:AH,1,FALSE),CONCATENATE(C55,"D")))</f>
        <v>E3M0065090D</v>
      </c>
      <c r="C55" t="str">
        <f t="array" ref="C55">IF(G55=650,INDEX(Sheet1!$I:$I,MATCH(MIN(ABS(Sheet1!$H$1:$H$50-E55)),ABS(Sheet1!$H$1:$H$50-E55),0)),IF(G55=900,INDEX(Sheet1!$C:$C,MATCH(MIN(ABS(Sheet1!$B$1:$B$50-E55)),ABS(Sheet1!$B$1:$B$50-E55),0)),IF(G55=1200,INDEX(Sheet1!$U:$U,MATCH(MIN(ABS(Sheet1!$T$1:$T$48-E55)),ABS(Sheet1!$T$1:$T$48-E55),0)),IF(G55=1000,INDEX(Sheet1!$AA:$AA,MATCH(MIN(ABS(Sheet1!$Z$1:$Z$50-E55)),ABS(Sheet1!$Z$1:$Z$50-E55),0))))))</f>
        <v>C3M0065090</v>
      </c>
      <c r="D55" t="str">
        <f t="shared" si="0"/>
        <v>D</v>
      </c>
      <c r="E55">
        <f t="shared" si="1"/>
        <v>65</v>
      </c>
      <c r="G55">
        <v>900</v>
      </c>
      <c r="H55">
        <v>84.5</v>
      </c>
      <c r="I55" t="s">
        <v>2030</v>
      </c>
      <c r="J55" t="s">
        <v>137</v>
      </c>
      <c r="K55" t="s">
        <v>1053</v>
      </c>
      <c r="L55" t="s">
        <v>31</v>
      </c>
      <c r="M55" s="9">
        <v>10.64</v>
      </c>
      <c r="N55" s="4">
        <v>10.7875</v>
      </c>
      <c r="O55" s="4"/>
      <c r="P55" s="4"/>
      <c r="Q55" s="4"/>
      <c r="R55" s="4"/>
      <c r="S55" s="4"/>
      <c r="T55" s="4"/>
      <c r="U55" s="4">
        <v>11.47</v>
      </c>
      <c r="V55" s="4">
        <v>10.64</v>
      </c>
      <c r="W55" s="4"/>
      <c r="X55" s="4"/>
      <c r="Y55" s="4"/>
      <c r="Z55" s="4"/>
      <c r="AA55" s="4"/>
      <c r="AB55">
        <f t="shared" si="2"/>
        <v>55</v>
      </c>
    </row>
    <row r="56" spans="1:28" x14ac:dyDescent="0.35">
      <c r="A56">
        <v>56</v>
      </c>
      <c r="B56" t="str">
        <f>IF(J56="Wolfspeed",K56,IFERROR(VLOOKUP(CONCATENATE(C56,D56),Sheet1!AF:AH,1,FALSE),CONCATENATE(C56,"D")))</f>
        <v>C3M0120090D</v>
      </c>
      <c r="C56" t="str">
        <f t="array" ref="C56">IF(G56=650,INDEX(Sheet1!$I:$I,MATCH(MIN(ABS(Sheet1!$H$1:$H$50-E56)),ABS(Sheet1!$H$1:$H$50-E56),0)),IF(G56=900,INDEX(Sheet1!$C:$C,MATCH(MIN(ABS(Sheet1!$B$1:$B$50-E56)),ABS(Sheet1!$B$1:$B$50-E56),0)),IF(G56=1200,INDEX(Sheet1!$U:$U,MATCH(MIN(ABS(Sheet1!$T$1:$T$48-E56)),ABS(Sheet1!$T$1:$T$48-E56),0)),IF(G56=1000,INDEX(Sheet1!$AA:$AA,MATCH(MIN(ABS(Sheet1!$Z$1:$Z$50-E56)),ABS(Sheet1!$Z$1:$Z$50-E56),0))))))</f>
        <v>C3M0120090</v>
      </c>
      <c r="D56" t="str">
        <f t="shared" si="0"/>
        <v>D</v>
      </c>
      <c r="E56">
        <f t="shared" si="1"/>
        <v>119.23076923076923</v>
      </c>
      <c r="G56">
        <v>900</v>
      </c>
      <c r="H56">
        <v>155</v>
      </c>
      <c r="I56" t="s">
        <v>2030</v>
      </c>
      <c r="J56" t="s">
        <v>137</v>
      </c>
      <c r="K56" t="s">
        <v>136</v>
      </c>
      <c r="L56" t="s">
        <v>32</v>
      </c>
      <c r="M56" s="9">
        <v>5.851</v>
      </c>
      <c r="N56" s="4">
        <v>6.0250000000000004</v>
      </c>
      <c r="O56" s="4"/>
      <c r="P56" s="4"/>
      <c r="Q56" s="4"/>
      <c r="R56" s="4"/>
      <c r="S56" s="4"/>
      <c r="T56" s="4"/>
      <c r="U56" s="4">
        <v>7.48</v>
      </c>
      <c r="V56" s="4">
        <v>5.94</v>
      </c>
      <c r="W56" s="4">
        <v>5.851</v>
      </c>
      <c r="X56" s="4"/>
      <c r="Y56" s="4">
        <v>7.54</v>
      </c>
      <c r="Z56" s="4"/>
      <c r="AA56" s="4">
        <v>6.85</v>
      </c>
      <c r="AB56">
        <f t="shared" si="2"/>
        <v>56</v>
      </c>
    </row>
    <row r="57" spans="1:28" x14ac:dyDescent="0.35">
      <c r="A57">
        <v>57</v>
      </c>
      <c r="B57" t="str">
        <f>IF(J57="Wolfspeed",K57,IFERROR(VLOOKUP(CONCATENATE(C57,D57),Sheet1!AF:AH,1,FALSE),CONCATENATE(C57,"D")))</f>
        <v>E3M0120090D</v>
      </c>
      <c r="C57" t="str">
        <f t="array" ref="C57">IF(G57=650,INDEX(Sheet1!$I:$I,MATCH(MIN(ABS(Sheet1!$H$1:$H$50-E57)),ABS(Sheet1!$H$1:$H$50-E57),0)),IF(G57=900,INDEX(Sheet1!$C:$C,MATCH(MIN(ABS(Sheet1!$B$1:$B$50-E57)),ABS(Sheet1!$B$1:$B$50-E57),0)),IF(G57=1200,INDEX(Sheet1!$U:$U,MATCH(MIN(ABS(Sheet1!$T$1:$T$48-E57)),ABS(Sheet1!$T$1:$T$48-E57),0)),IF(G57=1000,INDEX(Sheet1!$AA:$AA,MATCH(MIN(ABS(Sheet1!$Z$1:$Z$50-E57)),ABS(Sheet1!$Z$1:$Z$50-E57),0))))))</f>
        <v>C3M0120090</v>
      </c>
      <c r="D57" t="str">
        <f t="shared" si="0"/>
        <v>D</v>
      </c>
      <c r="E57">
        <f t="shared" si="1"/>
        <v>119.23076923076923</v>
      </c>
      <c r="G57">
        <v>900</v>
      </c>
      <c r="H57">
        <v>155</v>
      </c>
      <c r="I57" t="s">
        <v>2030</v>
      </c>
      <c r="J57" t="s">
        <v>137</v>
      </c>
      <c r="K57" t="s">
        <v>1038</v>
      </c>
      <c r="L57" t="s">
        <v>23</v>
      </c>
      <c r="M57" s="9">
        <v>6.7874999999999996</v>
      </c>
      <c r="N57" s="4">
        <v>6.7874999999999996</v>
      </c>
      <c r="O57" s="4"/>
      <c r="P57" s="4"/>
      <c r="Q57" s="4"/>
      <c r="R57" s="4"/>
      <c r="S57" s="4"/>
      <c r="T57" s="4"/>
      <c r="U57" s="4">
        <v>8.08</v>
      </c>
      <c r="V57" s="4">
        <v>6.84</v>
      </c>
      <c r="W57" s="4"/>
      <c r="X57" s="4"/>
      <c r="Y57" s="4"/>
      <c r="Z57" s="4"/>
      <c r="AA57" s="4"/>
      <c r="AB57">
        <f t="shared" si="2"/>
        <v>57</v>
      </c>
    </row>
    <row r="58" spans="1:28" x14ac:dyDescent="0.35">
      <c r="A58">
        <v>58</v>
      </c>
      <c r="B58" t="str">
        <f>IF(J58="Wolfspeed",K58,IFERROR(VLOOKUP(CONCATENATE(C58,D58),Sheet1!AF:AH,1,FALSE),CONCATENATE(C58,"D")))</f>
        <v>C3M0120090J</v>
      </c>
      <c r="C58" t="str">
        <f t="array" ref="C58">IF(G58=650,INDEX(Sheet1!$I:$I,MATCH(MIN(ABS(Sheet1!$H$1:$H$50-E58)),ABS(Sheet1!$H$1:$H$50-E58),0)),IF(G58=900,INDEX(Sheet1!$C:$C,MATCH(MIN(ABS(Sheet1!$B$1:$B$50-E58)),ABS(Sheet1!$B$1:$B$50-E58),0)),IF(G58=1200,INDEX(Sheet1!$U:$U,MATCH(MIN(ABS(Sheet1!$T$1:$T$48-E58)),ABS(Sheet1!$T$1:$T$48-E58),0)),IF(G58=1000,INDEX(Sheet1!$AA:$AA,MATCH(MIN(ABS(Sheet1!$Z$1:$Z$50-E58)),ABS(Sheet1!$Z$1:$Z$50-E58),0))))))</f>
        <v>C3M0120090</v>
      </c>
      <c r="D58" t="str">
        <f t="shared" si="0"/>
        <v>J</v>
      </c>
      <c r="E58">
        <f t="shared" si="1"/>
        <v>119.23076923076923</v>
      </c>
      <c r="G58">
        <v>900</v>
      </c>
      <c r="H58">
        <v>155</v>
      </c>
      <c r="I58" t="s">
        <v>2039</v>
      </c>
      <c r="J58" t="s">
        <v>137</v>
      </c>
      <c r="K58" t="s">
        <v>620</v>
      </c>
      <c r="L58" t="s">
        <v>30</v>
      </c>
      <c r="M58" s="9">
        <v>6.05</v>
      </c>
      <c r="N58" s="4">
        <v>6.2</v>
      </c>
      <c r="O58" s="4"/>
      <c r="P58" s="4"/>
      <c r="Q58" s="4"/>
      <c r="R58" s="4"/>
      <c r="S58" s="4"/>
      <c r="T58" s="4"/>
      <c r="U58" s="4">
        <v>6.05</v>
      </c>
      <c r="V58" s="4">
        <v>6.12</v>
      </c>
      <c r="W58" s="4">
        <v>6.5720000000000001</v>
      </c>
      <c r="X58" s="4"/>
      <c r="Y58" s="4">
        <v>7.49</v>
      </c>
      <c r="Z58" s="4"/>
      <c r="AA58" s="4"/>
      <c r="AB58">
        <f t="shared" si="2"/>
        <v>58</v>
      </c>
    </row>
    <row r="59" spans="1:28" x14ac:dyDescent="0.35">
      <c r="A59">
        <v>59</v>
      </c>
      <c r="B59" t="str">
        <f>IF(J59="Wolfspeed",K59,IFERROR(VLOOKUP(CONCATENATE(C59,D59),Sheet1!AF:AH,1,FALSE),CONCATENATE(C59,"D")))</f>
        <v>C3M0120090J</v>
      </c>
      <c r="C59" t="str">
        <f t="array" ref="C59">IF(G59=650,INDEX(Sheet1!$I:$I,MATCH(MIN(ABS(Sheet1!$H$1:$H$50-E59)),ABS(Sheet1!$H$1:$H$50-E59),0)),IF(G59=900,INDEX(Sheet1!$C:$C,MATCH(MIN(ABS(Sheet1!$B$1:$B$50-E59)),ABS(Sheet1!$B$1:$B$50-E59),0)),IF(G59=1200,INDEX(Sheet1!$U:$U,MATCH(MIN(ABS(Sheet1!$T$1:$T$48-E59)),ABS(Sheet1!$T$1:$T$48-E59),0)),IF(G59=1000,INDEX(Sheet1!$AA:$AA,MATCH(MIN(ABS(Sheet1!$Z$1:$Z$50-E59)),ABS(Sheet1!$Z$1:$Z$50-E59),0))))))</f>
        <v>C3M0120090</v>
      </c>
      <c r="D59" t="str">
        <f t="shared" si="0"/>
        <v>J</v>
      </c>
      <c r="E59">
        <f t="shared" si="1"/>
        <v>119.23076923076923</v>
      </c>
      <c r="G59">
        <v>900</v>
      </c>
      <c r="H59">
        <v>155</v>
      </c>
      <c r="I59" t="s">
        <v>2039</v>
      </c>
      <c r="J59" t="s">
        <v>137</v>
      </c>
      <c r="K59" t="s">
        <v>620</v>
      </c>
      <c r="L59" t="s">
        <v>31</v>
      </c>
      <c r="M59" s="9">
        <v>6.03</v>
      </c>
      <c r="N59" s="4">
        <v>6.2</v>
      </c>
      <c r="O59" s="4"/>
      <c r="P59" s="4"/>
      <c r="Q59" s="4"/>
      <c r="R59" s="4"/>
      <c r="S59" s="4"/>
      <c r="T59" s="4"/>
      <c r="U59" s="4">
        <v>6.45</v>
      </c>
      <c r="V59" s="4">
        <v>6.03</v>
      </c>
      <c r="W59" s="4"/>
      <c r="X59" s="4"/>
      <c r="Y59" s="4"/>
      <c r="Z59" s="4"/>
      <c r="AA59" s="4"/>
      <c r="AB59">
        <f t="shared" si="2"/>
        <v>59</v>
      </c>
    </row>
    <row r="60" spans="1:28" x14ac:dyDescent="0.35">
      <c r="A60">
        <v>60</v>
      </c>
      <c r="B60" t="str">
        <f>IF(J60="Wolfspeed",K60,IFERROR(VLOOKUP(CONCATENATE(C60,D60),Sheet1!AF:AH,1,FALSE),CONCATENATE(C60,"D")))</f>
        <v>C3M0280090D</v>
      </c>
      <c r="C60" t="str">
        <f t="array" ref="C60">IF(G60=650,INDEX(Sheet1!$I:$I,MATCH(MIN(ABS(Sheet1!$H$1:$H$50-E60)),ABS(Sheet1!$H$1:$H$50-E60),0)),IF(G60=900,INDEX(Sheet1!$C:$C,MATCH(MIN(ABS(Sheet1!$B$1:$B$50-E60)),ABS(Sheet1!$B$1:$B$50-E60),0)),IF(G60=1200,INDEX(Sheet1!$U:$U,MATCH(MIN(ABS(Sheet1!$T$1:$T$48-E60)),ABS(Sheet1!$T$1:$T$48-E60),0)),IF(G60=1000,INDEX(Sheet1!$AA:$AA,MATCH(MIN(ABS(Sheet1!$Z$1:$Z$50-E60)),ABS(Sheet1!$Z$1:$Z$50-E60),0))))))</f>
        <v>C3M0280090</v>
      </c>
      <c r="D60" t="str">
        <f t="shared" si="0"/>
        <v>D</v>
      </c>
      <c r="E60">
        <f t="shared" si="1"/>
        <v>276.92307692307691</v>
      </c>
      <c r="G60">
        <v>900</v>
      </c>
      <c r="H60">
        <v>360</v>
      </c>
      <c r="I60" t="s">
        <v>2030</v>
      </c>
      <c r="J60" t="s">
        <v>137</v>
      </c>
      <c r="K60" t="s">
        <v>1018</v>
      </c>
      <c r="L60" t="s">
        <v>30</v>
      </c>
      <c r="M60" s="9">
        <v>2.66</v>
      </c>
      <c r="N60" s="4">
        <v>3.25</v>
      </c>
      <c r="O60" s="4"/>
      <c r="P60" s="4"/>
      <c r="Q60" s="4"/>
      <c r="R60" s="4"/>
      <c r="S60" s="4"/>
      <c r="T60" s="4"/>
      <c r="U60" s="4">
        <v>2.66</v>
      </c>
      <c r="V60" s="4">
        <v>3.2</v>
      </c>
      <c r="W60" s="4">
        <v>3.1480000000000001</v>
      </c>
      <c r="X60" s="4"/>
      <c r="Y60" s="4">
        <v>4.0599999999999996</v>
      </c>
      <c r="Z60" s="4"/>
      <c r="AA60" s="4"/>
      <c r="AB60">
        <f t="shared" si="2"/>
        <v>60</v>
      </c>
    </row>
    <row r="61" spans="1:28" x14ac:dyDescent="0.35">
      <c r="A61">
        <v>61</v>
      </c>
      <c r="B61" t="str">
        <f>IF(J61="Wolfspeed",K61,IFERROR(VLOOKUP(CONCATENATE(C61,D61),Sheet1!AF:AH,1,FALSE),CONCATENATE(C61,"D")))</f>
        <v>E3M0280090D</v>
      </c>
      <c r="C61" t="str">
        <f t="array" ref="C61">IF(G61=650,INDEX(Sheet1!$I:$I,MATCH(MIN(ABS(Sheet1!$H$1:$H$50-E61)),ABS(Sheet1!$H$1:$H$50-E61),0)),IF(G61=900,INDEX(Sheet1!$C:$C,MATCH(MIN(ABS(Sheet1!$B$1:$B$50-E61)),ABS(Sheet1!$B$1:$B$50-E61),0)),IF(G61=1200,INDEX(Sheet1!$U:$U,MATCH(MIN(ABS(Sheet1!$T$1:$T$48-E61)),ABS(Sheet1!$T$1:$T$48-E61),0)),IF(G61=1000,INDEX(Sheet1!$AA:$AA,MATCH(MIN(ABS(Sheet1!$Z$1:$Z$50-E61)),ABS(Sheet1!$Z$1:$Z$50-E61),0))))))</f>
        <v>C3M0280090</v>
      </c>
      <c r="D61" t="str">
        <f t="shared" si="0"/>
        <v>D</v>
      </c>
      <c r="E61">
        <f t="shared" si="1"/>
        <v>276.92307692307691</v>
      </c>
      <c r="G61">
        <v>900</v>
      </c>
      <c r="H61">
        <v>360</v>
      </c>
      <c r="I61" t="s">
        <v>2030</v>
      </c>
      <c r="J61" t="s">
        <v>137</v>
      </c>
      <c r="K61" t="s">
        <v>1410</v>
      </c>
      <c r="L61" t="s">
        <v>31</v>
      </c>
      <c r="M61" s="9">
        <v>3.68</v>
      </c>
      <c r="N61" s="4">
        <v>3.7374999999999998</v>
      </c>
      <c r="O61" s="4"/>
      <c r="P61" s="4"/>
      <c r="Q61" s="4"/>
      <c r="R61" s="4"/>
      <c r="S61" s="4"/>
      <c r="T61" s="4"/>
      <c r="U61" s="4">
        <v>4.66</v>
      </c>
      <c r="V61" s="4">
        <v>3.68</v>
      </c>
      <c r="W61" s="4"/>
      <c r="X61" s="4"/>
      <c r="Y61" s="4"/>
      <c r="Z61" s="4"/>
      <c r="AA61" s="4"/>
      <c r="AB61">
        <f t="shared" si="2"/>
        <v>61</v>
      </c>
    </row>
    <row r="62" spans="1:28" x14ac:dyDescent="0.35">
      <c r="A62">
        <v>62</v>
      </c>
      <c r="B62" t="str">
        <f>IF(J62="Wolfspeed",K62,IFERROR(VLOOKUP(CONCATENATE(C62,D62),Sheet1!AF:AH,1,FALSE),CONCATENATE(C62,"D")))</f>
        <v>C3M0280090J</v>
      </c>
      <c r="C62" t="str">
        <f t="array" ref="C62">IF(G62=650,INDEX(Sheet1!$I:$I,MATCH(MIN(ABS(Sheet1!$H$1:$H$50-E62)),ABS(Sheet1!$H$1:$H$50-E62),0)),IF(G62=900,INDEX(Sheet1!$C:$C,MATCH(MIN(ABS(Sheet1!$B$1:$B$50-E62)),ABS(Sheet1!$B$1:$B$50-E62),0)),IF(G62=1200,INDEX(Sheet1!$U:$U,MATCH(MIN(ABS(Sheet1!$T$1:$T$48-E62)),ABS(Sheet1!$T$1:$T$48-E62),0)),IF(G62=1000,INDEX(Sheet1!$AA:$AA,MATCH(MIN(ABS(Sheet1!$Z$1:$Z$50-E62)),ABS(Sheet1!$Z$1:$Z$50-E62),0))))))</f>
        <v>C3M0280090</v>
      </c>
      <c r="D62" t="str">
        <f t="shared" si="0"/>
        <v>J</v>
      </c>
      <c r="E62">
        <f t="shared" si="1"/>
        <v>276.92307692307691</v>
      </c>
      <c r="G62">
        <v>900</v>
      </c>
      <c r="H62">
        <v>360</v>
      </c>
      <c r="I62" t="s">
        <v>2039</v>
      </c>
      <c r="J62" t="s">
        <v>137</v>
      </c>
      <c r="K62" t="s">
        <v>1029</v>
      </c>
      <c r="L62" t="s">
        <v>30</v>
      </c>
      <c r="M62" s="9">
        <v>3.15</v>
      </c>
      <c r="N62" s="4">
        <v>3.4249999999999998</v>
      </c>
      <c r="O62" s="4"/>
      <c r="P62" s="4"/>
      <c r="Q62" s="4"/>
      <c r="R62" s="4"/>
      <c r="S62" s="4"/>
      <c r="T62" s="4"/>
      <c r="U62" s="4">
        <v>3.15</v>
      </c>
      <c r="V62" s="4">
        <v>3.38</v>
      </c>
      <c r="W62" s="4">
        <v>3.6339999999999999</v>
      </c>
      <c r="X62" s="4"/>
      <c r="Y62" s="4">
        <v>4.2</v>
      </c>
      <c r="Z62" s="4"/>
      <c r="AA62" s="4"/>
      <c r="AB62">
        <f t="shared" si="2"/>
        <v>62</v>
      </c>
    </row>
    <row r="63" spans="1:28" x14ac:dyDescent="0.35">
      <c r="A63">
        <v>63</v>
      </c>
      <c r="B63" t="str">
        <f>IF(J63="Wolfspeed",K63,IFERROR(VLOOKUP(CONCATENATE(C63,D63),Sheet1!AF:AH,1,FALSE),CONCATENATE(C63,"D")))</f>
        <v>C3M0280090J</v>
      </c>
      <c r="C63" t="str">
        <f t="array" ref="C63">IF(G63=650,INDEX(Sheet1!$I:$I,MATCH(MIN(ABS(Sheet1!$H$1:$H$50-E63)),ABS(Sheet1!$H$1:$H$50-E63),0)),IF(G63=900,INDEX(Sheet1!$C:$C,MATCH(MIN(ABS(Sheet1!$B$1:$B$50-E63)),ABS(Sheet1!$B$1:$B$50-E63),0)),IF(G63=1200,INDEX(Sheet1!$U:$U,MATCH(MIN(ABS(Sheet1!$T$1:$T$48-E63)),ABS(Sheet1!$T$1:$T$48-E63),0)),IF(G63=1000,INDEX(Sheet1!$AA:$AA,MATCH(MIN(ABS(Sheet1!$Z$1:$Z$50-E63)),ABS(Sheet1!$Z$1:$Z$50-E63),0))))))</f>
        <v>C3M0280090</v>
      </c>
      <c r="D63" t="str">
        <f t="shared" si="0"/>
        <v>J</v>
      </c>
      <c r="E63">
        <f t="shared" si="1"/>
        <v>276.92307692307691</v>
      </c>
      <c r="G63">
        <v>900</v>
      </c>
      <c r="H63">
        <v>360</v>
      </c>
      <c r="I63" t="s">
        <v>2039</v>
      </c>
      <c r="J63" t="s">
        <v>137</v>
      </c>
      <c r="K63" t="s">
        <v>1029</v>
      </c>
      <c r="L63" t="s">
        <v>31</v>
      </c>
      <c r="M63" s="9">
        <v>3.33</v>
      </c>
      <c r="N63" s="4">
        <v>3.4249999999999994</v>
      </c>
      <c r="O63" s="4"/>
      <c r="P63" s="4"/>
      <c r="Q63" s="4"/>
      <c r="R63" s="4"/>
      <c r="S63" s="4"/>
      <c r="T63" s="4"/>
      <c r="U63" s="4">
        <v>3.57</v>
      </c>
      <c r="V63" s="4">
        <v>3.33</v>
      </c>
      <c r="W63" s="4"/>
      <c r="X63" s="4"/>
      <c r="Y63" s="4"/>
      <c r="Z63" s="4"/>
      <c r="AA63" s="4"/>
      <c r="AB63">
        <f t="shared" si="2"/>
        <v>63</v>
      </c>
    </row>
    <row r="64" spans="1:28" x14ac:dyDescent="0.35">
      <c r="A64">
        <v>64</v>
      </c>
      <c r="B64" t="str">
        <f>IF(J64="Wolfspeed",K64,IFERROR(VLOOKUP(CONCATENATE(C64,D64),Sheet1!AF:AH,1,FALSE),CONCATENATE(C64,"D")))</f>
        <v>C3M0065100K</v>
      </c>
      <c r="C64" t="str">
        <f t="array" ref="C64">IF(G64=650,INDEX(Sheet1!$I:$I,MATCH(MIN(ABS(Sheet1!$H$1:$H$50-E64)),ABS(Sheet1!$H$1:$H$50-E64),0)),IF(G64=900,INDEX(Sheet1!$C:$C,MATCH(MIN(ABS(Sheet1!$B$1:$B$50-E64)),ABS(Sheet1!$B$1:$B$50-E64),0)),IF(G64=1200,INDEX(Sheet1!$U:$U,MATCH(MIN(ABS(Sheet1!$T$1:$T$48-E64)),ABS(Sheet1!$T$1:$T$48-E64),0)),IF(G64=1000,INDEX(Sheet1!$AA:$AA,MATCH(MIN(ABS(Sheet1!$Z$1:$Z$50-E64)),ABS(Sheet1!$Z$1:$Z$50-E64),0))))))</f>
        <v>C3M0065100</v>
      </c>
      <c r="D64" t="str">
        <f t="shared" si="0"/>
        <v>K</v>
      </c>
      <c r="E64">
        <f t="shared" si="1"/>
        <v>60</v>
      </c>
      <c r="G64">
        <v>1000</v>
      </c>
      <c r="H64">
        <v>78</v>
      </c>
      <c r="I64" t="s">
        <v>2082</v>
      </c>
      <c r="J64" t="s">
        <v>137</v>
      </c>
      <c r="K64" t="s">
        <v>716</v>
      </c>
      <c r="L64" t="s">
        <v>30</v>
      </c>
      <c r="M64" s="9">
        <v>11.12</v>
      </c>
      <c r="N64" s="4">
        <v>11.4</v>
      </c>
      <c r="O64" s="4"/>
      <c r="P64" s="4"/>
      <c r="Q64" s="4"/>
      <c r="R64" s="4"/>
      <c r="S64" s="4"/>
      <c r="T64" s="4"/>
      <c r="U64" s="4">
        <v>11.12</v>
      </c>
      <c r="V64" s="4">
        <v>11.23</v>
      </c>
      <c r="W64" s="4">
        <v>11.77</v>
      </c>
      <c r="X64" s="4"/>
      <c r="Y64" s="4">
        <v>13.8</v>
      </c>
      <c r="Z64" s="4"/>
      <c r="AA64" s="4">
        <v>12.95</v>
      </c>
      <c r="AB64">
        <f t="shared" si="2"/>
        <v>64</v>
      </c>
    </row>
    <row r="65" spans="1:28" x14ac:dyDescent="0.35">
      <c r="A65">
        <v>65</v>
      </c>
      <c r="B65" t="str">
        <f>IF(J65="Wolfspeed",K65,IFERROR(VLOOKUP(CONCATENATE(C65,D65),Sheet1!AF:AH,1,FALSE),CONCATENATE(C65,"D")))</f>
        <v>C3M0065100J</v>
      </c>
      <c r="C65" t="str">
        <f t="array" ref="C65">IF(G65=650,INDEX(Sheet1!$I:$I,MATCH(MIN(ABS(Sheet1!$H$1:$H$50-E65)),ABS(Sheet1!$H$1:$H$50-E65),0)),IF(G65=900,INDEX(Sheet1!$C:$C,MATCH(MIN(ABS(Sheet1!$B$1:$B$50-E65)),ABS(Sheet1!$B$1:$B$50-E65),0)),IF(G65=1200,INDEX(Sheet1!$U:$U,MATCH(MIN(ABS(Sheet1!$T$1:$T$48-E65)),ABS(Sheet1!$T$1:$T$48-E65),0)),IF(G65=1000,INDEX(Sheet1!$AA:$AA,MATCH(MIN(ABS(Sheet1!$Z$1:$Z$50-E65)),ABS(Sheet1!$Z$1:$Z$50-E65),0))))))</f>
        <v>C3M0065100</v>
      </c>
      <c r="D65" t="str">
        <f t="shared" si="0"/>
        <v>J</v>
      </c>
      <c r="E65">
        <f t="shared" si="1"/>
        <v>60</v>
      </c>
      <c r="G65">
        <v>1000</v>
      </c>
      <c r="H65">
        <v>78</v>
      </c>
      <c r="I65" t="s">
        <v>2039</v>
      </c>
      <c r="J65" t="s">
        <v>137</v>
      </c>
      <c r="K65" t="s">
        <v>703</v>
      </c>
      <c r="L65" t="s">
        <v>30</v>
      </c>
      <c r="M65" s="9">
        <v>10.82</v>
      </c>
      <c r="N65" s="4">
        <v>11.4</v>
      </c>
      <c r="O65" s="4"/>
      <c r="P65" s="4"/>
      <c r="Q65" s="4"/>
      <c r="R65" s="4"/>
      <c r="S65" s="4"/>
      <c r="T65" s="4"/>
      <c r="U65" s="4">
        <v>10.82</v>
      </c>
      <c r="V65" s="4">
        <v>11.23</v>
      </c>
      <c r="W65" s="4">
        <v>12.07</v>
      </c>
      <c r="X65" s="4"/>
      <c r="Y65" s="4">
        <v>12.8</v>
      </c>
      <c r="Z65" s="4"/>
      <c r="AA65" s="4">
        <v>12.95</v>
      </c>
      <c r="AB65">
        <f t="shared" si="2"/>
        <v>65</v>
      </c>
    </row>
    <row r="66" spans="1:28" x14ac:dyDescent="0.35">
      <c r="A66">
        <v>66</v>
      </c>
      <c r="B66" t="str">
        <f>IF(J66="Wolfspeed",K66,IFERROR(VLOOKUP(CONCATENATE(C66,D66),Sheet1!AF:AH,1,FALSE),CONCATENATE(C66,"D")))</f>
        <v>C3M0065100J</v>
      </c>
      <c r="C66" t="str">
        <f t="array" ref="C66">IF(G66=650,INDEX(Sheet1!$I:$I,MATCH(MIN(ABS(Sheet1!$H$1:$H$50-E66)),ABS(Sheet1!$H$1:$H$50-E66),0)),IF(G66=900,INDEX(Sheet1!$C:$C,MATCH(MIN(ABS(Sheet1!$B$1:$B$50-E66)),ABS(Sheet1!$B$1:$B$50-E66),0)),IF(G66=1200,INDEX(Sheet1!$U:$U,MATCH(MIN(ABS(Sheet1!$T$1:$T$48-E66)),ABS(Sheet1!$T$1:$T$48-E66),0)),IF(G66=1000,INDEX(Sheet1!$AA:$AA,MATCH(MIN(ABS(Sheet1!$Z$1:$Z$50-E66)),ABS(Sheet1!$Z$1:$Z$50-E66),0))))))</f>
        <v>C3M0065100</v>
      </c>
      <c r="D66" t="str">
        <f t="shared" si="0"/>
        <v>J</v>
      </c>
      <c r="E66">
        <f t="shared" si="1"/>
        <v>60</v>
      </c>
      <c r="G66">
        <v>1000</v>
      </c>
      <c r="H66">
        <v>78</v>
      </c>
      <c r="I66" t="s">
        <v>2039</v>
      </c>
      <c r="J66" t="s">
        <v>137</v>
      </c>
      <c r="K66" t="s">
        <v>703</v>
      </c>
      <c r="L66" t="s">
        <v>31</v>
      </c>
      <c r="M66" s="9">
        <v>11.07</v>
      </c>
      <c r="N66" s="4">
        <v>11.45</v>
      </c>
      <c r="O66" s="4"/>
      <c r="P66" s="4"/>
      <c r="Q66" s="4"/>
      <c r="R66" s="4"/>
      <c r="S66" s="4"/>
      <c r="T66" s="4"/>
      <c r="U66" s="4"/>
      <c r="V66" s="4">
        <v>11.07</v>
      </c>
      <c r="W66" s="4"/>
      <c r="X66" s="4"/>
      <c r="Y66" s="4"/>
      <c r="Z66" s="4"/>
      <c r="AA66" s="4"/>
      <c r="AB66">
        <f t="shared" si="2"/>
        <v>66</v>
      </c>
    </row>
    <row r="67" spans="1:28" x14ac:dyDescent="0.35">
      <c r="A67">
        <v>67</v>
      </c>
      <c r="B67" t="str">
        <f>IF(J67="Wolfspeed",K67,IFERROR(VLOOKUP(CONCATENATE(C67,D67),Sheet1!AF:AH,1,FALSE),CONCATENATE(C67,"D")))</f>
        <v>C3M0120100K</v>
      </c>
      <c r="C67" t="str">
        <f t="array" ref="C67">IF(G67=650,INDEX(Sheet1!$I:$I,MATCH(MIN(ABS(Sheet1!$H$1:$H$50-E67)),ABS(Sheet1!$H$1:$H$50-E67),0)),IF(G67=900,INDEX(Sheet1!$C:$C,MATCH(MIN(ABS(Sheet1!$B$1:$B$50-E67)),ABS(Sheet1!$B$1:$B$50-E67),0)),IF(G67=1200,INDEX(Sheet1!$U:$U,MATCH(MIN(ABS(Sheet1!$T$1:$T$48-E67)),ABS(Sheet1!$T$1:$T$48-E67),0)),IF(G67=1000,INDEX(Sheet1!$AA:$AA,MATCH(MIN(ABS(Sheet1!$Z$1:$Z$50-E67)),ABS(Sheet1!$Z$1:$Z$50-E67),0))))))</f>
        <v>C3M0120100</v>
      </c>
      <c r="D67" t="str">
        <f t="shared" ref="D67:D130" si="3">IF(I67="TO-247-3","D",IF(I67="TO-247-4","K",IF(LEFT(I67,6)="TO-263","J","D")))</f>
        <v>K</v>
      </c>
      <c r="E67">
        <f t="shared" ref="E67:E130" si="4">H67/1.3</f>
        <v>119.23076923076923</v>
      </c>
      <c r="G67">
        <v>1000</v>
      </c>
      <c r="H67">
        <v>155</v>
      </c>
      <c r="I67" t="s">
        <v>2082</v>
      </c>
      <c r="J67" t="s">
        <v>137</v>
      </c>
      <c r="K67" t="s">
        <v>631</v>
      </c>
      <c r="L67" t="s">
        <v>31</v>
      </c>
      <c r="M67" s="9">
        <v>7.13</v>
      </c>
      <c r="N67" s="4">
        <v>8.1999999999999993</v>
      </c>
      <c r="O67" s="4"/>
      <c r="P67" s="4"/>
      <c r="Q67" s="4"/>
      <c r="R67" s="4"/>
      <c r="S67" s="4"/>
      <c r="T67" s="4"/>
      <c r="U67" s="4">
        <v>8</v>
      </c>
      <c r="V67" s="4">
        <v>7.13</v>
      </c>
      <c r="W67" s="4"/>
      <c r="X67" s="4"/>
      <c r="Y67" s="4">
        <v>8.75</v>
      </c>
      <c r="Z67" s="4"/>
      <c r="AA67" s="4"/>
      <c r="AB67">
        <f t="shared" ref="AB67:AB130" si="5">A67</f>
        <v>67</v>
      </c>
    </row>
    <row r="68" spans="1:28" x14ac:dyDescent="0.35">
      <c r="A68">
        <v>68</v>
      </c>
      <c r="B68" t="str">
        <f>IF(J68="Wolfspeed",K68,IFERROR(VLOOKUP(CONCATENATE(C68,D68),Sheet1!AF:AH,1,FALSE),CONCATENATE(C68,"D")))</f>
        <v>C3M0120100J</v>
      </c>
      <c r="C68" t="str">
        <f t="array" ref="C68">IF(G68=650,INDEX(Sheet1!$I:$I,MATCH(MIN(ABS(Sheet1!$H$1:$H$50-E68)),ABS(Sheet1!$H$1:$H$50-E68),0)),IF(G68=900,INDEX(Sheet1!$C:$C,MATCH(MIN(ABS(Sheet1!$B$1:$B$50-E68)),ABS(Sheet1!$B$1:$B$50-E68),0)),IF(G68=1200,INDEX(Sheet1!$U:$U,MATCH(MIN(ABS(Sheet1!$T$1:$T$48-E68)),ABS(Sheet1!$T$1:$T$48-E68),0)),IF(G68=1000,INDEX(Sheet1!$AA:$AA,MATCH(MIN(ABS(Sheet1!$Z$1:$Z$50-E68)),ABS(Sheet1!$Z$1:$Z$50-E68),0))))))</f>
        <v>C3M0120100</v>
      </c>
      <c r="D68" t="str">
        <f t="shared" si="3"/>
        <v>J</v>
      </c>
      <c r="E68">
        <f t="shared" si="4"/>
        <v>119.23076923076923</v>
      </c>
      <c r="G68">
        <v>1000</v>
      </c>
      <c r="H68">
        <v>155</v>
      </c>
      <c r="I68" t="s">
        <v>2039</v>
      </c>
      <c r="J68" t="s">
        <v>137</v>
      </c>
      <c r="K68" t="s">
        <v>1070</v>
      </c>
      <c r="L68" t="s">
        <v>31</v>
      </c>
      <c r="M68" s="9">
        <v>7.13</v>
      </c>
      <c r="N68" s="4">
        <v>8.1999999999999993</v>
      </c>
      <c r="O68" s="4"/>
      <c r="P68" s="4"/>
      <c r="Q68" s="4"/>
      <c r="R68" s="4"/>
      <c r="S68" s="4"/>
      <c r="T68" s="4"/>
      <c r="U68" s="4"/>
      <c r="V68" s="4">
        <v>7.13</v>
      </c>
      <c r="W68" s="4">
        <v>7.9429999999999996</v>
      </c>
      <c r="X68" s="4"/>
      <c r="Y68" s="4">
        <v>9.4499999999999993</v>
      </c>
      <c r="Z68" s="4"/>
      <c r="AA68" s="4">
        <v>8.1999999999999993</v>
      </c>
      <c r="AB68">
        <f t="shared" si="5"/>
        <v>68</v>
      </c>
    </row>
    <row r="69" spans="1:28" x14ac:dyDescent="0.35">
      <c r="A69">
        <v>69</v>
      </c>
      <c r="B69" t="str">
        <f>IF(J69="Wolfspeed",K69,IFERROR(VLOOKUP(CONCATENATE(C69,D69),Sheet1!AF:AH,1,FALSE),CONCATENATE(C69,"D")))</f>
        <v>C3M0016120D</v>
      </c>
      <c r="C69" t="str">
        <f t="array" ref="C69">IF(G69=650,INDEX(Sheet1!$I:$I,MATCH(MIN(ABS(Sheet1!$H$1:$H$50-E69)),ABS(Sheet1!$H$1:$H$50-E69),0)),IF(G69=900,INDEX(Sheet1!$C:$C,MATCH(MIN(ABS(Sheet1!$B$1:$B$50-E69)),ABS(Sheet1!$B$1:$B$50-E69),0)),IF(G69=1200,INDEX(Sheet1!$U:$U,MATCH(MIN(ABS(Sheet1!$T$1:$T$48-E69)),ABS(Sheet1!$T$1:$T$48-E69),0)),IF(G69=1000,INDEX(Sheet1!$AA:$AA,MATCH(MIN(ABS(Sheet1!$Z$1:$Z$50-E69)),ABS(Sheet1!$Z$1:$Z$50-E69),0))))))</f>
        <v>C3M0016120</v>
      </c>
      <c r="D69" t="str">
        <f t="shared" si="3"/>
        <v>D</v>
      </c>
      <c r="E69">
        <f t="shared" si="4"/>
        <v>13.076923076923077</v>
      </c>
      <c r="G69">
        <v>1200</v>
      </c>
      <c r="H69">
        <v>17</v>
      </c>
      <c r="I69" t="s">
        <v>2121</v>
      </c>
      <c r="J69" t="s">
        <v>898</v>
      </c>
      <c r="K69" t="s">
        <v>1593</v>
      </c>
      <c r="L69" t="s">
        <v>31</v>
      </c>
      <c r="M69" s="9">
        <v>196.76</v>
      </c>
      <c r="N69" s="4">
        <v>206.11519999999999</v>
      </c>
      <c r="O69" s="4">
        <v>209.31</v>
      </c>
      <c r="P69" s="4"/>
      <c r="Q69" s="4"/>
      <c r="R69" s="4"/>
      <c r="S69" s="4"/>
      <c r="T69" s="4"/>
      <c r="U69" s="4"/>
      <c r="V69" s="4">
        <v>196.76</v>
      </c>
      <c r="W69" s="4"/>
      <c r="X69" s="4"/>
      <c r="Y69" s="4"/>
      <c r="Z69" s="4"/>
      <c r="AA69" s="4">
        <v>209.31</v>
      </c>
      <c r="AB69">
        <f t="shared" si="5"/>
        <v>69</v>
      </c>
    </row>
    <row r="70" spans="1:28" x14ac:dyDescent="0.35">
      <c r="A70">
        <v>70</v>
      </c>
      <c r="B70" t="str">
        <f>IF(J70="Wolfspeed",K70,IFERROR(VLOOKUP(CONCATENATE(C70,D70),Sheet1!AF:AH,1,FALSE),CONCATENATE(C70,"D")))</f>
        <v>C3M0016120D</v>
      </c>
      <c r="C70" t="str">
        <f t="array" ref="C70">IF(G70=650,INDEX(Sheet1!$I:$I,MATCH(MIN(ABS(Sheet1!$H$1:$H$50-E70)),ABS(Sheet1!$H$1:$H$50-E70),0)),IF(G70=900,INDEX(Sheet1!$C:$C,MATCH(MIN(ABS(Sheet1!$B$1:$B$50-E70)),ABS(Sheet1!$B$1:$B$50-E70),0)),IF(G70=1200,INDEX(Sheet1!$U:$U,MATCH(MIN(ABS(Sheet1!$T$1:$T$48-E70)),ABS(Sheet1!$T$1:$T$48-E70),0)),IF(G70=1000,INDEX(Sheet1!$AA:$AA,MATCH(MIN(ABS(Sheet1!$Z$1:$Z$50-E70)),ABS(Sheet1!$Z$1:$Z$50-E70),0))))))</f>
        <v>C3M0016120</v>
      </c>
      <c r="D70" t="str">
        <f t="shared" si="3"/>
        <v>D</v>
      </c>
      <c r="E70">
        <f t="shared" si="4"/>
        <v>17.153846153846153</v>
      </c>
      <c r="G70">
        <v>1200</v>
      </c>
      <c r="H70">
        <v>22.3</v>
      </c>
      <c r="I70" t="s">
        <v>2030</v>
      </c>
      <c r="J70" t="s">
        <v>137</v>
      </c>
      <c r="K70" t="s">
        <v>1061</v>
      </c>
      <c r="L70" t="s">
        <v>31</v>
      </c>
      <c r="M70" s="9">
        <v>50.72</v>
      </c>
      <c r="N70" s="4">
        <v>70.569999999999993</v>
      </c>
      <c r="O70" s="4"/>
      <c r="P70" s="4"/>
      <c r="Q70" s="4"/>
      <c r="R70" s="4"/>
      <c r="S70" s="4"/>
      <c r="T70" s="4"/>
      <c r="U70" s="4">
        <v>63.35</v>
      </c>
      <c r="V70" s="4">
        <v>50.72</v>
      </c>
      <c r="W70" s="4"/>
      <c r="X70" s="4"/>
      <c r="Y70" s="4"/>
      <c r="Z70" s="4"/>
      <c r="AA70" s="4"/>
      <c r="AB70">
        <f t="shared" si="5"/>
        <v>70</v>
      </c>
    </row>
    <row r="71" spans="1:28" x14ac:dyDescent="0.35">
      <c r="A71">
        <v>71</v>
      </c>
      <c r="B71" t="str">
        <f>IF(J71="Wolfspeed",K71,IFERROR(VLOOKUP(CONCATENATE(C71,D71),Sheet1!AF:AH,1,FALSE),CONCATENATE(C71,"D")))</f>
        <v>C3M0016120K</v>
      </c>
      <c r="C71" t="str">
        <f t="array" ref="C71">IF(G71=650,INDEX(Sheet1!$I:$I,MATCH(MIN(ABS(Sheet1!$H$1:$H$50-E71)),ABS(Sheet1!$H$1:$H$50-E71),0)),IF(G71=900,INDEX(Sheet1!$C:$C,MATCH(MIN(ABS(Sheet1!$B$1:$B$50-E71)),ABS(Sheet1!$B$1:$B$50-E71),0)),IF(G71=1200,INDEX(Sheet1!$U:$U,MATCH(MIN(ABS(Sheet1!$T$1:$T$48-E71)),ABS(Sheet1!$T$1:$T$48-E71),0)),IF(G71=1000,INDEX(Sheet1!$AA:$AA,MATCH(MIN(ABS(Sheet1!$Z$1:$Z$50-E71)),ABS(Sheet1!$Z$1:$Z$50-E71),0))))))</f>
        <v>C3M0016120</v>
      </c>
      <c r="D71" t="str">
        <f t="shared" si="3"/>
        <v>K</v>
      </c>
      <c r="E71">
        <f t="shared" si="4"/>
        <v>17.153846153846153</v>
      </c>
      <c r="G71">
        <v>1200</v>
      </c>
      <c r="H71">
        <v>22.3</v>
      </c>
      <c r="I71" t="s">
        <v>2082</v>
      </c>
      <c r="J71" t="s">
        <v>137</v>
      </c>
      <c r="K71" t="s">
        <v>945</v>
      </c>
      <c r="L71" t="s">
        <v>31</v>
      </c>
      <c r="M71" s="9">
        <v>50.72</v>
      </c>
      <c r="N71" s="4">
        <v>70.59</v>
      </c>
      <c r="O71" s="4"/>
      <c r="P71" s="4"/>
      <c r="Q71" s="4"/>
      <c r="R71" s="4"/>
      <c r="S71" s="4"/>
      <c r="T71" s="4"/>
      <c r="U71" s="4">
        <v>67.06</v>
      </c>
      <c r="V71" s="4">
        <v>50.72</v>
      </c>
      <c r="W71" s="4">
        <v>70.069999999999993</v>
      </c>
      <c r="X71" s="4"/>
      <c r="Y71" s="4"/>
      <c r="Z71" s="4"/>
      <c r="AA71" s="4"/>
      <c r="AB71">
        <f t="shared" si="5"/>
        <v>71</v>
      </c>
    </row>
    <row r="72" spans="1:28" x14ac:dyDescent="0.35">
      <c r="A72">
        <v>72</v>
      </c>
      <c r="B72" t="str">
        <f>IF(J72="Wolfspeed",K72,IFERROR(VLOOKUP(CONCATENATE(C72,D72),Sheet1!AF:AH,1,FALSE),CONCATENATE(C72,"D")))</f>
        <v>C3M0016120D</v>
      </c>
      <c r="C72" t="str">
        <f t="array" ref="C72">IF(G72=650,INDEX(Sheet1!$I:$I,MATCH(MIN(ABS(Sheet1!$H$1:$H$50-E72)),ABS(Sheet1!$H$1:$H$50-E72),0)),IF(G72=900,INDEX(Sheet1!$C:$C,MATCH(MIN(ABS(Sheet1!$B$1:$B$50-E72)),ABS(Sheet1!$B$1:$B$50-E72),0)),IF(G72=1200,INDEX(Sheet1!$U:$U,MATCH(MIN(ABS(Sheet1!$T$1:$T$48-E72)),ABS(Sheet1!$T$1:$T$48-E72),0)),IF(G72=1000,INDEX(Sheet1!$AA:$AA,MATCH(MIN(ABS(Sheet1!$Z$1:$Z$50-E72)),ABS(Sheet1!$Z$1:$Z$50-E72),0))))))</f>
        <v>C3M0016120</v>
      </c>
      <c r="D72" t="str">
        <f t="shared" si="3"/>
        <v>D</v>
      </c>
      <c r="E72">
        <f t="shared" si="4"/>
        <v>21.538461538461537</v>
      </c>
      <c r="G72">
        <v>1200</v>
      </c>
      <c r="H72">
        <v>28</v>
      </c>
      <c r="I72" t="s">
        <v>2030</v>
      </c>
      <c r="J72" t="s">
        <v>288</v>
      </c>
      <c r="K72" t="s">
        <v>1778</v>
      </c>
      <c r="L72" t="s">
        <v>25</v>
      </c>
      <c r="M72" s="9">
        <v>15.123340000000001</v>
      </c>
      <c r="N72" s="4">
        <v>15.68</v>
      </c>
      <c r="O72" s="4"/>
      <c r="P72" s="4">
        <v>15.123340000000001</v>
      </c>
      <c r="Q72" s="4"/>
      <c r="R72" s="4"/>
      <c r="S72" s="4"/>
      <c r="T72" s="4">
        <v>18.61</v>
      </c>
      <c r="U72" s="4">
        <v>15.93</v>
      </c>
      <c r="V72" s="4"/>
      <c r="W72" s="4"/>
      <c r="X72" s="4"/>
      <c r="Y72" s="4"/>
      <c r="Z72" s="4"/>
      <c r="AA72" s="4"/>
      <c r="AB72">
        <f t="shared" si="5"/>
        <v>72</v>
      </c>
    </row>
    <row r="73" spans="1:28" x14ac:dyDescent="0.35">
      <c r="A73">
        <v>73</v>
      </c>
      <c r="B73" t="str">
        <f>IF(J73="Wolfspeed",K73,IFERROR(VLOOKUP(CONCATENATE(C73,D73),Sheet1!AF:AH,1,FALSE),CONCATENATE(C73,"D")))</f>
        <v>C3M0016120D</v>
      </c>
      <c r="C73" t="str">
        <f t="array" ref="C73">IF(G73=650,INDEX(Sheet1!$I:$I,MATCH(MIN(ABS(Sheet1!$H$1:$H$50-E73)),ABS(Sheet1!$H$1:$H$50-E73),0)),IF(G73=900,INDEX(Sheet1!$C:$C,MATCH(MIN(ABS(Sheet1!$B$1:$B$50-E73)),ABS(Sheet1!$B$1:$B$50-E73),0)),IF(G73=1200,INDEX(Sheet1!$U:$U,MATCH(MIN(ABS(Sheet1!$T$1:$T$48-E73)),ABS(Sheet1!$T$1:$T$48-E73),0)),IF(G73=1000,INDEX(Sheet1!$AA:$AA,MATCH(MIN(ABS(Sheet1!$Z$1:$Z$50-E73)),ABS(Sheet1!$Z$1:$Z$50-E73),0))))))</f>
        <v>C3M0016120</v>
      </c>
      <c r="D73" t="str">
        <f t="shared" si="3"/>
        <v>D</v>
      </c>
      <c r="E73">
        <f t="shared" si="4"/>
        <v>21.538461538461537</v>
      </c>
      <c r="G73">
        <v>1200</v>
      </c>
      <c r="H73">
        <v>28</v>
      </c>
      <c r="I73" t="s">
        <v>2030</v>
      </c>
      <c r="J73" t="s">
        <v>288</v>
      </c>
      <c r="K73" t="s">
        <v>1790</v>
      </c>
      <c r="L73" t="s">
        <v>25</v>
      </c>
      <c r="M73" s="9">
        <v>15.123340000000001</v>
      </c>
      <c r="N73" s="4">
        <v>15.68</v>
      </c>
      <c r="O73" s="4"/>
      <c r="P73" s="4">
        <v>15.123340000000001</v>
      </c>
      <c r="Q73" s="4"/>
      <c r="R73" s="4"/>
      <c r="S73" s="4"/>
      <c r="T73" s="4">
        <v>18.61</v>
      </c>
      <c r="U73" s="4">
        <v>15.93</v>
      </c>
      <c r="V73" s="4"/>
      <c r="W73" s="4"/>
      <c r="X73" s="4"/>
      <c r="Y73" s="4"/>
      <c r="Z73" s="4"/>
      <c r="AA73" s="4"/>
      <c r="AB73">
        <f t="shared" si="5"/>
        <v>73</v>
      </c>
    </row>
    <row r="74" spans="1:28" x14ac:dyDescent="0.35">
      <c r="A74">
        <v>74</v>
      </c>
      <c r="B74" t="str">
        <f>IF(J74="Wolfspeed",K74,IFERROR(VLOOKUP(CONCATENATE(C74,D74),Sheet1!AF:AH,1,FALSE),CONCATENATE(C74,"D")))</f>
        <v>C3M0016120D</v>
      </c>
      <c r="C74" t="str">
        <f t="array" ref="C74">IF(G74=650,INDEX(Sheet1!$I:$I,MATCH(MIN(ABS(Sheet1!$H$1:$H$50-E74)),ABS(Sheet1!$H$1:$H$50-E74),0)),IF(G74=900,INDEX(Sheet1!$C:$C,MATCH(MIN(ABS(Sheet1!$B$1:$B$50-E74)),ABS(Sheet1!$B$1:$B$50-E74),0)),IF(G74=1200,INDEX(Sheet1!$U:$U,MATCH(MIN(ABS(Sheet1!$T$1:$T$48-E74)),ABS(Sheet1!$T$1:$T$48-E74),0)),IF(G74=1000,INDEX(Sheet1!$AA:$AA,MATCH(MIN(ABS(Sheet1!$Z$1:$Z$50-E74)),ABS(Sheet1!$Z$1:$Z$50-E74),0))))))</f>
        <v>C3M0016120</v>
      </c>
      <c r="D74" t="str">
        <f t="shared" si="3"/>
        <v>J</v>
      </c>
      <c r="E74">
        <f t="shared" si="4"/>
        <v>21.538461538461537</v>
      </c>
      <c r="G74">
        <v>1200</v>
      </c>
      <c r="H74">
        <v>28</v>
      </c>
      <c r="I74" t="s">
        <v>2039</v>
      </c>
      <c r="J74" t="s">
        <v>288</v>
      </c>
      <c r="K74" t="s">
        <v>1728</v>
      </c>
      <c r="L74" t="s">
        <v>25</v>
      </c>
      <c r="M74" s="9">
        <v>15.123340000000001</v>
      </c>
      <c r="N74" s="4">
        <v>15.68</v>
      </c>
      <c r="O74" s="4"/>
      <c r="P74" s="4">
        <v>15.123340000000001</v>
      </c>
      <c r="Q74" s="4">
        <v>17.7249094167057</v>
      </c>
      <c r="R74" s="4"/>
      <c r="S74" s="4"/>
      <c r="T74" s="4">
        <v>18.61</v>
      </c>
      <c r="U74" s="4">
        <v>15.31</v>
      </c>
      <c r="V74" s="4"/>
      <c r="W74" s="4"/>
      <c r="X74" s="4"/>
      <c r="Y74" s="4"/>
      <c r="Z74" s="4"/>
      <c r="AA74" s="4"/>
      <c r="AB74">
        <f t="shared" si="5"/>
        <v>74</v>
      </c>
    </row>
    <row r="75" spans="1:28" x14ac:dyDescent="0.35">
      <c r="A75">
        <v>75</v>
      </c>
      <c r="B75" t="str">
        <f>IF(J75="Wolfspeed",K75,IFERROR(VLOOKUP(CONCATENATE(C75,D75),Sheet1!AF:AH,1,FALSE),CONCATENATE(C75,"D")))</f>
        <v>C3M0016120D</v>
      </c>
      <c r="C75" t="str">
        <f t="array" ref="C75">IF(G75=650,INDEX(Sheet1!$I:$I,MATCH(MIN(ABS(Sheet1!$H$1:$H$50-E75)),ABS(Sheet1!$H$1:$H$50-E75),0)),IF(G75=900,INDEX(Sheet1!$C:$C,MATCH(MIN(ABS(Sheet1!$B$1:$B$50-E75)),ABS(Sheet1!$B$1:$B$50-E75),0)),IF(G75=1200,INDEX(Sheet1!$U:$U,MATCH(MIN(ABS(Sheet1!$T$1:$T$48-E75)),ABS(Sheet1!$T$1:$T$48-E75),0)),IF(G75=1000,INDEX(Sheet1!$AA:$AA,MATCH(MIN(ABS(Sheet1!$Z$1:$Z$50-E75)),ABS(Sheet1!$Z$1:$Z$50-E75),0))))))</f>
        <v>C3M0016120</v>
      </c>
      <c r="D75" t="str">
        <f t="shared" si="3"/>
        <v>J</v>
      </c>
      <c r="E75">
        <f t="shared" si="4"/>
        <v>21.538461538461537</v>
      </c>
      <c r="G75">
        <v>1200</v>
      </c>
      <c r="H75">
        <v>28</v>
      </c>
      <c r="I75" t="s">
        <v>2039</v>
      </c>
      <c r="J75" t="s">
        <v>288</v>
      </c>
      <c r="K75" t="s">
        <v>1436</v>
      </c>
      <c r="L75"/>
      <c r="M75" s="9">
        <v>15.123340000000001</v>
      </c>
      <c r="N75" s="4">
        <v>15.68</v>
      </c>
      <c r="O75" s="4"/>
      <c r="P75" s="4">
        <v>15.123340000000001</v>
      </c>
      <c r="Q75" s="4">
        <v>17.7249094167057</v>
      </c>
      <c r="R75" s="4"/>
      <c r="S75" s="4"/>
      <c r="T75" s="4">
        <v>18.29</v>
      </c>
      <c r="U75" s="4">
        <v>15.93</v>
      </c>
      <c r="V75" s="4"/>
      <c r="W75" s="4"/>
      <c r="X75" s="4"/>
      <c r="Y75" s="4"/>
      <c r="Z75" s="4"/>
      <c r="AA75" s="4"/>
      <c r="AB75">
        <f t="shared" si="5"/>
        <v>75</v>
      </c>
    </row>
    <row r="76" spans="1:28" x14ac:dyDescent="0.35">
      <c r="A76">
        <v>76</v>
      </c>
      <c r="B76" t="str">
        <f>IF(J76="Wolfspeed",K76,IFERROR(VLOOKUP(CONCATENATE(C76,D76),Sheet1!AF:AH,1,FALSE),CONCATENATE(C76,"D")))</f>
        <v>C3M0016120D</v>
      </c>
      <c r="C76" t="str">
        <f t="array" ref="C76">IF(G76=650,INDEX(Sheet1!$I:$I,MATCH(MIN(ABS(Sheet1!$H$1:$H$50-E76)),ABS(Sheet1!$H$1:$H$50-E76),0)),IF(G76=900,INDEX(Sheet1!$C:$C,MATCH(MIN(ABS(Sheet1!$B$1:$B$50-E76)),ABS(Sheet1!$B$1:$B$50-E76),0)),IF(G76=1200,INDEX(Sheet1!$U:$U,MATCH(MIN(ABS(Sheet1!$T$1:$T$48-E76)),ABS(Sheet1!$T$1:$T$48-E76),0)),IF(G76=1000,INDEX(Sheet1!$AA:$AA,MATCH(MIN(ABS(Sheet1!$Z$1:$Z$50-E76)),ABS(Sheet1!$Z$1:$Z$50-E76),0))))))</f>
        <v>C3M0016120</v>
      </c>
      <c r="D76" t="str">
        <f t="shared" si="3"/>
        <v>D</v>
      </c>
      <c r="E76">
        <f t="shared" si="4"/>
        <v>22</v>
      </c>
      <c r="G76">
        <v>1200</v>
      </c>
      <c r="H76">
        <v>28.6</v>
      </c>
      <c r="I76" t="s">
        <v>2030</v>
      </c>
      <c r="J76" t="s">
        <v>187</v>
      </c>
      <c r="K76" t="s">
        <v>1395</v>
      </c>
      <c r="L76" t="s">
        <v>26</v>
      </c>
      <c r="M76" s="9">
        <v>67.528175502659494</v>
      </c>
      <c r="N76" s="4">
        <v>92.991500000000002</v>
      </c>
      <c r="O76" s="4"/>
      <c r="P76" s="4"/>
      <c r="Q76" s="4">
        <v>67.528175502659494</v>
      </c>
      <c r="R76" s="4">
        <v>81.099999999999994</v>
      </c>
      <c r="S76" s="4"/>
      <c r="T76" s="4">
        <v>96.3</v>
      </c>
      <c r="U76" s="4">
        <v>89.67</v>
      </c>
      <c r="V76" s="4"/>
      <c r="W76" s="4"/>
      <c r="X76" s="4">
        <v>88.01</v>
      </c>
      <c r="Y76" s="4"/>
      <c r="Z76" s="4"/>
      <c r="AA76" s="4">
        <v>104.4225</v>
      </c>
      <c r="AB76">
        <f t="shared" si="5"/>
        <v>76</v>
      </c>
    </row>
    <row r="77" spans="1:28" x14ac:dyDescent="0.35">
      <c r="A77">
        <v>77</v>
      </c>
      <c r="B77" t="str">
        <f>IF(J77="Wolfspeed",K77,IFERROR(VLOOKUP(CONCATENATE(C77,D77),Sheet1!AF:AH,1,FALSE),CONCATENATE(C77,"D")))</f>
        <v>C3M0016120D</v>
      </c>
      <c r="C77" t="str">
        <f t="array" ref="C77">IF(G77=650,INDEX(Sheet1!$I:$I,MATCH(MIN(ABS(Sheet1!$H$1:$H$50-E77)),ABS(Sheet1!$H$1:$H$50-E77),0)),IF(G77=900,INDEX(Sheet1!$C:$C,MATCH(MIN(ABS(Sheet1!$B$1:$B$50-E77)),ABS(Sheet1!$B$1:$B$50-E77),0)),IF(G77=1200,INDEX(Sheet1!$U:$U,MATCH(MIN(ABS(Sheet1!$T$1:$T$48-E77)),ABS(Sheet1!$T$1:$T$48-E77),0)),IF(G77=1000,INDEX(Sheet1!$AA:$AA,MATCH(MIN(ABS(Sheet1!$Z$1:$Z$50-E77)),ABS(Sheet1!$Z$1:$Z$50-E77),0))))))</f>
        <v>C3M0016120</v>
      </c>
      <c r="D77" t="str">
        <f t="shared" si="3"/>
        <v>D</v>
      </c>
      <c r="E77">
        <f t="shared" si="4"/>
        <v>22</v>
      </c>
      <c r="G77">
        <v>1200</v>
      </c>
      <c r="H77">
        <v>28.6</v>
      </c>
      <c r="I77" t="s">
        <v>2030</v>
      </c>
      <c r="J77" t="s">
        <v>187</v>
      </c>
      <c r="K77" t="s">
        <v>993</v>
      </c>
      <c r="L77" t="s">
        <v>30</v>
      </c>
      <c r="M77" s="9">
        <v>85.09</v>
      </c>
      <c r="N77" s="4">
        <v>99.556200000000004</v>
      </c>
      <c r="O77" s="4"/>
      <c r="P77" s="4"/>
      <c r="Q77" s="4">
        <v>100.68153683532201</v>
      </c>
      <c r="R77" s="4">
        <v>103</v>
      </c>
      <c r="S77" s="4"/>
      <c r="T77" s="4">
        <v>101.7</v>
      </c>
      <c r="U77" s="4">
        <v>85.09</v>
      </c>
      <c r="V77" s="4"/>
      <c r="W77" s="4"/>
      <c r="X77" s="4"/>
      <c r="Y77" s="4"/>
      <c r="Z77" s="4"/>
      <c r="AA77" s="4">
        <v>123.2925</v>
      </c>
      <c r="AB77">
        <f t="shared" si="5"/>
        <v>77</v>
      </c>
    </row>
    <row r="78" spans="1:28" x14ac:dyDescent="0.35">
      <c r="A78">
        <v>78</v>
      </c>
      <c r="B78" t="str">
        <f>IF(J78="Wolfspeed",K78,IFERROR(VLOOKUP(CONCATENATE(C78,D78),Sheet1!AF:AH,1,FALSE),CONCATENATE(C78,"D")))</f>
        <v>C3M0021120D</v>
      </c>
      <c r="C78" t="str">
        <f t="array" ref="C78">IF(G78=650,INDEX(Sheet1!$I:$I,MATCH(MIN(ABS(Sheet1!$H$1:$H$50-E78)),ABS(Sheet1!$H$1:$H$50-E78),0)),IF(G78=900,INDEX(Sheet1!$C:$C,MATCH(MIN(ABS(Sheet1!$B$1:$B$50-E78)),ABS(Sheet1!$B$1:$B$50-E78),0)),IF(G78=1200,INDEX(Sheet1!$U:$U,MATCH(MIN(ABS(Sheet1!$T$1:$T$48-E78)),ABS(Sheet1!$T$1:$T$48-E78),0)),IF(G78=1000,INDEX(Sheet1!$AA:$AA,MATCH(MIN(ABS(Sheet1!$Z$1:$Z$50-E78)),ABS(Sheet1!$Z$1:$Z$50-E78),0))))))</f>
        <v>C3M0016120</v>
      </c>
      <c r="D78" t="str">
        <f t="shared" si="3"/>
        <v>D</v>
      </c>
      <c r="E78">
        <f t="shared" si="4"/>
        <v>22.153846153846153</v>
      </c>
      <c r="G78">
        <v>1200</v>
      </c>
      <c r="H78">
        <v>28.8</v>
      </c>
      <c r="I78" t="s">
        <v>2030</v>
      </c>
      <c r="J78" t="s">
        <v>137</v>
      </c>
      <c r="K78" t="s">
        <v>1469</v>
      </c>
      <c r="L78" t="s">
        <v>30</v>
      </c>
      <c r="M78" s="9">
        <v>35.04</v>
      </c>
      <c r="N78" s="4">
        <v>39.03</v>
      </c>
      <c r="O78" s="4"/>
      <c r="P78" s="4"/>
      <c r="Q78" s="4"/>
      <c r="R78" s="4"/>
      <c r="S78" s="4"/>
      <c r="T78" s="4"/>
      <c r="U78" s="4">
        <v>35.04</v>
      </c>
      <c r="V78" s="4">
        <v>36.07</v>
      </c>
      <c r="W78" s="4"/>
      <c r="X78" s="4"/>
      <c r="Y78" s="4"/>
      <c r="Z78" s="4"/>
      <c r="AA78" s="4"/>
      <c r="AB78">
        <f t="shared" si="5"/>
        <v>78</v>
      </c>
    </row>
    <row r="79" spans="1:28" x14ac:dyDescent="0.35">
      <c r="A79">
        <v>79</v>
      </c>
      <c r="B79" t="str">
        <f>IF(J79="Wolfspeed",K79,IFERROR(VLOOKUP(CONCATENATE(C79,D79),Sheet1!AF:AH,1,FALSE),CONCATENATE(C79,"D")))</f>
        <v>C3M0021120K</v>
      </c>
      <c r="C79" t="str">
        <f t="array" ref="C79">IF(G79=650,INDEX(Sheet1!$I:$I,MATCH(MIN(ABS(Sheet1!$H$1:$H$50-E79)),ABS(Sheet1!$H$1:$H$50-E79),0)),IF(G79=900,INDEX(Sheet1!$C:$C,MATCH(MIN(ABS(Sheet1!$B$1:$B$50-E79)),ABS(Sheet1!$B$1:$B$50-E79),0)),IF(G79=1200,INDEX(Sheet1!$U:$U,MATCH(MIN(ABS(Sheet1!$T$1:$T$48-E79)),ABS(Sheet1!$T$1:$T$48-E79),0)),IF(G79=1000,INDEX(Sheet1!$AA:$AA,MATCH(MIN(ABS(Sheet1!$Z$1:$Z$50-E79)),ABS(Sheet1!$Z$1:$Z$50-E79),0))))))</f>
        <v>C3M0016120</v>
      </c>
      <c r="D79" t="str">
        <f t="shared" si="3"/>
        <v>K</v>
      </c>
      <c r="E79">
        <f t="shared" si="4"/>
        <v>22.153846153846153</v>
      </c>
      <c r="G79">
        <v>1200</v>
      </c>
      <c r="H79">
        <v>28.8</v>
      </c>
      <c r="I79" t="s">
        <v>2082</v>
      </c>
      <c r="J79" t="s">
        <v>137</v>
      </c>
      <c r="K79" t="s">
        <v>1459</v>
      </c>
      <c r="L79" t="s">
        <v>30</v>
      </c>
      <c r="M79" s="9">
        <v>35.659999999999997</v>
      </c>
      <c r="N79" s="4">
        <v>37.540199999999999</v>
      </c>
      <c r="O79" s="4"/>
      <c r="P79" s="4"/>
      <c r="Q79" s="4"/>
      <c r="R79" s="4"/>
      <c r="S79" s="4"/>
      <c r="T79" s="4"/>
      <c r="U79" s="4">
        <v>35.659999999999997</v>
      </c>
      <c r="V79" s="4">
        <v>36.07</v>
      </c>
      <c r="W79" s="4"/>
      <c r="X79" s="4"/>
      <c r="Y79" s="4"/>
      <c r="Z79" s="4"/>
      <c r="AA79" s="4"/>
      <c r="AB79">
        <f t="shared" si="5"/>
        <v>79</v>
      </c>
    </row>
    <row r="80" spans="1:28" x14ac:dyDescent="0.35">
      <c r="A80">
        <v>80</v>
      </c>
      <c r="B80" t="str">
        <f>IF(J80="Wolfspeed",K80,IFERROR(VLOOKUP(CONCATENATE(C80,D80),Sheet1!AF:AH,1,FALSE),CONCATENATE(C80,"D")))</f>
        <v>C3M0016120D</v>
      </c>
      <c r="C80" t="str">
        <f t="array" ref="C80">IF(G80=650,INDEX(Sheet1!$I:$I,MATCH(MIN(ABS(Sheet1!$H$1:$H$50-E80)),ABS(Sheet1!$H$1:$H$50-E80),0)),IF(G80=900,INDEX(Sheet1!$C:$C,MATCH(MIN(ABS(Sheet1!$B$1:$B$50-E80)),ABS(Sheet1!$B$1:$B$50-E80),0)),IF(G80=1200,INDEX(Sheet1!$U:$U,MATCH(MIN(ABS(Sheet1!$T$1:$T$48-E80)),ABS(Sheet1!$T$1:$T$48-E80),0)),IF(G80=1000,INDEX(Sheet1!$AA:$AA,MATCH(MIN(ABS(Sheet1!$Z$1:$Z$50-E80)),ABS(Sheet1!$Z$1:$Z$50-E80),0))))))</f>
        <v>C3M0016120</v>
      </c>
      <c r="D80" t="str">
        <f t="shared" si="3"/>
        <v>D</v>
      </c>
      <c r="E80">
        <f t="shared" si="4"/>
        <v>23.846153846153847</v>
      </c>
      <c r="G80">
        <v>1200</v>
      </c>
      <c r="H80">
        <v>31</v>
      </c>
      <c r="I80" t="s">
        <v>2121</v>
      </c>
      <c r="J80" t="s">
        <v>898</v>
      </c>
      <c r="K80" t="s">
        <v>1616</v>
      </c>
      <c r="L80" t="s">
        <v>31</v>
      </c>
      <c r="M80" s="9">
        <v>41.72</v>
      </c>
      <c r="N80" s="4">
        <v>45.052199999999999</v>
      </c>
      <c r="O80" s="4"/>
      <c r="P80" s="4"/>
      <c r="Q80" s="4"/>
      <c r="R80" s="4"/>
      <c r="S80" s="4"/>
      <c r="T80" s="4"/>
      <c r="U80" s="4"/>
      <c r="V80" s="4">
        <v>41.72</v>
      </c>
      <c r="W80" s="4"/>
      <c r="X80" s="4"/>
      <c r="Y80" s="4"/>
      <c r="Z80" s="4"/>
      <c r="AA80" s="4">
        <v>54</v>
      </c>
      <c r="AB80">
        <f t="shared" si="5"/>
        <v>80</v>
      </c>
    </row>
    <row r="81" spans="1:28" x14ac:dyDescent="0.35">
      <c r="A81">
        <v>81</v>
      </c>
      <c r="B81" t="str">
        <f>IF(J81="Wolfspeed",K81,IFERROR(VLOOKUP(CONCATENATE(C81,D81),Sheet1!AF:AH,1,FALSE),CONCATENATE(C81,"D")))</f>
        <v>C3M0016120D</v>
      </c>
      <c r="C81" t="str">
        <f t="array" ref="C81">IF(G81=650,INDEX(Sheet1!$I:$I,MATCH(MIN(ABS(Sheet1!$H$1:$H$50-E81)),ABS(Sheet1!$H$1:$H$50-E81),0)),IF(G81=900,INDEX(Sheet1!$C:$C,MATCH(MIN(ABS(Sheet1!$B$1:$B$50-E81)),ABS(Sheet1!$B$1:$B$50-E81),0)),IF(G81=1200,INDEX(Sheet1!$U:$U,MATCH(MIN(ABS(Sheet1!$T$1:$T$48-E81)),ABS(Sheet1!$T$1:$T$48-E81),0)),IF(G81=1000,INDEX(Sheet1!$AA:$AA,MATCH(MIN(ABS(Sheet1!$Z$1:$Z$50-E81)),ABS(Sheet1!$Z$1:$Z$50-E81),0))))))</f>
        <v>C3M0016120</v>
      </c>
      <c r="D81" t="str">
        <f t="shared" si="3"/>
        <v>D</v>
      </c>
      <c r="E81">
        <f t="shared" si="4"/>
        <v>23.846153846153847</v>
      </c>
      <c r="G81">
        <v>1200</v>
      </c>
      <c r="H81">
        <v>31</v>
      </c>
      <c r="I81" t="s">
        <v>2030</v>
      </c>
      <c r="J81" t="s">
        <v>898</v>
      </c>
      <c r="K81" t="s">
        <v>897</v>
      </c>
      <c r="L81" t="s">
        <v>31</v>
      </c>
      <c r="M81" s="9">
        <v>29.28</v>
      </c>
      <c r="N81" s="4">
        <v>31.619959999999999</v>
      </c>
      <c r="O81" s="4"/>
      <c r="P81" s="4"/>
      <c r="Q81" s="4"/>
      <c r="R81" s="4"/>
      <c r="S81" s="4"/>
      <c r="T81" s="4"/>
      <c r="U81" s="4"/>
      <c r="V81" s="4">
        <v>29.28</v>
      </c>
      <c r="W81" s="4"/>
      <c r="X81" s="4"/>
      <c r="Y81" s="4"/>
      <c r="Z81" s="4"/>
      <c r="AA81" s="4">
        <v>37.9</v>
      </c>
      <c r="AB81">
        <f t="shared" si="5"/>
        <v>81</v>
      </c>
    </row>
    <row r="82" spans="1:28" x14ac:dyDescent="0.35">
      <c r="A82">
        <v>82</v>
      </c>
      <c r="B82" t="str">
        <f>IF(J82="Wolfspeed",K82,IFERROR(VLOOKUP(CONCATENATE(C82,D82),Sheet1!AF:AH,1,FALSE),CONCATENATE(C82,"D")))</f>
        <v>C3M0016120D</v>
      </c>
      <c r="C82" t="str">
        <f t="array" ref="C82">IF(G82=650,INDEX(Sheet1!$I:$I,MATCH(MIN(ABS(Sheet1!$H$1:$H$50-E82)),ABS(Sheet1!$H$1:$H$50-E82),0)),IF(G82=900,INDEX(Sheet1!$C:$C,MATCH(MIN(ABS(Sheet1!$B$1:$B$50-E82)),ABS(Sheet1!$B$1:$B$50-E82),0)),IF(G82=1200,INDEX(Sheet1!$U:$U,MATCH(MIN(ABS(Sheet1!$T$1:$T$48-E82)),ABS(Sheet1!$T$1:$T$48-E82),0)),IF(G82=1000,INDEX(Sheet1!$AA:$AA,MATCH(MIN(ABS(Sheet1!$Z$1:$Z$50-E82)),ABS(Sheet1!$Z$1:$Z$50-E82),0))))))</f>
        <v>C3M0016120</v>
      </c>
      <c r="D82" t="str">
        <f t="shared" si="3"/>
        <v>D</v>
      </c>
      <c r="E82">
        <f t="shared" si="4"/>
        <v>23.846153846153847</v>
      </c>
      <c r="G82">
        <v>1200</v>
      </c>
      <c r="H82">
        <v>31</v>
      </c>
      <c r="I82" t="s">
        <v>8980</v>
      </c>
      <c r="J82" t="s">
        <v>898</v>
      </c>
      <c r="K82" t="s">
        <v>1799</v>
      </c>
      <c r="L82" t="s">
        <v>31</v>
      </c>
      <c r="M82" s="9">
        <v>29.77</v>
      </c>
      <c r="N82" s="4">
        <v>32.148359999999997</v>
      </c>
      <c r="O82" s="4"/>
      <c r="P82" s="4"/>
      <c r="Q82" s="4"/>
      <c r="R82" s="4"/>
      <c r="S82" s="4"/>
      <c r="T82" s="4"/>
      <c r="U82" s="4"/>
      <c r="V82" s="4">
        <v>29.77</v>
      </c>
      <c r="W82" s="4"/>
      <c r="X82" s="4"/>
      <c r="Y82" s="4"/>
      <c r="Z82" s="4"/>
      <c r="AA82" s="4">
        <v>38.549999999999997</v>
      </c>
      <c r="AB82">
        <f t="shared" si="5"/>
        <v>82</v>
      </c>
    </row>
    <row r="83" spans="1:28" x14ac:dyDescent="0.35">
      <c r="A83">
        <v>83</v>
      </c>
      <c r="B83" t="str">
        <f>IF(J83="Wolfspeed",K83,IFERROR(VLOOKUP(CONCATENATE(C83,D83),Sheet1!AF:AH,1,FALSE),CONCATENATE(C83,"D")))</f>
        <v>C3M0021120D</v>
      </c>
      <c r="C83" t="str">
        <f t="array" ref="C83">IF(G83=650,INDEX(Sheet1!$I:$I,MATCH(MIN(ABS(Sheet1!$H$1:$H$50-E83)),ABS(Sheet1!$H$1:$H$50-E83),0)),IF(G83=900,INDEX(Sheet1!$C:$C,MATCH(MIN(ABS(Sheet1!$B$1:$B$50-E83)),ABS(Sheet1!$B$1:$B$50-E83),0)),IF(G83=1200,INDEX(Sheet1!$U:$U,MATCH(MIN(ABS(Sheet1!$T$1:$T$48-E83)),ABS(Sheet1!$T$1:$T$48-E83),0)),IF(G83=1000,INDEX(Sheet1!$AA:$AA,MATCH(MIN(ABS(Sheet1!$Z$1:$Z$50-E83)),ABS(Sheet1!$Z$1:$Z$50-E83),0))))))</f>
        <v>C3M0021120</v>
      </c>
      <c r="D83" t="str">
        <f t="shared" si="3"/>
        <v>D</v>
      </c>
      <c r="E83">
        <f t="shared" si="4"/>
        <v>26.153846153846153</v>
      </c>
      <c r="G83">
        <v>1200</v>
      </c>
      <c r="H83">
        <v>34</v>
      </c>
      <c r="I83" t="s">
        <v>2121</v>
      </c>
      <c r="J83" t="s">
        <v>1537</v>
      </c>
      <c r="K83" t="s">
        <v>1811</v>
      </c>
      <c r="L83" t="s">
        <v>23</v>
      </c>
      <c r="M83" s="9">
        <v>73.062399999999997</v>
      </c>
      <c r="N83" s="4">
        <v>73.062399999999997</v>
      </c>
      <c r="O83" s="4"/>
      <c r="P83" s="4"/>
      <c r="Q83" s="4"/>
      <c r="R83" s="4"/>
      <c r="S83" s="4"/>
      <c r="T83" s="4">
        <v>88.62</v>
      </c>
      <c r="U83" s="4"/>
      <c r="V83" s="4"/>
      <c r="W83" s="4"/>
      <c r="X83" s="4"/>
      <c r="Y83" s="4">
        <v>83.24</v>
      </c>
      <c r="Z83" s="4"/>
      <c r="AA83" s="4"/>
      <c r="AB83">
        <f t="shared" si="5"/>
        <v>83</v>
      </c>
    </row>
    <row r="84" spans="1:28" x14ac:dyDescent="0.35">
      <c r="A84">
        <v>84</v>
      </c>
      <c r="B84" t="str">
        <f>IF(J84="Wolfspeed",K84,IFERROR(VLOOKUP(CONCATENATE(C84,D84),Sheet1!AF:AH,1,FALSE),CONCATENATE(C84,"D")))</f>
        <v>C2M0025120D</v>
      </c>
      <c r="C84" t="str">
        <f t="array" ref="C84">IF(G84=650,INDEX(Sheet1!$I:$I,MATCH(MIN(ABS(Sheet1!$H$1:$H$50-E84)),ABS(Sheet1!$H$1:$H$50-E84),0)),IF(G84=900,INDEX(Sheet1!$C:$C,MATCH(MIN(ABS(Sheet1!$B$1:$B$50-E84)),ABS(Sheet1!$B$1:$B$50-E84),0)),IF(G84=1200,INDEX(Sheet1!$U:$U,MATCH(MIN(ABS(Sheet1!$T$1:$T$48-E84)),ABS(Sheet1!$T$1:$T$48-E84),0)),IF(G84=1000,INDEX(Sheet1!$AA:$AA,MATCH(MIN(ABS(Sheet1!$Z$1:$Z$50-E84)),ABS(Sheet1!$Z$1:$Z$50-E84),0))))))</f>
        <v>C3M0021120</v>
      </c>
      <c r="D84" t="str">
        <f t="shared" si="3"/>
        <v>D</v>
      </c>
      <c r="E84">
        <f t="shared" si="4"/>
        <v>26.153846153846153</v>
      </c>
      <c r="G84">
        <v>1200</v>
      </c>
      <c r="H84">
        <v>34</v>
      </c>
      <c r="I84" t="s">
        <v>2030</v>
      </c>
      <c r="J84" t="s">
        <v>137</v>
      </c>
      <c r="K84" t="s">
        <v>1624</v>
      </c>
      <c r="L84" t="s">
        <v>30</v>
      </c>
      <c r="M84" s="9">
        <v>62.07</v>
      </c>
      <c r="N84" s="4">
        <v>67.12</v>
      </c>
      <c r="O84" s="4"/>
      <c r="P84" s="4"/>
      <c r="Q84" s="4"/>
      <c r="R84" s="4"/>
      <c r="S84" s="4"/>
      <c r="T84" s="4"/>
      <c r="U84" s="4">
        <v>62.07</v>
      </c>
      <c r="V84" s="4">
        <v>64.489999999999995</v>
      </c>
      <c r="W84" s="4">
        <v>63.12</v>
      </c>
      <c r="X84" s="4"/>
      <c r="Y84" s="4">
        <v>73.5</v>
      </c>
      <c r="Z84" s="4"/>
      <c r="AA84" s="4"/>
      <c r="AB84">
        <f t="shared" si="5"/>
        <v>84</v>
      </c>
    </row>
    <row r="85" spans="1:28" x14ac:dyDescent="0.35">
      <c r="A85">
        <v>85</v>
      </c>
      <c r="B85" t="str">
        <f>IF(J85="Wolfspeed",K85,IFERROR(VLOOKUP(CONCATENATE(C85,D85),Sheet1!AF:AH,1,FALSE),CONCATENATE(C85,"D")))</f>
        <v>C3M0021120D</v>
      </c>
      <c r="C85" t="str">
        <f t="array" ref="C85">IF(G85=650,INDEX(Sheet1!$I:$I,MATCH(MIN(ABS(Sheet1!$H$1:$H$50-E85)),ABS(Sheet1!$H$1:$H$50-E85),0)),IF(G85=900,INDEX(Sheet1!$C:$C,MATCH(MIN(ABS(Sheet1!$B$1:$B$50-E85)),ABS(Sheet1!$B$1:$B$50-E85),0)),IF(G85=1200,INDEX(Sheet1!$U:$U,MATCH(MIN(ABS(Sheet1!$T$1:$T$48-E85)),ABS(Sheet1!$T$1:$T$48-E85),0)),IF(G85=1000,INDEX(Sheet1!$AA:$AA,MATCH(MIN(ABS(Sheet1!$Z$1:$Z$50-E85)),ABS(Sheet1!$Z$1:$Z$50-E85),0))))))</f>
        <v>C3M0021120</v>
      </c>
      <c r="D85" t="str">
        <f t="shared" si="3"/>
        <v>D</v>
      </c>
      <c r="E85">
        <f t="shared" si="4"/>
        <v>26.153846153846153</v>
      </c>
      <c r="G85">
        <v>1200</v>
      </c>
      <c r="H85">
        <v>34</v>
      </c>
      <c r="I85" t="s">
        <v>2051</v>
      </c>
      <c r="J85" t="s">
        <v>1537</v>
      </c>
      <c r="K85" t="s">
        <v>1995</v>
      </c>
      <c r="L85" t="s">
        <v>23</v>
      </c>
      <c r="M85" s="9">
        <v>73.511669999999995</v>
      </c>
      <c r="N85" s="4">
        <v>73.511669999999995</v>
      </c>
      <c r="O85" s="4"/>
      <c r="P85" s="4"/>
      <c r="Q85" s="4"/>
      <c r="R85" s="4"/>
      <c r="S85" s="4"/>
      <c r="T85" s="4">
        <v>74.5</v>
      </c>
      <c r="U85" s="4"/>
      <c r="V85" s="4"/>
      <c r="W85" s="4"/>
      <c r="X85" s="4"/>
      <c r="Y85" s="4"/>
      <c r="Z85" s="4"/>
      <c r="AA85" s="4"/>
      <c r="AB85">
        <f t="shared" si="5"/>
        <v>85</v>
      </c>
    </row>
    <row r="86" spans="1:28" x14ac:dyDescent="0.35">
      <c r="A86">
        <v>86</v>
      </c>
      <c r="B86" t="str">
        <f>IF(J86="Wolfspeed",K86,IFERROR(VLOOKUP(CONCATENATE(C86,D86),Sheet1!AF:AH,1,FALSE),CONCATENATE(C86,"D")))</f>
        <v>C3M0021120D</v>
      </c>
      <c r="C86" t="str">
        <f t="array" ref="C86">IF(G86=650,INDEX(Sheet1!$I:$I,MATCH(MIN(ABS(Sheet1!$H$1:$H$50-E86)),ABS(Sheet1!$H$1:$H$50-E86),0)),IF(G86=900,INDEX(Sheet1!$C:$C,MATCH(MIN(ABS(Sheet1!$B$1:$B$50-E86)),ABS(Sheet1!$B$1:$B$50-E86),0)),IF(G86=1200,INDEX(Sheet1!$U:$U,MATCH(MIN(ABS(Sheet1!$T$1:$T$48-E86)),ABS(Sheet1!$T$1:$T$48-E86),0)),IF(G86=1000,INDEX(Sheet1!$AA:$AA,MATCH(MIN(ABS(Sheet1!$Z$1:$Z$50-E86)),ABS(Sheet1!$Z$1:$Z$50-E86),0))))))</f>
        <v>C3M0021120</v>
      </c>
      <c r="D86" t="str">
        <f t="shared" si="3"/>
        <v>D</v>
      </c>
      <c r="E86">
        <f t="shared" si="4"/>
        <v>30</v>
      </c>
      <c r="G86">
        <v>1200</v>
      </c>
      <c r="H86">
        <v>39</v>
      </c>
      <c r="I86" t="s">
        <v>2030</v>
      </c>
      <c r="J86" t="s">
        <v>187</v>
      </c>
      <c r="K86" t="s">
        <v>546</v>
      </c>
      <c r="L86" t="s">
        <v>36</v>
      </c>
      <c r="M86" s="9">
        <v>36.975000000000001</v>
      </c>
      <c r="N86" s="4">
        <v>56.308</v>
      </c>
      <c r="O86" s="4"/>
      <c r="P86" s="4">
        <v>51.630330000000001</v>
      </c>
      <c r="Q86" s="4">
        <v>41.275458003832398</v>
      </c>
      <c r="R86" s="4">
        <v>44.5</v>
      </c>
      <c r="S86" s="4">
        <v>57.46</v>
      </c>
      <c r="T86" s="4">
        <v>55.9</v>
      </c>
      <c r="U86" s="4">
        <v>55.9</v>
      </c>
      <c r="V86" s="4"/>
      <c r="W86" s="4">
        <v>58.15</v>
      </c>
      <c r="X86" s="4">
        <v>49.18</v>
      </c>
      <c r="Y86" s="4"/>
      <c r="Z86" s="4">
        <v>50.524999999999999</v>
      </c>
      <c r="AA86" s="4">
        <v>36.975000000000001</v>
      </c>
      <c r="AB86">
        <f t="shared" si="5"/>
        <v>86</v>
      </c>
    </row>
    <row r="87" spans="1:28" x14ac:dyDescent="0.35">
      <c r="A87">
        <v>87</v>
      </c>
      <c r="B87" t="str">
        <f>IF(J87="Wolfspeed",K87,IFERROR(VLOOKUP(CONCATENATE(C87,D87),Sheet1!AF:AH,1,FALSE),CONCATENATE(C87,"D")))</f>
        <v>C3M0021120D</v>
      </c>
      <c r="C87" t="str">
        <f t="array" ref="C87">IF(G87=650,INDEX(Sheet1!$I:$I,MATCH(MIN(ABS(Sheet1!$H$1:$H$50-E87)),ABS(Sheet1!$H$1:$H$50-E87),0)),IF(G87=900,INDEX(Sheet1!$C:$C,MATCH(MIN(ABS(Sheet1!$B$1:$B$50-E87)),ABS(Sheet1!$B$1:$B$50-E87),0)),IF(G87=1200,INDEX(Sheet1!$U:$U,MATCH(MIN(ABS(Sheet1!$T$1:$T$48-E87)),ABS(Sheet1!$T$1:$T$48-E87),0)),IF(G87=1000,INDEX(Sheet1!$AA:$AA,MATCH(MIN(ABS(Sheet1!$Z$1:$Z$50-E87)),ABS(Sheet1!$Z$1:$Z$50-E87),0))))))</f>
        <v>C3M0021120</v>
      </c>
      <c r="D87" t="str">
        <f t="shared" si="3"/>
        <v>D</v>
      </c>
      <c r="E87">
        <f t="shared" si="4"/>
        <v>30</v>
      </c>
      <c r="G87">
        <v>1200</v>
      </c>
      <c r="H87">
        <v>39</v>
      </c>
      <c r="I87" t="s">
        <v>2030</v>
      </c>
      <c r="J87" t="s">
        <v>187</v>
      </c>
      <c r="K87" t="s">
        <v>933</v>
      </c>
      <c r="L87" t="s">
        <v>404</v>
      </c>
      <c r="M87" s="9">
        <v>50.349337539514202</v>
      </c>
      <c r="N87" s="4">
        <v>53.529800000000002</v>
      </c>
      <c r="O87" s="4"/>
      <c r="P87" s="4"/>
      <c r="Q87" s="4"/>
      <c r="R87" s="4">
        <v>54.1</v>
      </c>
      <c r="S87" s="4"/>
      <c r="T87" s="4">
        <v>57.35</v>
      </c>
      <c r="U87" s="4">
        <v>59.68</v>
      </c>
      <c r="V87" s="4"/>
      <c r="W87" s="4"/>
      <c r="X87" s="4"/>
      <c r="Y87" s="4"/>
      <c r="Z87" s="4"/>
      <c r="AA87" s="4">
        <v>68.837999999999994</v>
      </c>
      <c r="AB87">
        <f t="shared" si="5"/>
        <v>87</v>
      </c>
    </row>
    <row r="88" spans="1:28" x14ac:dyDescent="0.35">
      <c r="A88">
        <v>88</v>
      </c>
      <c r="B88" t="str">
        <f>IF(J88="Wolfspeed",K88,IFERROR(VLOOKUP(CONCATENATE(C88,D88),Sheet1!AF:AH,1,FALSE),CONCATENATE(C88,"D")))</f>
        <v>C3M0021120D</v>
      </c>
      <c r="C88" t="str">
        <f t="array" ref="C88">IF(G88=650,INDEX(Sheet1!$I:$I,MATCH(MIN(ABS(Sheet1!$H$1:$H$50-E88)),ABS(Sheet1!$H$1:$H$50-E88),0)),IF(G88=900,INDEX(Sheet1!$C:$C,MATCH(MIN(ABS(Sheet1!$B$1:$B$50-E88)),ABS(Sheet1!$B$1:$B$50-E88),0)),IF(G88=1200,INDEX(Sheet1!$U:$U,MATCH(MIN(ABS(Sheet1!$T$1:$T$48-E88)),ABS(Sheet1!$T$1:$T$48-E88),0)),IF(G88=1000,INDEX(Sheet1!$AA:$AA,MATCH(MIN(ABS(Sheet1!$Z$1:$Z$50-E88)),ABS(Sheet1!$Z$1:$Z$50-E88),0))))))</f>
        <v>C3M0021120</v>
      </c>
      <c r="D88" t="str">
        <f t="shared" si="3"/>
        <v>D</v>
      </c>
      <c r="E88">
        <f t="shared" si="4"/>
        <v>30.769230769230766</v>
      </c>
      <c r="G88">
        <v>1200</v>
      </c>
      <c r="H88">
        <v>40</v>
      </c>
      <c r="I88" t="s">
        <v>2030</v>
      </c>
      <c r="J88" t="s">
        <v>426</v>
      </c>
      <c r="K88" t="s">
        <v>817</v>
      </c>
      <c r="L88" t="s">
        <v>25</v>
      </c>
      <c r="M88" s="9">
        <v>16.842009999999998</v>
      </c>
      <c r="N88" s="4">
        <v>16.968579999999999</v>
      </c>
      <c r="O88" s="4"/>
      <c r="P88" s="4">
        <v>16.842009999999998</v>
      </c>
      <c r="Q88" s="4">
        <v>19.089362327524299</v>
      </c>
      <c r="R88" s="4"/>
      <c r="S88" s="4"/>
      <c r="T88" s="4">
        <v>19.88</v>
      </c>
      <c r="U88" s="4">
        <v>17.3</v>
      </c>
      <c r="V88" s="4"/>
      <c r="W88" s="4"/>
      <c r="X88" s="4">
        <v>18.37</v>
      </c>
      <c r="Y88" s="4"/>
      <c r="Z88" s="4"/>
      <c r="AA88" s="4"/>
      <c r="AB88">
        <f t="shared" si="5"/>
        <v>88</v>
      </c>
    </row>
    <row r="89" spans="1:28" x14ac:dyDescent="0.35">
      <c r="A89">
        <v>89</v>
      </c>
      <c r="B89" t="str">
        <f>IF(J89="Wolfspeed",K89,IFERROR(VLOOKUP(CONCATENATE(C89,D89),Sheet1!AF:AH,1,FALSE),CONCATENATE(C89,"D")))</f>
        <v>C3M0021120K</v>
      </c>
      <c r="C89" t="str">
        <f t="array" ref="C89">IF(G89=650,INDEX(Sheet1!$I:$I,MATCH(MIN(ABS(Sheet1!$H$1:$H$50-E89)),ABS(Sheet1!$H$1:$H$50-E89),0)),IF(G89=900,INDEX(Sheet1!$C:$C,MATCH(MIN(ABS(Sheet1!$B$1:$B$50-E89)),ABS(Sheet1!$B$1:$B$50-E89),0)),IF(G89=1200,INDEX(Sheet1!$U:$U,MATCH(MIN(ABS(Sheet1!$T$1:$T$48-E89)),ABS(Sheet1!$T$1:$T$48-E89),0)),IF(G89=1000,INDEX(Sheet1!$AA:$AA,MATCH(MIN(ABS(Sheet1!$Z$1:$Z$50-E89)),ABS(Sheet1!$Z$1:$Z$50-E89),0))))))</f>
        <v>C3M0021120</v>
      </c>
      <c r="D89" t="str">
        <f t="shared" si="3"/>
        <v>K</v>
      </c>
      <c r="E89">
        <f t="shared" si="4"/>
        <v>30.769230769230766</v>
      </c>
      <c r="G89">
        <v>1200</v>
      </c>
      <c r="H89">
        <v>40</v>
      </c>
      <c r="I89" t="s">
        <v>2082</v>
      </c>
      <c r="J89" t="s">
        <v>426</v>
      </c>
      <c r="K89" t="s">
        <v>833</v>
      </c>
      <c r="L89" t="s">
        <v>25</v>
      </c>
      <c r="M89" s="9">
        <v>17.26774</v>
      </c>
      <c r="N89" s="4">
        <v>17.397500000000001</v>
      </c>
      <c r="O89" s="4"/>
      <c r="P89" s="4">
        <v>17.26774</v>
      </c>
      <c r="Q89" s="4">
        <v>19.5718363678501</v>
      </c>
      <c r="R89" s="4"/>
      <c r="S89" s="4">
        <v>21.36</v>
      </c>
      <c r="T89" s="4">
        <v>20.38</v>
      </c>
      <c r="U89" s="4">
        <v>17.73</v>
      </c>
      <c r="V89" s="4"/>
      <c r="W89" s="4"/>
      <c r="X89" s="4">
        <v>19.91</v>
      </c>
      <c r="Y89" s="4"/>
      <c r="Z89" s="4"/>
      <c r="AA89" s="4"/>
      <c r="AB89">
        <f t="shared" si="5"/>
        <v>89</v>
      </c>
    </row>
    <row r="90" spans="1:28" x14ac:dyDescent="0.35">
      <c r="A90">
        <v>90</v>
      </c>
      <c r="B90" t="str">
        <f>IF(J90="Wolfspeed",K90,IFERROR(VLOOKUP(CONCATENATE(C90,D90),Sheet1!AF:AH,1,FALSE),CONCATENATE(C90,"D")))</f>
        <v>C3M0032120D</v>
      </c>
      <c r="C90" t="str">
        <f t="array" ref="C90">IF(G90=650,INDEX(Sheet1!$I:$I,MATCH(MIN(ABS(Sheet1!$H$1:$H$50-E90)),ABS(Sheet1!$H$1:$H$50-E90),0)),IF(G90=900,INDEX(Sheet1!$C:$C,MATCH(MIN(ABS(Sheet1!$B$1:$B$50-E90)),ABS(Sheet1!$B$1:$B$50-E90),0)),IF(G90=1200,INDEX(Sheet1!$U:$U,MATCH(MIN(ABS(Sheet1!$T$1:$T$48-E90)),ABS(Sheet1!$T$1:$T$48-E90),0)),IF(G90=1000,INDEX(Sheet1!$AA:$AA,MATCH(MIN(ABS(Sheet1!$Z$1:$Z$50-E90)),ABS(Sheet1!$Z$1:$Z$50-E90),0))))))</f>
        <v>C3M0021120</v>
      </c>
      <c r="D90" t="str">
        <f t="shared" si="3"/>
        <v>D</v>
      </c>
      <c r="E90">
        <f t="shared" si="4"/>
        <v>33.076923076923073</v>
      </c>
      <c r="G90">
        <v>1200</v>
      </c>
      <c r="H90">
        <v>43</v>
      </c>
      <c r="I90" t="s">
        <v>2030</v>
      </c>
      <c r="J90" t="s">
        <v>137</v>
      </c>
      <c r="K90" t="s">
        <v>1965</v>
      </c>
      <c r="L90" t="s">
        <v>31</v>
      </c>
      <c r="M90" s="9">
        <v>24.8</v>
      </c>
      <c r="N90" s="4">
        <v>34.5</v>
      </c>
      <c r="O90" s="4"/>
      <c r="P90" s="4"/>
      <c r="Q90" s="4"/>
      <c r="R90" s="4"/>
      <c r="S90" s="4"/>
      <c r="T90" s="4"/>
      <c r="U90" s="4">
        <v>30.97</v>
      </c>
      <c r="V90" s="4">
        <v>24.8</v>
      </c>
      <c r="W90" s="4"/>
      <c r="X90" s="4"/>
      <c r="Y90" s="4"/>
      <c r="Z90" s="4"/>
      <c r="AA90" s="4"/>
      <c r="AB90">
        <f t="shared" si="5"/>
        <v>90</v>
      </c>
    </row>
    <row r="91" spans="1:28" x14ac:dyDescent="0.35">
      <c r="A91">
        <v>91</v>
      </c>
      <c r="B91" t="str">
        <f>IF(J91="Wolfspeed",K91,IFERROR(VLOOKUP(CONCATENATE(C91,D91),Sheet1!AF:AH,1,FALSE),CONCATENATE(C91,"D")))</f>
        <v>C3M0032120K</v>
      </c>
      <c r="C91" t="str">
        <f t="array" ref="C91">IF(G91=650,INDEX(Sheet1!$I:$I,MATCH(MIN(ABS(Sheet1!$H$1:$H$50-E91)),ABS(Sheet1!$H$1:$H$50-E91),0)),IF(G91=900,INDEX(Sheet1!$C:$C,MATCH(MIN(ABS(Sheet1!$B$1:$B$50-E91)),ABS(Sheet1!$B$1:$B$50-E91),0)),IF(G91=1200,INDEX(Sheet1!$U:$U,MATCH(MIN(ABS(Sheet1!$T$1:$T$48-E91)),ABS(Sheet1!$T$1:$T$48-E91),0)),IF(G91=1000,INDEX(Sheet1!$AA:$AA,MATCH(MIN(ABS(Sheet1!$Z$1:$Z$50-E91)),ABS(Sheet1!$Z$1:$Z$50-E91),0))))))</f>
        <v>C3M0021120</v>
      </c>
      <c r="D91" t="str">
        <f t="shared" si="3"/>
        <v>K</v>
      </c>
      <c r="E91">
        <f t="shared" si="4"/>
        <v>33.076923076923073</v>
      </c>
      <c r="G91">
        <v>1200</v>
      </c>
      <c r="H91">
        <v>43</v>
      </c>
      <c r="I91" t="s">
        <v>2082</v>
      </c>
      <c r="J91" t="s">
        <v>137</v>
      </c>
      <c r="K91" t="s">
        <v>1985</v>
      </c>
      <c r="L91" t="s">
        <v>31</v>
      </c>
      <c r="M91" s="9">
        <v>24.8</v>
      </c>
      <c r="N91" s="4">
        <v>37.526000000000003</v>
      </c>
      <c r="O91" s="4"/>
      <c r="P91" s="4"/>
      <c r="Q91" s="4"/>
      <c r="R91" s="4"/>
      <c r="S91" s="4"/>
      <c r="T91" s="4"/>
      <c r="U91" s="4">
        <v>31.86</v>
      </c>
      <c r="V91" s="4">
        <v>24.8</v>
      </c>
      <c r="W91" s="4">
        <v>34.25</v>
      </c>
      <c r="X91" s="4"/>
      <c r="Y91" s="4"/>
      <c r="Z91" s="4"/>
      <c r="AA91" s="4"/>
      <c r="AB91">
        <f t="shared" si="5"/>
        <v>91</v>
      </c>
    </row>
    <row r="92" spans="1:28" x14ac:dyDescent="0.35">
      <c r="A92">
        <v>92</v>
      </c>
      <c r="B92" t="str">
        <f>IF(J92="Wolfspeed",K92,IFERROR(VLOOKUP(CONCATENATE(C92,D92),Sheet1!AF:AH,1,FALSE),CONCATENATE(C92,"D")))</f>
        <v>C3M0032120D</v>
      </c>
      <c r="C92" t="str">
        <f t="array" ref="C92">IF(G92=650,INDEX(Sheet1!$I:$I,MATCH(MIN(ABS(Sheet1!$H$1:$H$50-E92)),ABS(Sheet1!$H$1:$H$50-E92),0)),IF(G92=900,INDEX(Sheet1!$C:$C,MATCH(MIN(ABS(Sheet1!$B$1:$B$50-E92)),ABS(Sheet1!$B$1:$B$50-E92),0)),IF(G92=1200,INDEX(Sheet1!$U:$U,MATCH(MIN(ABS(Sheet1!$T$1:$T$48-E92)),ABS(Sheet1!$T$1:$T$48-E92),0)),IF(G92=1000,INDEX(Sheet1!$AA:$AA,MATCH(MIN(ABS(Sheet1!$Z$1:$Z$50-E92)),ABS(Sheet1!$Z$1:$Z$50-E92),0))))))</f>
        <v>C3M0032120</v>
      </c>
      <c r="D92" t="str">
        <f t="shared" si="3"/>
        <v>D</v>
      </c>
      <c r="E92">
        <f t="shared" si="4"/>
        <v>38.46153846153846</v>
      </c>
      <c r="G92">
        <v>1200</v>
      </c>
      <c r="H92">
        <v>50</v>
      </c>
      <c r="I92" t="s">
        <v>2121</v>
      </c>
      <c r="J92" t="s">
        <v>1537</v>
      </c>
      <c r="K92" t="s">
        <v>1975</v>
      </c>
      <c r="L92" t="s">
        <v>34</v>
      </c>
      <c r="M92" s="9">
        <v>48.6</v>
      </c>
      <c r="N92" s="4">
        <v>51.335999999999999</v>
      </c>
      <c r="O92" s="4"/>
      <c r="P92" s="4"/>
      <c r="Q92" s="4"/>
      <c r="R92" s="4"/>
      <c r="S92" s="4"/>
      <c r="T92" s="4">
        <v>49.67</v>
      </c>
      <c r="U92" s="4"/>
      <c r="V92" s="4"/>
      <c r="W92" s="4"/>
      <c r="X92" s="4"/>
      <c r="Y92" s="4">
        <v>48.6</v>
      </c>
      <c r="Z92" s="4"/>
      <c r="AA92" s="4"/>
      <c r="AB92">
        <f t="shared" si="5"/>
        <v>92</v>
      </c>
    </row>
    <row r="93" spans="1:28" x14ac:dyDescent="0.35">
      <c r="A93">
        <v>93</v>
      </c>
      <c r="B93" t="str">
        <f>IF(J93="Wolfspeed",K93,IFERROR(VLOOKUP(CONCATENATE(C93,D93),Sheet1!AF:AH,1,FALSE),CONCATENATE(C93,"D")))</f>
        <v>C3M0032120D</v>
      </c>
      <c r="C93" t="str">
        <f t="array" ref="C93">IF(G93=650,INDEX(Sheet1!$I:$I,MATCH(MIN(ABS(Sheet1!$H$1:$H$50-E93)),ABS(Sheet1!$H$1:$H$50-E93),0)),IF(G93=900,INDEX(Sheet1!$C:$C,MATCH(MIN(ABS(Sheet1!$B$1:$B$50-E93)),ABS(Sheet1!$B$1:$B$50-E93),0)),IF(G93=1200,INDEX(Sheet1!$U:$U,MATCH(MIN(ABS(Sheet1!$T$1:$T$48-E93)),ABS(Sheet1!$T$1:$T$48-E93),0)),IF(G93=1000,INDEX(Sheet1!$AA:$AA,MATCH(MIN(ABS(Sheet1!$Z$1:$Z$50-E93)),ABS(Sheet1!$Z$1:$Z$50-E93),0))))))</f>
        <v>C3M0032120</v>
      </c>
      <c r="D93" t="str">
        <f t="shared" si="3"/>
        <v>D</v>
      </c>
      <c r="E93">
        <f t="shared" si="4"/>
        <v>38.46153846153846</v>
      </c>
      <c r="G93">
        <v>1200</v>
      </c>
      <c r="H93">
        <v>50</v>
      </c>
      <c r="I93" t="s">
        <v>2121</v>
      </c>
      <c r="J93" t="s">
        <v>898</v>
      </c>
      <c r="K93" t="s">
        <v>1526</v>
      </c>
      <c r="L93" t="s">
        <v>31</v>
      </c>
      <c r="M93" s="9">
        <v>29.72</v>
      </c>
      <c r="N93" s="4">
        <v>32.092759999999998</v>
      </c>
      <c r="O93" s="4">
        <v>30.67</v>
      </c>
      <c r="P93" s="4"/>
      <c r="Q93" s="4"/>
      <c r="R93" s="4"/>
      <c r="S93" s="4"/>
      <c r="T93" s="4"/>
      <c r="U93" s="4"/>
      <c r="V93" s="4">
        <v>29.72</v>
      </c>
      <c r="W93" s="4"/>
      <c r="X93" s="4"/>
      <c r="Y93" s="4"/>
      <c r="Z93" s="4"/>
      <c r="AA93" s="4">
        <v>30.67</v>
      </c>
      <c r="AB93">
        <f t="shared" si="5"/>
        <v>93</v>
      </c>
    </row>
    <row r="94" spans="1:28" x14ac:dyDescent="0.35">
      <c r="A94">
        <v>94</v>
      </c>
      <c r="B94" t="str">
        <f>IF(J94="Wolfspeed",K94,IFERROR(VLOOKUP(CONCATENATE(C94,D94),Sheet1!AF:AH,1,FALSE),CONCATENATE(C94,"D")))</f>
        <v>C3M0032120D</v>
      </c>
      <c r="C94" t="str">
        <f t="array" ref="C94">IF(G94=650,INDEX(Sheet1!$I:$I,MATCH(MIN(ABS(Sheet1!$H$1:$H$50-E94)),ABS(Sheet1!$H$1:$H$50-E94),0)),IF(G94=900,INDEX(Sheet1!$C:$C,MATCH(MIN(ABS(Sheet1!$B$1:$B$50-E94)),ABS(Sheet1!$B$1:$B$50-E94),0)),IF(G94=1200,INDEX(Sheet1!$U:$U,MATCH(MIN(ABS(Sheet1!$T$1:$T$48-E94)),ABS(Sheet1!$T$1:$T$48-E94),0)),IF(G94=1000,INDEX(Sheet1!$AA:$AA,MATCH(MIN(ABS(Sheet1!$Z$1:$Z$50-E94)),ABS(Sheet1!$Z$1:$Z$50-E94),0))))))</f>
        <v>C3M0032120</v>
      </c>
      <c r="D94" t="str">
        <f t="shared" si="3"/>
        <v>D</v>
      </c>
      <c r="E94">
        <f t="shared" si="4"/>
        <v>40</v>
      </c>
      <c r="G94">
        <v>1200</v>
      </c>
      <c r="H94">
        <v>52</v>
      </c>
      <c r="I94" t="s">
        <v>2121</v>
      </c>
      <c r="J94" t="s">
        <v>1537</v>
      </c>
      <c r="K94" t="s">
        <v>1536</v>
      </c>
      <c r="L94" t="s">
        <v>23</v>
      </c>
      <c r="M94" s="9">
        <v>43.780500000000004</v>
      </c>
      <c r="N94" s="4">
        <v>43.780500000000004</v>
      </c>
      <c r="O94" s="4"/>
      <c r="P94" s="4"/>
      <c r="Q94" s="4"/>
      <c r="R94" s="4"/>
      <c r="S94" s="4"/>
      <c r="T94" s="4">
        <v>45.07</v>
      </c>
      <c r="U94" s="4"/>
      <c r="V94" s="4"/>
      <c r="W94" s="4"/>
      <c r="X94" s="4"/>
      <c r="Y94" s="4">
        <v>50.28</v>
      </c>
      <c r="Z94" s="4"/>
      <c r="AA94" s="4"/>
      <c r="AB94">
        <f t="shared" si="5"/>
        <v>94</v>
      </c>
    </row>
    <row r="95" spans="1:28" x14ac:dyDescent="0.35">
      <c r="A95">
        <v>95</v>
      </c>
      <c r="B95" t="str">
        <f>IF(J95="Wolfspeed",K95,IFERROR(VLOOKUP(CONCATENATE(C95,D95),Sheet1!AF:AH,1,FALSE),CONCATENATE(C95,"D")))</f>
        <v>C3M0032120D</v>
      </c>
      <c r="C95" t="str">
        <f t="array" ref="C95">IF(G95=650,INDEX(Sheet1!$I:$I,MATCH(MIN(ABS(Sheet1!$H$1:$H$50-E95)),ABS(Sheet1!$H$1:$H$50-E95),0)),IF(G95=900,INDEX(Sheet1!$C:$C,MATCH(MIN(ABS(Sheet1!$B$1:$B$50-E95)),ABS(Sheet1!$B$1:$B$50-E95),0)),IF(G95=1200,INDEX(Sheet1!$U:$U,MATCH(MIN(ABS(Sheet1!$T$1:$T$48-E95)),ABS(Sheet1!$T$1:$T$48-E95),0)),IF(G95=1000,INDEX(Sheet1!$AA:$AA,MATCH(MIN(ABS(Sheet1!$Z$1:$Z$50-E95)),ABS(Sheet1!$Z$1:$Z$50-E95),0))))))</f>
        <v>C3M0032120</v>
      </c>
      <c r="D95" t="str">
        <f t="shared" si="3"/>
        <v>D</v>
      </c>
      <c r="E95">
        <f t="shared" si="4"/>
        <v>40</v>
      </c>
      <c r="G95">
        <v>1200</v>
      </c>
      <c r="H95">
        <v>52</v>
      </c>
      <c r="I95" t="s">
        <v>2030</v>
      </c>
      <c r="J95" t="s">
        <v>187</v>
      </c>
      <c r="K95" t="s">
        <v>484</v>
      </c>
      <c r="L95" t="s">
        <v>25</v>
      </c>
      <c r="M95" s="9">
        <v>22.618760000000002</v>
      </c>
      <c r="N95" s="4">
        <v>25.548999999999999</v>
      </c>
      <c r="O95" s="4"/>
      <c r="P95" s="4">
        <v>22.618760000000002</v>
      </c>
      <c r="Q95" s="4">
        <v>24.2989333499143</v>
      </c>
      <c r="R95" s="4">
        <v>31.6</v>
      </c>
      <c r="S95" s="4"/>
      <c r="T95" s="4">
        <v>26.79</v>
      </c>
      <c r="U95" s="4">
        <v>25.75</v>
      </c>
      <c r="V95" s="4"/>
      <c r="W95" s="4">
        <v>28.99</v>
      </c>
      <c r="X95" s="4">
        <v>26.18</v>
      </c>
      <c r="Y95" s="4">
        <v>50.65</v>
      </c>
      <c r="Z95" s="4">
        <v>22.96</v>
      </c>
      <c r="AA95" s="4">
        <v>23.324000000000002</v>
      </c>
      <c r="AB95">
        <f t="shared" si="5"/>
        <v>95</v>
      </c>
    </row>
    <row r="96" spans="1:28" x14ac:dyDescent="0.35">
      <c r="A96">
        <v>96</v>
      </c>
      <c r="B96" t="str">
        <f>IF(J96="Wolfspeed",K96,IFERROR(VLOOKUP(CONCATENATE(C96,D96),Sheet1!AF:AH,1,FALSE),CONCATENATE(C96,"D")))</f>
        <v>C3M0032120D</v>
      </c>
      <c r="C96" t="str">
        <f t="array" ref="C96">IF(G96=650,INDEX(Sheet1!$I:$I,MATCH(MIN(ABS(Sheet1!$H$1:$H$50-E96)),ABS(Sheet1!$H$1:$H$50-E96),0)),IF(G96=900,INDEX(Sheet1!$C:$C,MATCH(MIN(ABS(Sheet1!$B$1:$B$50-E96)),ABS(Sheet1!$B$1:$B$50-E96),0)),IF(G96=1200,INDEX(Sheet1!$U:$U,MATCH(MIN(ABS(Sheet1!$T$1:$T$48-E96)),ABS(Sheet1!$T$1:$T$48-E96),0)),IF(G96=1000,INDEX(Sheet1!$AA:$AA,MATCH(MIN(ABS(Sheet1!$Z$1:$Z$50-E96)),ABS(Sheet1!$Z$1:$Z$50-E96),0))))))</f>
        <v>C3M0032120</v>
      </c>
      <c r="D96" t="str">
        <f t="shared" si="3"/>
        <v>D</v>
      </c>
      <c r="E96">
        <f t="shared" si="4"/>
        <v>40</v>
      </c>
      <c r="G96">
        <v>1200</v>
      </c>
      <c r="H96">
        <v>52</v>
      </c>
      <c r="I96" t="s">
        <v>2030</v>
      </c>
      <c r="J96" t="s">
        <v>187</v>
      </c>
      <c r="K96" t="s">
        <v>1382</v>
      </c>
      <c r="L96" t="s">
        <v>30</v>
      </c>
      <c r="M96" s="9">
        <v>29.89</v>
      </c>
      <c r="N96" s="4">
        <v>34.970880000000001</v>
      </c>
      <c r="O96" s="4"/>
      <c r="P96" s="4"/>
      <c r="Q96" s="4">
        <v>30.0125262140422</v>
      </c>
      <c r="R96" s="4">
        <v>41</v>
      </c>
      <c r="S96" s="4"/>
      <c r="T96" s="4">
        <v>39.96</v>
      </c>
      <c r="U96" s="4">
        <v>29.89</v>
      </c>
      <c r="V96" s="4"/>
      <c r="W96" s="4"/>
      <c r="X96" s="4"/>
      <c r="Y96" s="4"/>
      <c r="Z96" s="4"/>
      <c r="AA96" s="4">
        <v>44.968000000000004</v>
      </c>
      <c r="AB96">
        <f t="shared" si="5"/>
        <v>96</v>
      </c>
    </row>
    <row r="97" spans="1:28" x14ac:dyDescent="0.35">
      <c r="A97">
        <v>97</v>
      </c>
      <c r="B97" t="str">
        <f>IF(J97="Wolfspeed",K97,IFERROR(VLOOKUP(CONCATENATE(C97,D97),Sheet1!AF:AH,1,FALSE),CONCATENATE(C97,"D")))</f>
        <v>C2M0040120D</v>
      </c>
      <c r="C97" t="str">
        <f t="array" ref="C97">IF(G97=650,INDEX(Sheet1!$I:$I,MATCH(MIN(ABS(Sheet1!$H$1:$H$50-E97)),ABS(Sheet1!$H$1:$H$50-E97),0)),IF(G97=900,INDEX(Sheet1!$C:$C,MATCH(MIN(ABS(Sheet1!$B$1:$B$50-E97)),ABS(Sheet1!$B$1:$B$50-E97),0)),IF(G97=1200,INDEX(Sheet1!$U:$U,MATCH(MIN(ABS(Sheet1!$T$1:$T$48-E97)),ABS(Sheet1!$T$1:$T$48-E97),0)),IF(G97=1000,INDEX(Sheet1!$AA:$AA,MATCH(MIN(ABS(Sheet1!$Z$1:$Z$50-E97)),ABS(Sheet1!$Z$1:$Z$50-E97),0))))))</f>
        <v>C3M0032120</v>
      </c>
      <c r="D97" t="str">
        <f t="shared" si="3"/>
        <v>D</v>
      </c>
      <c r="E97">
        <f t="shared" si="4"/>
        <v>40</v>
      </c>
      <c r="G97">
        <v>1200</v>
      </c>
      <c r="H97">
        <v>52</v>
      </c>
      <c r="I97" t="s">
        <v>2030</v>
      </c>
      <c r="J97" t="s">
        <v>137</v>
      </c>
      <c r="K97" t="s">
        <v>862</v>
      </c>
      <c r="L97" t="s">
        <v>32</v>
      </c>
      <c r="M97" s="9">
        <v>30.86</v>
      </c>
      <c r="N97" s="4">
        <v>32.810200000000002</v>
      </c>
      <c r="O97" s="4"/>
      <c r="P97" s="4"/>
      <c r="Q97" s="4"/>
      <c r="R97" s="4"/>
      <c r="S97" s="4"/>
      <c r="T97" s="4"/>
      <c r="U97" s="4">
        <v>32.81</v>
      </c>
      <c r="V97" s="4">
        <v>31.52</v>
      </c>
      <c r="W97" s="4">
        <v>30.86</v>
      </c>
      <c r="X97" s="4"/>
      <c r="Y97" s="4">
        <v>37.799999999999997</v>
      </c>
      <c r="Z97" s="4"/>
      <c r="AA97" s="4"/>
      <c r="AB97">
        <f t="shared" si="5"/>
        <v>97</v>
      </c>
    </row>
    <row r="98" spans="1:28" x14ac:dyDescent="0.35">
      <c r="A98">
        <v>98</v>
      </c>
      <c r="B98" t="str">
        <f>IF(J98="Wolfspeed",K98,IFERROR(VLOOKUP(CONCATENATE(C98,D98),Sheet1!AF:AH,1,FALSE),CONCATENATE(C98,"D")))</f>
        <v>C3M0032120K</v>
      </c>
      <c r="C98" t="str">
        <f t="array" ref="C98">IF(G98=650,INDEX(Sheet1!$I:$I,MATCH(MIN(ABS(Sheet1!$H$1:$H$50-E98)),ABS(Sheet1!$H$1:$H$50-E98),0)),IF(G98=900,INDEX(Sheet1!$C:$C,MATCH(MIN(ABS(Sheet1!$B$1:$B$50-E98)),ABS(Sheet1!$B$1:$B$50-E98),0)),IF(G98=1200,INDEX(Sheet1!$U:$U,MATCH(MIN(ABS(Sheet1!$T$1:$T$48-E98)),ABS(Sheet1!$T$1:$T$48-E98),0)),IF(G98=1000,INDEX(Sheet1!$AA:$AA,MATCH(MIN(ABS(Sheet1!$Z$1:$Z$50-E98)),ABS(Sheet1!$Z$1:$Z$50-E98),0))))))</f>
        <v>C3M0032120</v>
      </c>
      <c r="D98" t="str">
        <f t="shared" si="3"/>
        <v>K</v>
      </c>
      <c r="E98">
        <f t="shared" si="4"/>
        <v>40</v>
      </c>
      <c r="G98">
        <v>1200</v>
      </c>
      <c r="H98">
        <v>52</v>
      </c>
      <c r="I98" t="s">
        <v>2082</v>
      </c>
      <c r="J98" t="s">
        <v>187</v>
      </c>
      <c r="K98" t="s">
        <v>907</v>
      </c>
      <c r="L98" t="s">
        <v>404</v>
      </c>
      <c r="M98" s="9">
        <v>27.4502715769407</v>
      </c>
      <c r="N98" s="4">
        <v>33.527200000000001</v>
      </c>
      <c r="O98" s="4"/>
      <c r="P98" s="4">
        <v>30.741990000000001</v>
      </c>
      <c r="Q98" s="4"/>
      <c r="R98" s="4">
        <v>39.4</v>
      </c>
      <c r="S98" s="4"/>
      <c r="T98" s="4">
        <v>34.72</v>
      </c>
      <c r="U98" s="4">
        <v>28.25</v>
      </c>
      <c r="V98" s="4"/>
      <c r="W98" s="4"/>
      <c r="X98" s="4"/>
      <c r="Y98" s="4"/>
      <c r="Z98" s="4"/>
      <c r="AA98" s="4">
        <v>43.12</v>
      </c>
      <c r="AB98">
        <f t="shared" si="5"/>
        <v>98</v>
      </c>
    </row>
    <row r="99" spans="1:28" x14ac:dyDescent="0.35">
      <c r="A99">
        <v>99</v>
      </c>
      <c r="B99" t="str">
        <f>IF(J99="Wolfspeed",K99,IFERROR(VLOOKUP(CONCATENATE(C99,D99),Sheet1!AF:AH,1,FALSE),CONCATENATE(C99,"D")))</f>
        <v>C3M0032120D</v>
      </c>
      <c r="C99" t="str">
        <f t="array" ref="C99">IF(G99=650,INDEX(Sheet1!$I:$I,MATCH(MIN(ABS(Sheet1!$H$1:$H$50-E99)),ABS(Sheet1!$H$1:$H$50-E99),0)),IF(G99=900,INDEX(Sheet1!$C:$C,MATCH(MIN(ABS(Sheet1!$B$1:$B$50-E99)),ABS(Sheet1!$B$1:$B$50-E99),0)),IF(G99=1200,INDEX(Sheet1!$U:$U,MATCH(MIN(ABS(Sheet1!$T$1:$T$48-E99)),ABS(Sheet1!$T$1:$T$48-E99),0)),IF(G99=1000,INDEX(Sheet1!$AA:$AA,MATCH(MIN(ABS(Sheet1!$Z$1:$Z$50-E99)),ABS(Sheet1!$Z$1:$Z$50-E99),0))))))</f>
        <v>C3M0032120</v>
      </c>
      <c r="D99" t="str">
        <f t="shared" si="3"/>
        <v>D</v>
      </c>
      <c r="E99">
        <f t="shared" si="4"/>
        <v>45.38461538461538</v>
      </c>
      <c r="G99">
        <v>1200</v>
      </c>
      <c r="H99">
        <v>59</v>
      </c>
      <c r="I99" t="s">
        <v>2030</v>
      </c>
      <c r="J99" t="s">
        <v>426</v>
      </c>
      <c r="K99" t="s">
        <v>425</v>
      </c>
      <c r="L99" t="s">
        <v>30</v>
      </c>
      <c r="M99" s="9">
        <v>13.77</v>
      </c>
      <c r="N99" s="4">
        <v>14.526199999999999</v>
      </c>
      <c r="O99" s="4">
        <v>14.362500000000001</v>
      </c>
      <c r="P99" s="4">
        <v>14.417859999999999</v>
      </c>
      <c r="Q99" s="4">
        <v>16.341542827103101</v>
      </c>
      <c r="R99" s="4"/>
      <c r="S99" s="4">
        <v>17.829999999999998</v>
      </c>
      <c r="T99" s="4">
        <v>18.53</v>
      </c>
      <c r="U99" s="4">
        <v>13.77</v>
      </c>
      <c r="V99" s="4"/>
      <c r="W99" s="4"/>
      <c r="X99" s="4">
        <v>16.03</v>
      </c>
      <c r="Y99" s="4"/>
      <c r="Z99" s="4"/>
      <c r="AA99" s="4"/>
      <c r="AB99">
        <f t="shared" si="5"/>
        <v>99</v>
      </c>
    </row>
    <row r="100" spans="1:28" x14ac:dyDescent="0.35">
      <c r="A100">
        <v>100</v>
      </c>
      <c r="B100" t="str">
        <f>IF(J100="Wolfspeed",K100,IFERROR(VLOOKUP(CONCATENATE(C100,D100),Sheet1!AF:AH,1,FALSE),CONCATENATE(C100,"D")))</f>
        <v>C3M0032120K</v>
      </c>
      <c r="C100" t="str">
        <f t="array" ref="C100">IF(G100=650,INDEX(Sheet1!$I:$I,MATCH(MIN(ABS(Sheet1!$H$1:$H$50-E100)),ABS(Sheet1!$H$1:$H$50-E100),0)),IF(G100=900,INDEX(Sheet1!$C:$C,MATCH(MIN(ABS(Sheet1!$B$1:$B$50-E100)),ABS(Sheet1!$B$1:$B$50-E100),0)),IF(G100=1200,INDEX(Sheet1!$U:$U,MATCH(MIN(ABS(Sheet1!$T$1:$T$48-E100)),ABS(Sheet1!$T$1:$T$48-E100),0)),IF(G100=1000,INDEX(Sheet1!$AA:$AA,MATCH(MIN(ABS(Sheet1!$Z$1:$Z$50-E100)),ABS(Sheet1!$Z$1:$Z$50-E100),0))))))</f>
        <v>C3M0032120</v>
      </c>
      <c r="D100" t="str">
        <f t="shared" si="3"/>
        <v>K</v>
      </c>
      <c r="E100">
        <f t="shared" si="4"/>
        <v>45.38461538461538</v>
      </c>
      <c r="G100">
        <v>1200</v>
      </c>
      <c r="H100">
        <v>59</v>
      </c>
      <c r="I100" t="s">
        <v>2082</v>
      </c>
      <c r="J100" t="s">
        <v>426</v>
      </c>
      <c r="K100" t="s">
        <v>791</v>
      </c>
      <c r="L100" t="s">
        <v>30</v>
      </c>
      <c r="M100" s="9">
        <v>13.38</v>
      </c>
      <c r="N100" s="4">
        <v>15.68768</v>
      </c>
      <c r="O100" s="4">
        <v>14.751200000000001</v>
      </c>
      <c r="P100" s="4">
        <v>15.57067</v>
      </c>
      <c r="Q100" s="4">
        <v>21.1994415207818</v>
      </c>
      <c r="R100" s="4"/>
      <c r="S100" s="4"/>
      <c r="T100" s="4">
        <v>19.45</v>
      </c>
      <c r="U100" s="4">
        <v>13.38</v>
      </c>
      <c r="V100" s="4"/>
      <c r="W100" s="4"/>
      <c r="X100" s="4"/>
      <c r="Y100" s="4"/>
      <c r="Z100" s="4"/>
      <c r="AA100" s="4">
        <v>14.123900000000001</v>
      </c>
      <c r="AB100">
        <f t="shared" si="5"/>
        <v>100</v>
      </c>
    </row>
    <row r="101" spans="1:28" x14ac:dyDescent="0.35">
      <c r="A101">
        <v>101</v>
      </c>
      <c r="B101" t="str">
        <f>IF(J101="Wolfspeed",K101,IFERROR(VLOOKUP(CONCATENATE(C101,D101),Sheet1!AF:AH,1,FALSE),CONCATENATE(C101,"D")))</f>
        <v>C3M0032120D</v>
      </c>
      <c r="C101" t="str">
        <f t="array" ref="C101">IF(G101=650,INDEX(Sheet1!$I:$I,MATCH(MIN(ABS(Sheet1!$H$1:$H$50-E101)),ABS(Sheet1!$H$1:$H$50-E101),0)),IF(G101=900,INDEX(Sheet1!$C:$C,MATCH(MIN(ABS(Sheet1!$B$1:$B$50-E101)),ABS(Sheet1!$B$1:$B$50-E101),0)),IF(G101=1200,INDEX(Sheet1!$U:$U,MATCH(MIN(ABS(Sheet1!$T$1:$T$48-E101)),ABS(Sheet1!$T$1:$T$48-E101),0)),IF(G101=1000,INDEX(Sheet1!$AA:$AA,MATCH(MIN(ABS(Sheet1!$Z$1:$Z$50-E101)),ABS(Sheet1!$Z$1:$Z$50-E101),0))))))</f>
        <v>C3M0032120</v>
      </c>
      <c r="D101" t="str">
        <f t="shared" si="3"/>
        <v>J</v>
      </c>
      <c r="E101">
        <f t="shared" si="4"/>
        <v>46.153846153846153</v>
      </c>
      <c r="G101">
        <v>1200</v>
      </c>
      <c r="H101">
        <v>60</v>
      </c>
      <c r="I101" t="s">
        <v>8981</v>
      </c>
      <c r="J101" t="s">
        <v>177</v>
      </c>
      <c r="K101" t="s">
        <v>886</v>
      </c>
      <c r="L101" t="s">
        <v>895</v>
      </c>
      <c r="M101" s="9">
        <v>25.03</v>
      </c>
      <c r="N101" s="4">
        <v>25.395440000000001</v>
      </c>
      <c r="O101" s="4"/>
      <c r="P101" s="4"/>
      <c r="Q101" s="4"/>
      <c r="R101" s="4"/>
      <c r="S101" s="4"/>
      <c r="T101" s="4">
        <v>31.21</v>
      </c>
      <c r="U101" s="4"/>
      <c r="V101" s="4"/>
      <c r="W101" s="4"/>
      <c r="X101" s="4"/>
      <c r="Y101" s="4"/>
      <c r="Z101" s="4"/>
      <c r="AA101" s="4"/>
      <c r="AB101">
        <f t="shared" si="5"/>
        <v>101</v>
      </c>
    </row>
    <row r="102" spans="1:28" x14ac:dyDescent="0.35">
      <c r="A102">
        <v>102</v>
      </c>
      <c r="B102" t="str">
        <f>IF(J102="Wolfspeed",K102,IFERROR(VLOOKUP(CONCATENATE(C102,D102),Sheet1!AF:AH,1,FALSE),CONCATENATE(C102,"D")))</f>
        <v>C3M0032120D</v>
      </c>
      <c r="C102" t="str">
        <f t="array" ref="C102">IF(G102=650,INDEX(Sheet1!$I:$I,MATCH(MIN(ABS(Sheet1!$H$1:$H$50-E102)),ABS(Sheet1!$H$1:$H$50-E102),0)),IF(G102=900,INDEX(Sheet1!$C:$C,MATCH(MIN(ABS(Sheet1!$B$1:$B$50-E102)),ABS(Sheet1!$B$1:$B$50-E102),0)),IF(G102=1200,INDEX(Sheet1!$U:$U,MATCH(MIN(ABS(Sheet1!$T$1:$T$48-E102)),ABS(Sheet1!$T$1:$T$48-E102),0)),IF(G102=1000,INDEX(Sheet1!$AA:$AA,MATCH(MIN(ABS(Sheet1!$Z$1:$Z$50-E102)),ABS(Sheet1!$Z$1:$Z$50-E102),0))))))</f>
        <v>C3M0032120</v>
      </c>
      <c r="D102" t="str">
        <f t="shared" si="3"/>
        <v>D</v>
      </c>
      <c r="E102">
        <f t="shared" si="4"/>
        <v>53.076923076923073</v>
      </c>
      <c r="G102">
        <v>1200</v>
      </c>
      <c r="H102">
        <v>69</v>
      </c>
      <c r="I102" t="s">
        <v>2030</v>
      </c>
      <c r="J102" t="s">
        <v>38</v>
      </c>
      <c r="K102" t="s">
        <v>74</v>
      </c>
      <c r="L102" t="s">
        <v>36</v>
      </c>
      <c r="M102" s="9">
        <v>22.05</v>
      </c>
      <c r="N102" s="4">
        <v>24.5</v>
      </c>
      <c r="O102" s="4">
        <v>23.079899999999999</v>
      </c>
      <c r="P102" s="4"/>
      <c r="Q102" s="4">
        <v>32.450649769090298</v>
      </c>
      <c r="R102" s="4"/>
      <c r="S102" s="4"/>
      <c r="T102" s="4">
        <v>26.25</v>
      </c>
      <c r="U102" s="4">
        <v>22.75</v>
      </c>
      <c r="V102" s="4"/>
      <c r="W102" s="4"/>
      <c r="X102" s="4"/>
      <c r="Y102" s="4">
        <v>33.47</v>
      </c>
      <c r="Z102" s="4"/>
      <c r="AA102" s="4">
        <v>22.05</v>
      </c>
      <c r="AB102">
        <f t="shared" si="5"/>
        <v>102</v>
      </c>
    </row>
    <row r="103" spans="1:28" x14ac:dyDescent="0.35">
      <c r="A103">
        <v>103</v>
      </c>
      <c r="B103" t="str">
        <f>IF(J103="Wolfspeed",K103,IFERROR(VLOOKUP(CONCATENATE(C103,D103),Sheet1!AF:AH,1,FALSE),CONCATENATE(C103,"D")))</f>
        <v>C3M0032120D</v>
      </c>
      <c r="C103" t="str">
        <f t="array" ref="C103">IF(G103=650,INDEX(Sheet1!$I:$I,MATCH(MIN(ABS(Sheet1!$H$1:$H$50-E103)),ABS(Sheet1!$H$1:$H$50-E103),0)),IF(G103=900,INDEX(Sheet1!$C:$C,MATCH(MIN(ABS(Sheet1!$B$1:$B$50-E103)),ABS(Sheet1!$B$1:$B$50-E103),0)),IF(G103=1200,INDEX(Sheet1!$U:$U,MATCH(MIN(ABS(Sheet1!$T$1:$T$48-E103)),ABS(Sheet1!$T$1:$T$48-E103),0)),IF(G103=1000,INDEX(Sheet1!$AA:$AA,MATCH(MIN(ABS(Sheet1!$Z$1:$Z$50-E103)),ABS(Sheet1!$Z$1:$Z$50-E103),0))))))</f>
        <v>C3M0032120</v>
      </c>
      <c r="D103" t="str">
        <f t="shared" si="3"/>
        <v>D</v>
      </c>
      <c r="E103">
        <f t="shared" si="4"/>
        <v>53.076923076923073</v>
      </c>
      <c r="G103">
        <v>1200</v>
      </c>
      <c r="H103">
        <v>69</v>
      </c>
      <c r="I103" t="s">
        <v>2030</v>
      </c>
      <c r="J103" t="s">
        <v>38</v>
      </c>
      <c r="K103" t="s">
        <v>89</v>
      </c>
      <c r="L103" t="s">
        <v>30</v>
      </c>
      <c r="M103" s="9">
        <v>22.13</v>
      </c>
      <c r="N103" s="4">
        <v>25.664999999999999</v>
      </c>
      <c r="O103" s="4">
        <v>24.5749</v>
      </c>
      <c r="P103" s="4">
        <v>22.605370000000001</v>
      </c>
      <c r="Q103" s="4">
        <v>27.324002735869801</v>
      </c>
      <c r="R103" s="4"/>
      <c r="S103" s="4"/>
      <c r="T103" s="4">
        <v>26.9</v>
      </c>
      <c r="U103" s="4">
        <v>22.13</v>
      </c>
      <c r="V103" s="4"/>
      <c r="W103" s="4"/>
      <c r="X103" s="4"/>
      <c r="Y103" s="4"/>
      <c r="Z103" s="4"/>
      <c r="AA103" s="4">
        <v>23.094000000000001</v>
      </c>
      <c r="AB103">
        <f t="shared" si="5"/>
        <v>103</v>
      </c>
    </row>
    <row r="104" spans="1:28" x14ac:dyDescent="0.35">
      <c r="A104">
        <v>104</v>
      </c>
      <c r="B104" t="str">
        <f>IF(J104="Wolfspeed",K104,IFERROR(VLOOKUP(CONCATENATE(C104,D104),Sheet1!AF:AH,1,FALSE),CONCATENATE(C104,"D")))</f>
        <v>C3M0032120D</v>
      </c>
      <c r="C104" t="str">
        <f t="array" ref="C104">IF(G104=650,INDEX(Sheet1!$I:$I,MATCH(MIN(ABS(Sheet1!$H$1:$H$50-E104)),ABS(Sheet1!$H$1:$H$50-E104),0)),IF(G104=900,INDEX(Sheet1!$C:$C,MATCH(MIN(ABS(Sheet1!$B$1:$B$50-E104)),ABS(Sheet1!$B$1:$B$50-E104),0)),IF(G104=1200,INDEX(Sheet1!$U:$U,MATCH(MIN(ABS(Sheet1!$T$1:$T$48-E104)),ABS(Sheet1!$T$1:$T$48-E104),0)),IF(G104=1000,INDEX(Sheet1!$AA:$AA,MATCH(MIN(ABS(Sheet1!$Z$1:$Z$50-E104)),ABS(Sheet1!$Z$1:$Z$50-E104),0))))))</f>
        <v>C3M0032120</v>
      </c>
      <c r="D104" t="str">
        <f t="shared" si="3"/>
        <v>D</v>
      </c>
      <c r="E104">
        <f t="shared" si="4"/>
        <v>60</v>
      </c>
      <c r="G104">
        <v>1200</v>
      </c>
      <c r="H104">
        <v>78</v>
      </c>
      <c r="I104" t="s">
        <v>2030</v>
      </c>
      <c r="J104" t="s">
        <v>426</v>
      </c>
      <c r="K104" t="s">
        <v>761</v>
      </c>
      <c r="L104" t="s">
        <v>25</v>
      </c>
      <c r="M104" s="9">
        <v>9.9415499999999994</v>
      </c>
      <c r="N104" s="4">
        <v>11.346539999999999</v>
      </c>
      <c r="O104" s="4"/>
      <c r="P104" s="4">
        <v>9.9415499999999994</v>
      </c>
      <c r="Q104" s="4">
        <v>11.0471711444867</v>
      </c>
      <c r="R104" s="4"/>
      <c r="S104" s="4">
        <v>12.3</v>
      </c>
      <c r="T104" s="4">
        <v>12.12</v>
      </c>
      <c r="U104" s="4">
        <v>10.210000000000001</v>
      </c>
      <c r="V104" s="4"/>
      <c r="W104" s="4"/>
      <c r="X104" s="4">
        <v>11.05</v>
      </c>
      <c r="Y104" s="4"/>
      <c r="Z104" s="4"/>
      <c r="AA104" s="4"/>
      <c r="AB104">
        <f t="shared" si="5"/>
        <v>104</v>
      </c>
    </row>
    <row r="105" spans="1:28" x14ac:dyDescent="0.35">
      <c r="A105">
        <v>105</v>
      </c>
      <c r="B105" t="str">
        <f>IF(J105="Wolfspeed",K105,IFERROR(VLOOKUP(CONCATENATE(C105,D105),Sheet1!AF:AH,1,FALSE),CONCATENATE(C105,"D")))</f>
        <v>C3M0032120K</v>
      </c>
      <c r="C105" t="str">
        <f t="array" ref="C105">IF(G105=650,INDEX(Sheet1!$I:$I,MATCH(MIN(ABS(Sheet1!$H$1:$H$50-E105)),ABS(Sheet1!$H$1:$H$50-E105),0)),IF(G105=900,INDEX(Sheet1!$C:$C,MATCH(MIN(ABS(Sheet1!$B$1:$B$50-E105)),ABS(Sheet1!$B$1:$B$50-E105),0)),IF(G105=1200,INDEX(Sheet1!$U:$U,MATCH(MIN(ABS(Sheet1!$T$1:$T$48-E105)),ABS(Sheet1!$T$1:$T$48-E105),0)),IF(G105=1000,INDEX(Sheet1!$AA:$AA,MATCH(MIN(ABS(Sheet1!$Z$1:$Z$50-E105)),ABS(Sheet1!$Z$1:$Z$50-E105),0))))))</f>
        <v>C3M0032120</v>
      </c>
      <c r="D105" t="str">
        <f t="shared" si="3"/>
        <v>K</v>
      </c>
      <c r="E105">
        <f t="shared" si="4"/>
        <v>60</v>
      </c>
      <c r="G105">
        <v>1200</v>
      </c>
      <c r="H105">
        <v>78</v>
      </c>
      <c r="I105" t="s">
        <v>2082</v>
      </c>
      <c r="J105" t="s">
        <v>426</v>
      </c>
      <c r="K105" t="s">
        <v>1255</v>
      </c>
      <c r="L105" t="s">
        <v>25</v>
      </c>
      <c r="M105" s="9">
        <v>10.39002</v>
      </c>
      <c r="N105" s="4">
        <v>11.8584</v>
      </c>
      <c r="O105" s="4"/>
      <c r="P105" s="4">
        <v>10.39002</v>
      </c>
      <c r="Q105" s="4">
        <v>11.5454046995913</v>
      </c>
      <c r="R105" s="4"/>
      <c r="S105" s="4">
        <v>12.85</v>
      </c>
      <c r="T105" s="4">
        <v>15.07</v>
      </c>
      <c r="U105" s="4">
        <v>10.67</v>
      </c>
      <c r="V105" s="4"/>
      <c r="W105" s="4"/>
      <c r="X105" s="4">
        <v>11.55</v>
      </c>
      <c r="Y105" s="4"/>
      <c r="Z105" s="4"/>
      <c r="AA105" s="4"/>
      <c r="AB105">
        <f t="shared" si="5"/>
        <v>105</v>
      </c>
    </row>
    <row r="106" spans="1:28" x14ac:dyDescent="0.35">
      <c r="A106">
        <v>106</v>
      </c>
      <c r="B106" t="str">
        <f>IF(J106="Wolfspeed",K106,IFERROR(VLOOKUP(CONCATENATE(C106,D106),Sheet1!AF:AH,1,FALSE),CONCATENATE(C106,"D")))</f>
        <v>C3M0032120D</v>
      </c>
      <c r="C106" t="str">
        <f t="array" ref="C106">IF(G106=650,INDEX(Sheet1!$I:$I,MATCH(MIN(ABS(Sheet1!$H$1:$H$50-E106)),ABS(Sheet1!$H$1:$H$50-E106),0)),IF(G106=900,INDEX(Sheet1!$C:$C,MATCH(MIN(ABS(Sheet1!$B$1:$B$50-E106)),ABS(Sheet1!$B$1:$B$50-E106),0)),IF(G106=1200,INDEX(Sheet1!$U:$U,MATCH(MIN(ABS(Sheet1!$T$1:$T$48-E106)),ABS(Sheet1!$T$1:$T$48-E106),0)),IF(G106=1000,INDEX(Sheet1!$AA:$AA,MATCH(MIN(ABS(Sheet1!$Z$1:$Z$50-E106)),ABS(Sheet1!$Z$1:$Z$50-E106),0))))))</f>
        <v>C3M0032120</v>
      </c>
      <c r="D106" t="str">
        <f t="shared" si="3"/>
        <v>D</v>
      </c>
      <c r="E106">
        <f t="shared" si="4"/>
        <v>61.538461538461533</v>
      </c>
      <c r="G106">
        <v>1200</v>
      </c>
      <c r="H106">
        <v>80</v>
      </c>
      <c r="I106" t="s">
        <v>2121</v>
      </c>
      <c r="J106" t="s">
        <v>898</v>
      </c>
      <c r="K106" t="s">
        <v>1511</v>
      </c>
      <c r="L106" t="s">
        <v>31</v>
      </c>
      <c r="M106" s="9">
        <v>21.01</v>
      </c>
      <c r="N106" s="4">
        <v>23.533439999999999</v>
      </c>
      <c r="O106" s="4"/>
      <c r="P106" s="4"/>
      <c r="Q106" s="4"/>
      <c r="R106" s="4"/>
      <c r="S106" s="4"/>
      <c r="T106" s="4"/>
      <c r="U106" s="4"/>
      <c r="V106" s="4">
        <v>21.01</v>
      </c>
      <c r="W106" s="4"/>
      <c r="X106" s="4"/>
      <c r="Y106" s="4"/>
      <c r="Z106" s="4"/>
      <c r="AA106" s="4">
        <v>27.2</v>
      </c>
      <c r="AB106">
        <f t="shared" si="5"/>
        <v>106</v>
      </c>
    </row>
    <row r="107" spans="1:28" x14ac:dyDescent="0.35">
      <c r="A107">
        <v>107</v>
      </c>
      <c r="B107" t="str">
        <f>IF(J107="Wolfspeed",K107,IFERROR(VLOOKUP(CONCATENATE(C107,D107),Sheet1!AF:AH,1,FALSE),CONCATENATE(C107,"D")))</f>
        <v>C3M0075120D</v>
      </c>
      <c r="C107" t="str">
        <f t="array" ref="C107">IF(G107=650,INDEX(Sheet1!$I:$I,MATCH(MIN(ABS(Sheet1!$H$1:$H$50-E107)),ABS(Sheet1!$H$1:$H$50-E107),0)),IF(G107=900,INDEX(Sheet1!$C:$C,MATCH(MIN(ABS(Sheet1!$B$1:$B$50-E107)),ABS(Sheet1!$B$1:$B$50-E107),0)),IF(G107=1200,INDEX(Sheet1!$U:$U,MATCH(MIN(ABS(Sheet1!$T$1:$T$48-E107)),ABS(Sheet1!$T$1:$T$48-E107),0)),IF(G107=1000,INDEX(Sheet1!$AA:$AA,MATCH(MIN(ABS(Sheet1!$Z$1:$Z$50-E107)),ABS(Sheet1!$Z$1:$Z$50-E107),0))))))</f>
        <v>C3M0075120</v>
      </c>
      <c r="D107" t="str">
        <f t="shared" si="3"/>
        <v>D</v>
      </c>
      <c r="E107">
        <f t="shared" si="4"/>
        <v>69.230769230769226</v>
      </c>
      <c r="G107">
        <v>1200</v>
      </c>
      <c r="H107">
        <v>90</v>
      </c>
      <c r="I107" t="s">
        <v>2030</v>
      </c>
      <c r="J107" t="s">
        <v>137</v>
      </c>
      <c r="K107" t="s">
        <v>807</v>
      </c>
      <c r="L107" t="s">
        <v>31</v>
      </c>
      <c r="M107" s="9">
        <v>10.14</v>
      </c>
      <c r="N107" s="4">
        <v>17.574999999999999</v>
      </c>
      <c r="O107" s="4"/>
      <c r="P107" s="4"/>
      <c r="Q107" s="4"/>
      <c r="R107" s="4"/>
      <c r="S107" s="4"/>
      <c r="T107" s="4"/>
      <c r="U107" s="4">
        <v>19.43</v>
      </c>
      <c r="V107" s="4">
        <v>10.14</v>
      </c>
      <c r="W107" s="4">
        <v>13.63</v>
      </c>
      <c r="X107" s="4"/>
      <c r="Y107" s="4"/>
      <c r="Z107" s="4"/>
      <c r="AA107" s="4"/>
      <c r="AB107">
        <f t="shared" si="5"/>
        <v>107</v>
      </c>
    </row>
    <row r="108" spans="1:28" x14ac:dyDescent="0.35">
      <c r="A108">
        <v>108</v>
      </c>
      <c r="B108" t="str">
        <f>IF(J108="Wolfspeed",K108,IFERROR(VLOOKUP(CONCATENATE(C108,D108),Sheet1!AF:AH,1,FALSE),CONCATENATE(C108,"D")))</f>
        <v>C3M0075120K</v>
      </c>
      <c r="C108" t="str">
        <f t="array" ref="C108">IF(G108=650,INDEX(Sheet1!$I:$I,MATCH(MIN(ABS(Sheet1!$H$1:$H$50-E108)),ABS(Sheet1!$H$1:$H$50-E108),0)),IF(G108=900,INDEX(Sheet1!$C:$C,MATCH(MIN(ABS(Sheet1!$B$1:$B$50-E108)),ABS(Sheet1!$B$1:$B$50-E108),0)),IF(G108=1200,INDEX(Sheet1!$U:$U,MATCH(MIN(ABS(Sheet1!$T$1:$T$48-E108)),ABS(Sheet1!$T$1:$T$48-E108),0)),IF(G108=1000,INDEX(Sheet1!$AA:$AA,MATCH(MIN(ABS(Sheet1!$Z$1:$Z$50-E108)),ABS(Sheet1!$Z$1:$Z$50-E108),0))))))</f>
        <v>C3M0075120</v>
      </c>
      <c r="D108" t="str">
        <f t="shared" si="3"/>
        <v>K</v>
      </c>
      <c r="E108">
        <f t="shared" si="4"/>
        <v>69.230769230769226</v>
      </c>
      <c r="G108">
        <v>1200</v>
      </c>
      <c r="H108">
        <v>90</v>
      </c>
      <c r="I108" t="s">
        <v>2082</v>
      </c>
      <c r="J108" t="s">
        <v>137</v>
      </c>
      <c r="K108" t="s">
        <v>739</v>
      </c>
      <c r="L108" t="s">
        <v>31</v>
      </c>
      <c r="M108" s="9">
        <v>10.14</v>
      </c>
      <c r="N108" s="4">
        <v>11.875</v>
      </c>
      <c r="O108" s="4"/>
      <c r="P108" s="4"/>
      <c r="Q108" s="4"/>
      <c r="R108" s="4"/>
      <c r="S108" s="4"/>
      <c r="T108" s="4"/>
      <c r="U108" s="4">
        <v>10.32</v>
      </c>
      <c r="V108" s="4">
        <v>10.14</v>
      </c>
      <c r="W108" s="4">
        <v>14.01</v>
      </c>
      <c r="X108" s="4"/>
      <c r="Y108" s="4">
        <v>17.3</v>
      </c>
      <c r="Z108" s="4"/>
      <c r="AA108" s="4">
        <v>11.7</v>
      </c>
      <c r="AB108">
        <f t="shared" si="5"/>
        <v>108</v>
      </c>
    </row>
    <row r="109" spans="1:28" x14ac:dyDescent="0.35">
      <c r="A109">
        <v>109</v>
      </c>
      <c r="B109" t="str">
        <f>IF(J109="Wolfspeed",K109,IFERROR(VLOOKUP(CONCATENATE(C109,D109),Sheet1!AF:AH,1,FALSE),CONCATENATE(C109,"D")))</f>
        <v>C3M0075120J</v>
      </c>
      <c r="C109" t="str">
        <f t="array" ref="C109">IF(G109=650,INDEX(Sheet1!$I:$I,MATCH(MIN(ABS(Sheet1!$H$1:$H$50-E109)),ABS(Sheet1!$H$1:$H$50-E109),0)),IF(G109=900,INDEX(Sheet1!$C:$C,MATCH(MIN(ABS(Sheet1!$B$1:$B$50-E109)),ABS(Sheet1!$B$1:$B$50-E109),0)),IF(G109=1200,INDEX(Sheet1!$U:$U,MATCH(MIN(ABS(Sheet1!$T$1:$T$48-E109)),ABS(Sheet1!$T$1:$T$48-E109),0)),IF(G109=1000,INDEX(Sheet1!$AA:$AA,MATCH(MIN(ABS(Sheet1!$Z$1:$Z$50-E109)),ABS(Sheet1!$Z$1:$Z$50-E109),0))))))</f>
        <v>C3M0075120</v>
      </c>
      <c r="D109" t="str">
        <f t="shared" si="3"/>
        <v>J</v>
      </c>
      <c r="E109">
        <f t="shared" si="4"/>
        <v>69.230769230769226</v>
      </c>
      <c r="G109">
        <v>1200</v>
      </c>
      <c r="H109">
        <v>90</v>
      </c>
      <c r="I109" t="s">
        <v>2039</v>
      </c>
      <c r="J109" t="s">
        <v>137</v>
      </c>
      <c r="K109" t="s">
        <v>727</v>
      </c>
      <c r="L109" t="s">
        <v>31</v>
      </c>
      <c r="M109" s="9">
        <v>10</v>
      </c>
      <c r="N109" s="4">
        <v>11.875</v>
      </c>
      <c r="O109" s="4"/>
      <c r="P109" s="4"/>
      <c r="Q109" s="4"/>
      <c r="R109" s="4"/>
      <c r="S109" s="4"/>
      <c r="T109" s="4"/>
      <c r="U109" s="4">
        <v>12.18</v>
      </c>
      <c r="V109" s="4">
        <v>10.07</v>
      </c>
      <c r="W109" s="4">
        <v>14.01</v>
      </c>
      <c r="X109" s="4"/>
      <c r="Y109" s="4">
        <v>17.3</v>
      </c>
      <c r="Z109" s="4"/>
      <c r="AA109" s="4"/>
      <c r="AB109">
        <f t="shared" si="5"/>
        <v>109</v>
      </c>
    </row>
    <row r="110" spans="1:28" x14ac:dyDescent="0.35">
      <c r="A110">
        <v>110</v>
      </c>
      <c r="B110" t="str">
        <f>IF(J110="Wolfspeed",K110,IFERROR(VLOOKUP(CONCATENATE(C110,D110),Sheet1!AF:AH,1,FALSE),CONCATENATE(C110,"D")))</f>
        <v>C2M0080120D</v>
      </c>
      <c r="C110" t="str">
        <f t="array" ref="C110">IF(G110=650,INDEX(Sheet1!$I:$I,MATCH(MIN(ABS(Sheet1!$H$1:$H$50-E110)),ABS(Sheet1!$H$1:$H$50-E110),0)),IF(G110=900,INDEX(Sheet1!$C:$C,MATCH(MIN(ABS(Sheet1!$B$1:$B$50-E110)),ABS(Sheet1!$B$1:$B$50-E110),0)),IF(G110=1200,INDEX(Sheet1!$U:$U,MATCH(MIN(ABS(Sheet1!$T$1:$T$48-E110)),ABS(Sheet1!$T$1:$T$48-E110),0)),IF(G110=1000,INDEX(Sheet1!$AA:$AA,MATCH(MIN(ABS(Sheet1!$Z$1:$Z$50-E110)),ABS(Sheet1!$Z$1:$Z$50-E110),0))))))</f>
        <v>C3M0075120</v>
      </c>
      <c r="D110" t="str">
        <f t="shared" si="3"/>
        <v>D</v>
      </c>
      <c r="E110">
        <f t="shared" si="4"/>
        <v>75.384615384615387</v>
      </c>
      <c r="G110">
        <v>1200</v>
      </c>
      <c r="H110">
        <v>98</v>
      </c>
      <c r="I110" t="s">
        <v>2030</v>
      </c>
      <c r="J110" t="s">
        <v>137</v>
      </c>
      <c r="K110" t="s">
        <v>779</v>
      </c>
      <c r="L110" t="s">
        <v>23</v>
      </c>
      <c r="M110" s="9">
        <v>15.625</v>
      </c>
      <c r="N110" s="4">
        <v>15.625</v>
      </c>
      <c r="O110" s="4"/>
      <c r="P110" s="4"/>
      <c r="Q110" s="4"/>
      <c r="R110" s="4"/>
      <c r="S110" s="4"/>
      <c r="T110" s="4"/>
      <c r="U110" s="4">
        <v>17.63</v>
      </c>
      <c r="V110" s="4">
        <v>15.82</v>
      </c>
      <c r="W110" s="4">
        <v>17.66</v>
      </c>
      <c r="X110" s="4"/>
      <c r="Y110" s="4">
        <v>20.6</v>
      </c>
      <c r="Z110" s="4"/>
      <c r="AA110" s="4"/>
      <c r="AB110">
        <f t="shared" si="5"/>
        <v>110</v>
      </c>
    </row>
    <row r="111" spans="1:28" x14ac:dyDescent="0.35">
      <c r="A111">
        <v>111</v>
      </c>
      <c r="B111" t="str">
        <f>IF(J111="Wolfspeed",K111,IFERROR(VLOOKUP(CONCATENATE(C111,D111),Sheet1!AF:AH,1,FALSE),CONCATENATE(C111,"D")))</f>
        <v>C3M0075120D</v>
      </c>
      <c r="C111" t="str">
        <f t="array" ref="C111">IF(G111=650,INDEX(Sheet1!$I:$I,MATCH(MIN(ABS(Sheet1!$H$1:$H$50-E111)),ABS(Sheet1!$H$1:$H$50-E111),0)),IF(G111=900,INDEX(Sheet1!$C:$C,MATCH(MIN(ABS(Sheet1!$B$1:$B$50-E111)),ABS(Sheet1!$B$1:$B$50-E111),0)),IF(G111=1200,INDEX(Sheet1!$U:$U,MATCH(MIN(ABS(Sheet1!$T$1:$T$48-E111)),ABS(Sheet1!$T$1:$T$48-E111),0)),IF(G111=1000,INDEX(Sheet1!$AA:$AA,MATCH(MIN(ABS(Sheet1!$Z$1:$Z$50-E111)),ABS(Sheet1!$Z$1:$Z$50-E111),0))))))</f>
        <v>C3M0075120</v>
      </c>
      <c r="D111" t="str">
        <f t="shared" si="3"/>
        <v>D</v>
      </c>
      <c r="E111">
        <f t="shared" si="4"/>
        <v>76.92307692307692</v>
      </c>
      <c r="G111">
        <v>1200</v>
      </c>
      <c r="H111">
        <v>100</v>
      </c>
      <c r="I111" t="s">
        <v>2030</v>
      </c>
      <c r="J111" t="s">
        <v>304</v>
      </c>
      <c r="K111" t="s">
        <v>390</v>
      </c>
      <c r="L111" t="s">
        <v>404</v>
      </c>
      <c r="M111" s="9">
        <v>8.9723767826097092</v>
      </c>
      <c r="N111" s="4">
        <v>9.5760000000000005</v>
      </c>
      <c r="O111" s="4">
        <v>9.4239999999999995</v>
      </c>
      <c r="P111" s="4"/>
      <c r="Q111" s="4"/>
      <c r="R111" s="4"/>
      <c r="S111" s="4"/>
      <c r="T111" s="4">
        <v>11.15</v>
      </c>
      <c r="U111" s="4">
        <v>9</v>
      </c>
      <c r="V111" s="4"/>
      <c r="W111" s="4"/>
      <c r="X111" s="4"/>
      <c r="Y111" s="4">
        <v>20.22</v>
      </c>
      <c r="Z111" s="4">
        <v>10.77</v>
      </c>
      <c r="AA111" s="4">
        <v>9.4239999999999995</v>
      </c>
      <c r="AB111">
        <f t="shared" si="5"/>
        <v>111</v>
      </c>
    </row>
    <row r="112" spans="1:28" x14ac:dyDescent="0.35">
      <c r="A112">
        <v>112</v>
      </c>
      <c r="B112" t="str">
        <f>IF(J112="Wolfspeed",K112,IFERROR(VLOOKUP(CONCATENATE(C112,D112),Sheet1!AF:AH,1,FALSE),CONCATENATE(C112,"D")))</f>
        <v>C3M0075120D</v>
      </c>
      <c r="C112" t="str">
        <f t="array" ref="C112">IF(G112=650,INDEX(Sheet1!$I:$I,MATCH(MIN(ABS(Sheet1!$H$1:$H$50-E112)),ABS(Sheet1!$H$1:$H$50-E112),0)),IF(G112=900,INDEX(Sheet1!$C:$C,MATCH(MIN(ABS(Sheet1!$B$1:$B$50-E112)),ABS(Sheet1!$B$1:$B$50-E112),0)),IF(G112=1200,INDEX(Sheet1!$U:$U,MATCH(MIN(ABS(Sheet1!$T$1:$T$48-E112)),ABS(Sheet1!$T$1:$T$48-E112),0)),IF(G112=1000,INDEX(Sheet1!$AA:$AA,MATCH(MIN(ABS(Sheet1!$Z$1:$Z$50-E112)),ABS(Sheet1!$Z$1:$Z$50-E112),0))))))</f>
        <v>C3M0075120</v>
      </c>
      <c r="D112" t="str">
        <f t="shared" si="3"/>
        <v>D</v>
      </c>
      <c r="E112">
        <f t="shared" si="4"/>
        <v>76.92307692307692</v>
      </c>
      <c r="G112">
        <v>1200</v>
      </c>
      <c r="H112">
        <v>100</v>
      </c>
      <c r="I112" t="s">
        <v>2030</v>
      </c>
      <c r="J112" t="s">
        <v>38</v>
      </c>
      <c r="K112" t="s">
        <v>57</v>
      </c>
      <c r="L112" t="s">
        <v>36</v>
      </c>
      <c r="M112" s="9">
        <v>17.559999999999999</v>
      </c>
      <c r="N112" s="4">
        <v>17.792000000000002</v>
      </c>
      <c r="O112" s="4">
        <v>17.559999999999999</v>
      </c>
      <c r="P112" s="4"/>
      <c r="Q112" s="4"/>
      <c r="R112" s="4"/>
      <c r="S112" s="4">
        <v>20.34</v>
      </c>
      <c r="T112" s="4">
        <v>21.12</v>
      </c>
      <c r="U112" s="4">
        <v>28.54</v>
      </c>
      <c r="V112" s="4"/>
      <c r="W112" s="4">
        <v>22.23</v>
      </c>
      <c r="X112" s="4"/>
      <c r="Y112" s="4">
        <v>31.91</v>
      </c>
      <c r="Z112" s="4"/>
      <c r="AA112" s="4">
        <v>17.559999999999999</v>
      </c>
      <c r="AB112">
        <f t="shared" si="5"/>
        <v>112</v>
      </c>
    </row>
    <row r="113" spans="1:28" x14ac:dyDescent="0.35">
      <c r="A113">
        <v>113</v>
      </c>
      <c r="B113" t="str">
        <f>IF(J113="Wolfspeed",K113,IFERROR(VLOOKUP(CONCATENATE(C113,D113),Sheet1!AF:AH,1,FALSE),CONCATENATE(C113,"D")))</f>
        <v>C3M0075120D</v>
      </c>
      <c r="C113" t="str">
        <f t="array" ref="C113">IF(G113=650,INDEX(Sheet1!$I:$I,MATCH(MIN(ABS(Sheet1!$H$1:$H$50-E113)),ABS(Sheet1!$H$1:$H$50-E113),0)),IF(G113=900,INDEX(Sheet1!$C:$C,MATCH(MIN(ABS(Sheet1!$B$1:$B$50-E113)),ABS(Sheet1!$B$1:$B$50-E113),0)),IF(G113=1200,INDEX(Sheet1!$U:$U,MATCH(MIN(ABS(Sheet1!$T$1:$T$48-E113)),ABS(Sheet1!$T$1:$T$48-E113),0)),IF(G113=1000,INDEX(Sheet1!$AA:$AA,MATCH(MIN(ABS(Sheet1!$Z$1:$Z$50-E113)),ABS(Sheet1!$Z$1:$Z$50-E113),0))))))</f>
        <v>C3M0075120</v>
      </c>
      <c r="D113" t="str">
        <f t="shared" si="3"/>
        <v>D</v>
      </c>
      <c r="E113">
        <f t="shared" si="4"/>
        <v>76.92307692307692</v>
      </c>
      <c r="G113">
        <v>1200</v>
      </c>
      <c r="H113">
        <v>100</v>
      </c>
      <c r="I113" t="s">
        <v>2030</v>
      </c>
      <c r="J113" t="s">
        <v>38</v>
      </c>
      <c r="K113" t="s">
        <v>1932</v>
      </c>
      <c r="L113" t="s">
        <v>30</v>
      </c>
      <c r="M113" s="9">
        <v>11.94</v>
      </c>
      <c r="N113" s="4">
        <v>12.8925</v>
      </c>
      <c r="O113" s="4"/>
      <c r="P113" s="4"/>
      <c r="Q113" s="4"/>
      <c r="R113" s="4"/>
      <c r="S113" s="4"/>
      <c r="T113" s="4"/>
      <c r="U113" s="4">
        <v>11.94</v>
      </c>
      <c r="V113" s="4"/>
      <c r="W113" s="4"/>
      <c r="X113" s="4"/>
      <c r="Y113" s="4"/>
      <c r="Z113" s="4"/>
      <c r="AA113" s="4"/>
      <c r="AB113">
        <f t="shared" si="5"/>
        <v>113</v>
      </c>
    </row>
    <row r="114" spans="1:28" x14ac:dyDescent="0.35">
      <c r="A114">
        <v>114</v>
      </c>
      <c r="B114" t="str">
        <f>IF(J114="Wolfspeed",K114,IFERROR(VLOOKUP(CONCATENATE(C114,D114),Sheet1!AF:AH,1,FALSE),CONCATENATE(C114,"D")))</f>
        <v>C3M0075120D</v>
      </c>
      <c r="C114" t="str">
        <f t="array" ref="C114">IF(G114=650,INDEX(Sheet1!$I:$I,MATCH(MIN(ABS(Sheet1!$H$1:$H$50-E114)),ABS(Sheet1!$H$1:$H$50-E114),0)),IF(G114=900,INDEX(Sheet1!$C:$C,MATCH(MIN(ABS(Sheet1!$B$1:$B$50-E114)),ABS(Sheet1!$B$1:$B$50-E114),0)),IF(G114=1200,INDEX(Sheet1!$U:$U,MATCH(MIN(ABS(Sheet1!$T$1:$T$48-E114)),ABS(Sheet1!$T$1:$T$48-E114),0)),IF(G114=1000,INDEX(Sheet1!$AA:$AA,MATCH(MIN(ABS(Sheet1!$Z$1:$Z$50-E114)),ABS(Sheet1!$Z$1:$Z$50-E114),0))))))</f>
        <v>C3M0075120</v>
      </c>
      <c r="D114" t="str">
        <f t="shared" si="3"/>
        <v>D</v>
      </c>
      <c r="E114">
        <f t="shared" si="4"/>
        <v>76.92307692307692</v>
      </c>
      <c r="G114">
        <v>1200</v>
      </c>
      <c r="H114">
        <v>100</v>
      </c>
      <c r="I114" t="s">
        <v>2030</v>
      </c>
      <c r="J114" t="s">
        <v>38</v>
      </c>
      <c r="K114" t="s">
        <v>1924</v>
      </c>
      <c r="L114" t="s">
        <v>30</v>
      </c>
      <c r="M114" s="9">
        <v>12.57</v>
      </c>
      <c r="N114" s="4">
        <v>12.663</v>
      </c>
      <c r="O114" s="4"/>
      <c r="P114" s="4">
        <v>12.83525</v>
      </c>
      <c r="Q114" s="4"/>
      <c r="R114" s="4"/>
      <c r="S114" s="4"/>
      <c r="T114" s="4"/>
      <c r="U114" s="4">
        <v>12.57</v>
      </c>
      <c r="V114" s="4"/>
      <c r="W114" s="4"/>
      <c r="X114" s="4"/>
      <c r="Y114" s="4"/>
      <c r="Z114" s="4"/>
      <c r="AA114" s="4"/>
      <c r="AB114">
        <f t="shared" si="5"/>
        <v>114</v>
      </c>
    </row>
    <row r="115" spans="1:28" x14ac:dyDescent="0.35">
      <c r="A115">
        <v>115</v>
      </c>
      <c r="B115" t="str">
        <f>IF(J115="Wolfspeed",K115,IFERROR(VLOOKUP(CONCATENATE(C115,D115),Sheet1!AF:AH,1,FALSE),CONCATENATE(C115,"D")))</f>
        <v>C3M0075120J</v>
      </c>
      <c r="C115" t="str">
        <f t="array" ref="C115">IF(G115=650,INDEX(Sheet1!$I:$I,MATCH(MIN(ABS(Sheet1!$H$1:$H$50-E115)),ABS(Sheet1!$H$1:$H$50-E115),0)),IF(G115=900,INDEX(Sheet1!$C:$C,MATCH(MIN(ABS(Sheet1!$B$1:$B$50-E115)),ABS(Sheet1!$B$1:$B$50-E115),0)),IF(G115=1200,INDEX(Sheet1!$U:$U,MATCH(MIN(ABS(Sheet1!$T$1:$T$48-E115)),ABS(Sheet1!$T$1:$T$48-E115),0)),IF(G115=1000,INDEX(Sheet1!$AA:$AA,MATCH(MIN(ABS(Sheet1!$Z$1:$Z$50-E115)),ABS(Sheet1!$Z$1:$Z$50-E115),0))))))</f>
        <v>C3M0075120</v>
      </c>
      <c r="D115" t="str">
        <f t="shared" si="3"/>
        <v>J</v>
      </c>
      <c r="E115">
        <f t="shared" si="4"/>
        <v>76.92307692307692</v>
      </c>
      <c r="G115">
        <v>1200</v>
      </c>
      <c r="H115">
        <v>100</v>
      </c>
      <c r="I115" t="s">
        <v>8981</v>
      </c>
      <c r="J115" t="s">
        <v>177</v>
      </c>
      <c r="K115" t="s">
        <v>1958</v>
      </c>
      <c r="L115" t="s">
        <v>23</v>
      </c>
      <c r="M115" s="9">
        <v>25.274239999999999</v>
      </c>
      <c r="N115" s="4">
        <v>25.274239999999999</v>
      </c>
      <c r="O115" s="4"/>
      <c r="P115" s="4"/>
      <c r="Q115" s="4"/>
      <c r="R115" s="4"/>
      <c r="S115" s="4"/>
      <c r="T115" s="4">
        <v>30.89</v>
      </c>
      <c r="U115" s="4"/>
      <c r="V115" s="4"/>
      <c r="W115" s="4"/>
      <c r="X115" s="4"/>
      <c r="Y115" s="4"/>
      <c r="Z115" s="4"/>
      <c r="AA115" s="4"/>
      <c r="AB115">
        <f t="shared" si="5"/>
        <v>115</v>
      </c>
    </row>
    <row r="116" spans="1:28" x14ac:dyDescent="0.35">
      <c r="A116">
        <v>116</v>
      </c>
      <c r="B116" t="str">
        <f>IF(J116="Wolfspeed",K116,IFERROR(VLOOKUP(CONCATENATE(C116,D116),Sheet1!AF:AH,1,FALSE),CONCATENATE(C116,"D")))</f>
        <v>C3M0075120D</v>
      </c>
      <c r="C116" t="str">
        <f t="array" ref="C116">IF(G116=650,INDEX(Sheet1!$I:$I,MATCH(MIN(ABS(Sheet1!$H$1:$H$50-E116)),ABS(Sheet1!$H$1:$H$50-E116),0)),IF(G116=900,INDEX(Sheet1!$C:$C,MATCH(MIN(ABS(Sheet1!$B$1:$B$50-E116)),ABS(Sheet1!$B$1:$B$50-E116),0)),IF(G116=1200,INDEX(Sheet1!$U:$U,MATCH(MIN(ABS(Sheet1!$T$1:$T$48-E116)),ABS(Sheet1!$T$1:$T$48-E116),0)),IF(G116=1000,INDEX(Sheet1!$AA:$AA,MATCH(MIN(ABS(Sheet1!$Z$1:$Z$50-E116)),ABS(Sheet1!$Z$1:$Z$50-E116),0))))))</f>
        <v>C3M0075120</v>
      </c>
      <c r="D116" t="str">
        <f t="shared" si="3"/>
        <v>D</v>
      </c>
      <c r="E116">
        <f t="shared" si="4"/>
        <v>80</v>
      </c>
      <c r="G116">
        <v>1200</v>
      </c>
      <c r="H116">
        <v>104</v>
      </c>
      <c r="I116" t="s">
        <v>2030</v>
      </c>
      <c r="J116" t="s">
        <v>187</v>
      </c>
      <c r="K116" t="s">
        <v>406</v>
      </c>
      <c r="L116" t="s">
        <v>27</v>
      </c>
      <c r="M116" s="9">
        <v>8.48</v>
      </c>
      <c r="N116" s="4">
        <v>12.586</v>
      </c>
      <c r="O116" s="4"/>
      <c r="P116" s="4">
        <v>11.1425</v>
      </c>
      <c r="Q116" s="4">
        <v>10.581711501393301</v>
      </c>
      <c r="R116" s="4">
        <v>8.48</v>
      </c>
      <c r="S116" s="4"/>
      <c r="T116" s="4">
        <v>13.46</v>
      </c>
      <c r="U116" s="4">
        <v>12.58</v>
      </c>
      <c r="V116" s="4"/>
      <c r="W116" s="4">
        <v>15.54</v>
      </c>
      <c r="X116" s="4"/>
      <c r="Y116" s="4">
        <v>16.29</v>
      </c>
      <c r="Z116" s="4">
        <v>12.004</v>
      </c>
      <c r="AA116" s="4">
        <v>10.811999999999999</v>
      </c>
      <c r="AB116">
        <f t="shared" si="5"/>
        <v>116</v>
      </c>
    </row>
    <row r="117" spans="1:28" x14ac:dyDescent="0.35">
      <c r="A117">
        <v>117</v>
      </c>
      <c r="B117" t="str">
        <f>IF(J117="Wolfspeed",K117,IFERROR(VLOOKUP(CONCATENATE(C117,D117),Sheet1!AF:AH,1,FALSE),CONCATENATE(C117,"D")))</f>
        <v>C3M0075120D</v>
      </c>
      <c r="C117" t="str">
        <f t="array" ref="C117">IF(G117=650,INDEX(Sheet1!$I:$I,MATCH(MIN(ABS(Sheet1!$H$1:$H$50-E117)),ABS(Sheet1!$H$1:$H$50-E117),0)),IF(G117=900,INDEX(Sheet1!$C:$C,MATCH(MIN(ABS(Sheet1!$B$1:$B$50-E117)),ABS(Sheet1!$B$1:$B$50-E117),0)),IF(G117=1200,INDEX(Sheet1!$U:$U,MATCH(MIN(ABS(Sheet1!$T$1:$T$48-E117)),ABS(Sheet1!$T$1:$T$48-E117),0)),IF(G117=1000,INDEX(Sheet1!$AA:$AA,MATCH(MIN(ABS(Sheet1!$Z$1:$Z$50-E117)),ABS(Sheet1!$Z$1:$Z$50-E117),0))))))</f>
        <v>C3M0075120</v>
      </c>
      <c r="D117" t="str">
        <f t="shared" si="3"/>
        <v>D</v>
      </c>
      <c r="E117">
        <f t="shared" si="4"/>
        <v>80</v>
      </c>
      <c r="G117">
        <v>1200</v>
      </c>
      <c r="H117">
        <v>104</v>
      </c>
      <c r="I117" t="s">
        <v>2030</v>
      </c>
      <c r="J117" t="s">
        <v>187</v>
      </c>
      <c r="K117" t="s">
        <v>1335</v>
      </c>
      <c r="L117" t="s">
        <v>30</v>
      </c>
      <c r="M117" s="9">
        <v>12.94</v>
      </c>
      <c r="N117" s="4">
        <v>15.35632</v>
      </c>
      <c r="O117" s="4"/>
      <c r="P117" s="4"/>
      <c r="Q117" s="4">
        <v>15.512291630160099</v>
      </c>
      <c r="R117" s="4">
        <v>18</v>
      </c>
      <c r="S117" s="4"/>
      <c r="T117" s="4">
        <v>18.64</v>
      </c>
      <c r="U117" s="4">
        <v>12.94</v>
      </c>
      <c r="V117" s="4"/>
      <c r="W117" s="4"/>
      <c r="X117" s="4"/>
      <c r="Y117" s="4"/>
      <c r="Z117" s="4"/>
      <c r="AA117" s="4">
        <v>19.754000000000001</v>
      </c>
      <c r="AB117">
        <f t="shared" si="5"/>
        <v>117</v>
      </c>
    </row>
    <row r="118" spans="1:28" x14ac:dyDescent="0.35">
      <c r="A118">
        <v>118</v>
      </c>
      <c r="B118" t="str">
        <f>IF(J118="Wolfspeed",K118,IFERROR(VLOOKUP(CONCATENATE(C118,D118),Sheet1!AF:AH,1,FALSE),CONCATENATE(C118,"D")))</f>
        <v>C3M0075120K</v>
      </c>
      <c r="C118" t="str">
        <f t="array" ref="C118">IF(G118=650,INDEX(Sheet1!$I:$I,MATCH(MIN(ABS(Sheet1!$H$1:$H$50-E118)),ABS(Sheet1!$H$1:$H$50-E118),0)),IF(G118=900,INDEX(Sheet1!$C:$C,MATCH(MIN(ABS(Sheet1!$B$1:$B$50-E118)),ABS(Sheet1!$B$1:$B$50-E118),0)),IF(G118=1200,INDEX(Sheet1!$U:$U,MATCH(MIN(ABS(Sheet1!$T$1:$T$48-E118)),ABS(Sheet1!$T$1:$T$48-E118),0)),IF(G118=1000,INDEX(Sheet1!$AA:$AA,MATCH(MIN(ABS(Sheet1!$Z$1:$Z$50-E118)),ABS(Sheet1!$Z$1:$Z$50-E118),0))))))</f>
        <v>C3M0075120</v>
      </c>
      <c r="D118" t="str">
        <f t="shared" si="3"/>
        <v>K</v>
      </c>
      <c r="E118">
        <f t="shared" si="4"/>
        <v>80</v>
      </c>
      <c r="G118">
        <v>1200</v>
      </c>
      <c r="H118">
        <v>104</v>
      </c>
      <c r="I118" t="s">
        <v>2082</v>
      </c>
      <c r="J118" t="s">
        <v>187</v>
      </c>
      <c r="K118" t="s">
        <v>1308</v>
      </c>
      <c r="L118" t="s">
        <v>30</v>
      </c>
      <c r="M118" s="9">
        <v>12.41</v>
      </c>
      <c r="N118" s="4">
        <v>14.7224</v>
      </c>
      <c r="O118" s="4"/>
      <c r="P118" s="4">
        <v>13.499370000000001</v>
      </c>
      <c r="Q118" s="4"/>
      <c r="R118" s="4">
        <v>15.3</v>
      </c>
      <c r="S118" s="4"/>
      <c r="T118" s="4">
        <v>15.98</v>
      </c>
      <c r="U118" s="4">
        <v>12.41</v>
      </c>
      <c r="V118" s="4"/>
      <c r="W118" s="4"/>
      <c r="X118" s="4"/>
      <c r="Y118" s="4"/>
      <c r="Z118" s="4"/>
      <c r="AA118" s="4">
        <v>18.928000000000001</v>
      </c>
      <c r="AB118">
        <f t="shared" si="5"/>
        <v>118</v>
      </c>
    </row>
    <row r="119" spans="1:28" x14ac:dyDescent="0.35">
      <c r="A119">
        <v>119</v>
      </c>
      <c r="B119" t="str">
        <f>IF(J119="Wolfspeed",K119,IFERROR(VLOOKUP(CONCATENATE(C119,D119),Sheet1!AF:AH,1,FALSE),CONCATENATE(C119,"D")))</f>
        <v>C3M0075120D</v>
      </c>
      <c r="C119" t="str">
        <f t="array" ref="C119">IF(G119=650,INDEX(Sheet1!$I:$I,MATCH(MIN(ABS(Sheet1!$H$1:$H$50-E119)),ABS(Sheet1!$H$1:$H$50-E119),0)),IF(G119=900,INDEX(Sheet1!$C:$C,MATCH(MIN(ABS(Sheet1!$B$1:$B$50-E119)),ABS(Sheet1!$B$1:$B$50-E119),0)),IF(G119=1200,INDEX(Sheet1!$U:$U,MATCH(MIN(ABS(Sheet1!$T$1:$T$48-E119)),ABS(Sheet1!$T$1:$T$48-E119),0)),IF(G119=1000,INDEX(Sheet1!$AA:$AA,MATCH(MIN(ABS(Sheet1!$Z$1:$Z$50-E119)),ABS(Sheet1!$Z$1:$Z$50-E119),0))))))</f>
        <v>C3M0075120</v>
      </c>
      <c r="D119" t="str">
        <f t="shared" si="3"/>
        <v>D</v>
      </c>
      <c r="E119">
        <f t="shared" si="4"/>
        <v>80.769230769230759</v>
      </c>
      <c r="G119">
        <v>1200</v>
      </c>
      <c r="H119">
        <v>105</v>
      </c>
      <c r="I119" t="s">
        <v>2030</v>
      </c>
      <c r="J119" t="s">
        <v>38</v>
      </c>
      <c r="K119" t="s">
        <v>1904</v>
      </c>
      <c r="L119" t="s">
        <v>30</v>
      </c>
      <c r="M119" s="9">
        <v>9.8800000000000008</v>
      </c>
      <c r="N119" s="4">
        <v>11.455</v>
      </c>
      <c r="O119" s="4">
        <v>15.701000000000001</v>
      </c>
      <c r="P119" s="4">
        <v>10.089399999999999</v>
      </c>
      <c r="Q119" s="4">
        <v>12.195422505355801</v>
      </c>
      <c r="R119" s="4"/>
      <c r="S119" s="4"/>
      <c r="T119" s="4">
        <v>12.24</v>
      </c>
      <c r="U119" s="4">
        <v>9.8800000000000008</v>
      </c>
      <c r="V119" s="4"/>
      <c r="W119" s="4"/>
      <c r="X119" s="4"/>
      <c r="Y119" s="4"/>
      <c r="Z119" s="4"/>
      <c r="AA119" s="4"/>
      <c r="AB119">
        <f t="shared" si="5"/>
        <v>119</v>
      </c>
    </row>
    <row r="120" spans="1:28" x14ac:dyDescent="0.35">
      <c r="A120">
        <v>120</v>
      </c>
      <c r="B120" t="str">
        <f>IF(J120="Wolfspeed",K120,IFERROR(VLOOKUP(CONCATENATE(C120,D120),Sheet1!AF:AH,1,FALSE),CONCATENATE(C120,"D")))</f>
        <v>C3M0075120J</v>
      </c>
      <c r="C120" t="str">
        <f t="array" ref="C120">IF(G120=650,INDEX(Sheet1!$I:$I,MATCH(MIN(ABS(Sheet1!$H$1:$H$50-E120)),ABS(Sheet1!$H$1:$H$50-E120),0)),IF(G120=900,INDEX(Sheet1!$C:$C,MATCH(MIN(ABS(Sheet1!$B$1:$B$50-E120)),ABS(Sheet1!$B$1:$B$50-E120),0)),IF(G120=1200,INDEX(Sheet1!$U:$U,MATCH(MIN(ABS(Sheet1!$T$1:$T$48-E120)),ABS(Sheet1!$T$1:$T$48-E120),0)),IF(G120=1000,INDEX(Sheet1!$AA:$AA,MATCH(MIN(ABS(Sheet1!$Z$1:$Z$50-E120)),ABS(Sheet1!$Z$1:$Z$50-E120),0))))))</f>
        <v>C3M0075120</v>
      </c>
      <c r="D120" t="str">
        <f t="shared" si="3"/>
        <v>J</v>
      </c>
      <c r="E120">
        <f t="shared" si="4"/>
        <v>80.769230769230759</v>
      </c>
      <c r="G120">
        <v>1200</v>
      </c>
      <c r="H120">
        <v>105</v>
      </c>
      <c r="I120" t="s">
        <v>2039</v>
      </c>
      <c r="J120" t="s">
        <v>38</v>
      </c>
      <c r="K120" t="s">
        <v>1893</v>
      </c>
      <c r="L120" t="s">
        <v>30</v>
      </c>
      <c r="M120" s="9">
        <v>9.6300000000000008</v>
      </c>
      <c r="N120" s="4">
        <v>10.241</v>
      </c>
      <c r="O120" s="4"/>
      <c r="P120" s="4"/>
      <c r="Q120" s="4"/>
      <c r="R120" s="4"/>
      <c r="S120" s="4"/>
      <c r="T120" s="4">
        <v>11.93</v>
      </c>
      <c r="U120" s="4">
        <v>9.6300000000000008</v>
      </c>
      <c r="V120" s="4"/>
      <c r="W120" s="4"/>
      <c r="X120" s="4"/>
      <c r="Y120" s="4"/>
      <c r="Z120" s="4"/>
      <c r="AA120" s="4"/>
      <c r="AB120">
        <f t="shared" si="5"/>
        <v>120</v>
      </c>
    </row>
    <row r="121" spans="1:28" x14ac:dyDescent="0.35">
      <c r="A121">
        <v>121</v>
      </c>
      <c r="B121" t="str">
        <f>IF(J121="Wolfspeed",K121,IFERROR(VLOOKUP(CONCATENATE(C121,D121),Sheet1!AF:AH,1,FALSE),CONCATENATE(C121,"D")))</f>
        <v>C3M0075120D</v>
      </c>
      <c r="C121" t="str">
        <f t="array" ref="C121">IF(G121=650,INDEX(Sheet1!$I:$I,MATCH(MIN(ABS(Sheet1!$H$1:$H$50-E121)),ABS(Sheet1!$H$1:$H$50-E121),0)),IF(G121=900,INDEX(Sheet1!$C:$C,MATCH(MIN(ABS(Sheet1!$B$1:$B$50-E121)),ABS(Sheet1!$B$1:$B$50-E121),0)),IF(G121=1200,INDEX(Sheet1!$U:$U,MATCH(MIN(ABS(Sheet1!$T$1:$T$48-E121)),ABS(Sheet1!$T$1:$T$48-E121),0)),IF(G121=1000,INDEX(Sheet1!$AA:$AA,MATCH(MIN(ABS(Sheet1!$Z$1:$Z$50-E121)),ABS(Sheet1!$Z$1:$Z$50-E121),0))))))</f>
        <v>C3M0075120</v>
      </c>
      <c r="D121" t="str">
        <f t="shared" si="3"/>
        <v>D</v>
      </c>
      <c r="E121">
        <f t="shared" si="4"/>
        <v>84.615384615384613</v>
      </c>
      <c r="G121">
        <v>1200</v>
      </c>
      <c r="H121">
        <v>110</v>
      </c>
      <c r="I121" t="s">
        <v>2030</v>
      </c>
      <c r="J121" t="s">
        <v>288</v>
      </c>
      <c r="K121" t="s">
        <v>287</v>
      </c>
      <c r="L121" t="s">
        <v>25</v>
      </c>
      <c r="M121" s="9">
        <v>5.5555099999999999</v>
      </c>
      <c r="N121" s="4">
        <v>6.0750000000000002</v>
      </c>
      <c r="O121" s="4"/>
      <c r="P121" s="4">
        <v>5.5555099999999999</v>
      </c>
      <c r="Q121" s="4">
        <v>6.7616232074117102</v>
      </c>
      <c r="R121" s="4"/>
      <c r="S121" s="4">
        <v>6.78</v>
      </c>
      <c r="T121" s="4">
        <v>7.05</v>
      </c>
      <c r="U121" s="4">
        <v>7.04</v>
      </c>
      <c r="V121" s="4"/>
      <c r="W121" s="4"/>
      <c r="X121" s="4"/>
      <c r="Y121" s="4"/>
      <c r="Z121" s="4"/>
      <c r="AA121" s="4"/>
      <c r="AB121">
        <f t="shared" si="5"/>
        <v>121</v>
      </c>
    </row>
    <row r="122" spans="1:28" x14ac:dyDescent="0.35">
      <c r="A122">
        <v>122</v>
      </c>
      <c r="B122" t="str">
        <f>IF(J122="Wolfspeed",K122,IFERROR(VLOOKUP(CONCATENATE(C122,D122),Sheet1!AF:AH,1,FALSE),CONCATENATE(C122,"D")))</f>
        <v>C3M0075120D</v>
      </c>
      <c r="C122" t="str">
        <f t="array" ref="C122">IF(G122=650,INDEX(Sheet1!$I:$I,MATCH(MIN(ABS(Sheet1!$H$1:$H$50-E122)),ABS(Sheet1!$H$1:$H$50-E122),0)),IF(G122=900,INDEX(Sheet1!$C:$C,MATCH(MIN(ABS(Sheet1!$B$1:$B$50-E122)),ABS(Sheet1!$B$1:$B$50-E122),0)),IF(G122=1200,INDEX(Sheet1!$U:$U,MATCH(MIN(ABS(Sheet1!$T$1:$T$48-E122)),ABS(Sheet1!$T$1:$T$48-E122),0)),IF(G122=1000,INDEX(Sheet1!$AA:$AA,MATCH(MIN(ABS(Sheet1!$Z$1:$Z$50-E122)),ABS(Sheet1!$Z$1:$Z$50-E122),0))))))</f>
        <v>C3M0075120</v>
      </c>
      <c r="D122" t="str">
        <f t="shared" si="3"/>
        <v>D</v>
      </c>
      <c r="E122">
        <f t="shared" si="4"/>
        <v>84.615384615384613</v>
      </c>
      <c r="G122">
        <v>1200</v>
      </c>
      <c r="H122">
        <v>110</v>
      </c>
      <c r="I122" t="s">
        <v>2030</v>
      </c>
      <c r="J122" t="s">
        <v>288</v>
      </c>
      <c r="K122" t="s">
        <v>378</v>
      </c>
      <c r="L122" t="s">
        <v>25</v>
      </c>
      <c r="M122" s="9">
        <v>5.5555099999999999</v>
      </c>
      <c r="N122" s="4">
        <v>9.5086999999999993</v>
      </c>
      <c r="O122" s="4"/>
      <c r="P122" s="4">
        <v>5.5555099999999999</v>
      </c>
      <c r="Q122" s="4">
        <v>6.7616232074117102</v>
      </c>
      <c r="R122" s="4"/>
      <c r="S122" s="4">
        <v>6.78</v>
      </c>
      <c r="T122" s="4">
        <v>6.97</v>
      </c>
      <c r="U122" s="4">
        <v>10.02</v>
      </c>
      <c r="V122" s="4"/>
      <c r="W122" s="4"/>
      <c r="X122" s="4"/>
      <c r="Y122" s="4"/>
      <c r="Z122" s="4"/>
      <c r="AA122" s="4"/>
      <c r="AB122">
        <f t="shared" si="5"/>
        <v>122</v>
      </c>
    </row>
    <row r="123" spans="1:28" x14ac:dyDescent="0.35">
      <c r="A123">
        <v>123</v>
      </c>
      <c r="B123" t="str">
        <f>IF(J123="Wolfspeed",K123,IFERROR(VLOOKUP(CONCATENATE(C123,D123),Sheet1!AF:AH,1,FALSE),CONCATENATE(C123,"D")))</f>
        <v>C3M0075120D</v>
      </c>
      <c r="C123" t="str">
        <f t="array" ref="C123">IF(G123=650,INDEX(Sheet1!$I:$I,MATCH(MIN(ABS(Sheet1!$H$1:$H$50-E123)),ABS(Sheet1!$H$1:$H$50-E123),0)),IF(G123=900,INDEX(Sheet1!$C:$C,MATCH(MIN(ABS(Sheet1!$B$1:$B$50-E123)),ABS(Sheet1!$B$1:$B$50-E123),0)),IF(G123=1200,INDEX(Sheet1!$U:$U,MATCH(MIN(ABS(Sheet1!$T$1:$T$48-E123)),ABS(Sheet1!$T$1:$T$48-E123),0)),IF(G123=1000,INDEX(Sheet1!$AA:$AA,MATCH(MIN(ABS(Sheet1!$Z$1:$Z$50-E123)),ABS(Sheet1!$Z$1:$Z$50-E123),0))))))</f>
        <v>C3M0075120</v>
      </c>
      <c r="D123" t="str">
        <f t="shared" si="3"/>
        <v>D</v>
      </c>
      <c r="E123">
        <f t="shared" si="4"/>
        <v>90</v>
      </c>
      <c r="G123">
        <v>1200</v>
      </c>
      <c r="H123">
        <v>117</v>
      </c>
      <c r="I123" t="s">
        <v>2030</v>
      </c>
      <c r="J123" t="s">
        <v>426</v>
      </c>
      <c r="K123" t="s">
        <v>1177</v>
      </c>
      <c r="L123" t="s">
        <v>25</v>
      </c>
      <c r="M123" s="9">
        <v>7.6317399999999997</v>
      </c>
      <c r="N123" s="4">
        <v>7.9894400000000001</v>
      </c>
      <c r="O123" s="4"/>
      <c r="P123" s="4">
        <v>7.6317399999999997</v>
      </c>
      <c r="Q123" s="4">
        <v>8.5432397447275097</v>
      </c>
      <c r="R123" s="4"/>
      <c r="S123" s="4">
        <v>9.44</v>
      </c>
      <c r="T123" s="4">
        <v>9.31</v>
      </c>
      <c r="U123" s="4">
        <v>7.83</v>
      </c>
      <c r="V123" s="4"/>
      <c r="W123" s="4"/>
      <c r="X123" s="4">
        <v>8.33</v>
      </c>
      <c r="Y123" s="4"/>
      <c r="Z123" s="4"/>
      <c r="AA123" s="4"/>
      <c r="AB123">
        <f t="shared" si="5"/>
        <v>123</v>
      </c>
    </row>
    <row r="124" spans="1:28" x14ac:dyDescent="0.35">
      <c r="A124">
        <v>124</v>
      </c>
      <c r="B124" t="str">
        <f>IF(J124="Wolfspeed",K124,IFERROR(VLOOKUP(CONCATENATE(C124,D124),Sheet1!AF:AH,1,FALSE),CONCATENATE(C124,"D")))</f>
        <v>C3M0075120D</v>
      </c>
      <c r="C124" t="str">
        <f t="array" ref="C124">IF(G124=650,INDEX(Sheet1!$I:$I,MATCH(MIN(ABS(Sheet1!$H$1:$H$50-E124)),ABS(Sheet1!$H$1:$H$50-E124),0)),IF(G124=900,INDEX(Sheet1!$C:$C,MATCH(MIN(ABS(Sheet1!$B$1:$B$50-E124)),ABS(Sheet1!$B$1:$B$50-E124),0)),IF(G124=1200,INDEX(Sheet1!$U:$U,MATCH(MIN(ABS(Sheet1!$T$1:$T$48-E124)),ABS(Sheet1!$T$1:$T$48-E124),0)),IF(G124=1000,INDEX(Sheet1!$AA:$AA,MATCH(MIN(ABS(Sheet1!$Z$1:$Z$50-E124)),ABS(Sheet1!$Z$1:$Z$50-E124),0))))))</f>
        <v>C3M0075120</v>
      </c>
      <c r="D124" t="str">
        <f t="shared" si="3"/>
        <v>D</v>
      </c>
      <c r="E124">
        <f t="shared" si="4"/>
        <v>90</v>
      </c>
      <c r="G124">
        <v>1200</v>
      </c>
      <c r="H124">
        <v>117</v>
      </c>
      <c r="I124" t="s">
        <v>2030</v>
      </c>
      <c r="J124" t="s">
        <v>187</v>
      </c>
      <c r="K124" t="s">
        <v>505</v>
      </c>
      <c r="L124" t="s">
        <v>26</v>
      </c>
      <c r="M124" s="9">
        <v>24.079815046153598</v>
      </c>
      <c r="N124" s="4">
        <v>27.332519999999999</v>
      </c>
      <c r="O124" s="4"/>
      <c r="P124" s="4">
        <v>24.197700000000001</v>
      </c>
      <c r="Q124" s="4">
        <v>24.079815046153598</v>
      </c>
      <c r="R124" s="4">
        <v>27.5</v>
      </c>
      <c r="S124" s="4">
        <v>26.93</v>
      </c>
      <c r="T124" s="4">
        <v>28.66</v>
      </c>
      <c r="U124" s="4">
        <v>29.88</v>
      </c>
      <c r="V124" s="4"/>
      <c r="W124" s="4">
        <v>25.64</v>
      </c>
      <c r="X124" s="4">
        <v>38.1</v>
      </c>
      <c r="Y124" s="4"/>
      <c r="Z124" s="4">
        <v>26.068999999999999</v>
      </c>
      <c r="AA124" s="4">
        <v>29.96</v>
      </c>
      <c r="AB124">
        <f t="shared" si="5"/>
        <v>124</v>
      </c>
    </row>
    <row r="125" spans="1:28" x14ac:dyDescent="0.35">
      <c r="A125">
        <v>125</v>
      </c>
      <c r="B125" t="str">
        <f>IF(J125="Wolfspeed",K125,IFERROR(VLOOKUP(CONCATENATE(C125,D125),Sheet1!AF:AH,1,FALSE),CONCATENATE(C125,"D")))</f>
        <v>C3M0075120D</v>
      </c>
      <c r="C125" t="str">
        <f t="array" ref="C125">IF(G125=650,INDEX(Sheet1!$I:$I,MATCH(MIN(ABS(Sheet1!$H$1:$H$50-E125)),ABS(Sheet1!$H$1:$H$50-E125),0)),IF(G125=900,INDEX(Sheet1!$C:$C,MATCH(MIN(ABS(Sheet1!$B$1:$B$50-E125)),ABS(Sheet1!$B$1:$B$50-E125),0)),IF(G125=1200,INDEX(Sheet1!$U:$U,MATCH(MIN(ABS(Sheet1!$T$1:$T$48-E125)),ABS(Sheet1!$T$1:$T$48-E125),0)),IF(G125=1000,INDEX(Sheet1!$AA:$AA,MATCH(MIN(ABS(Sheet1!$Z$1:$Z$50-E125)),ABS(Sheet1!$Z$1:$Z$50-E125),0))))))</f>
        <v>C3M0075120</v>
      </c>
      <c r="D125" t="str">
        <f t="shared" si="3"/>
        <v>D</v>
      </c>
      <c r="E125">
        <f t="shared" si="4"/>
        <v>90</v>
      </c>
      <c r="G125">
        <v>1200</v>
      </c>
      <c r="H125">
        <v>117</v>
      </c>
      <c r="I125" t="s">
        <v>2030</v>
      </c>
      <c r="J125" t="s">
        <v>187</v>
      </c>
      <c r="K125" t="s">
        <v>445</v>
      </c>
      <c r="L125" t="s">
        <v>30</v>
      </c>
      <c r="M125" s="9">
        <v>9.27</v>
      </c>
      <c r="N125" s="4">
        <v>16.366</v>
      </c>
      <c r="O125" s="4"/>
      <c r="P125" s="4">
        <v>15.00643</v>
      </c>
      <c r="Q125" s="4">
        <v>23.905318553606602</v>
      </c>
      <c r="R125" s="4">
        <v>11.5</v>
      </c>
      <c r="S125" s="4">
        <v>19.47</v>
      </c>
      <c r="T125" s="4">
        <v>19.55</v>
      </c>
      <c r="U125" s="4">
        <v>9.27</v>
      </c>
      <c r="V125" s="4"/>
      <c r="W125" s="4"/>
      <c r="X125" s="4"/>
      <c r="Y125" s="4"/>
      <c r="Z125" s="4">
        <v>16.437000000000001</v>
      </c>
      <c r="AA125" s="4">
        <v>11.3049</v>
      </c>
      <c r="AB125">
        <f t="shared" si="5"/>
        <v>125</v>
      </c>
    </row>
    <row r="126" spans="1:28" x14ac:dyDescent="0.35">
      <c r="A126">
        <v>126</v>
      </c>
      <c r="B126" t="str">
        <f>IF(J126="Wolfspeed",K126,IFERROR(VLOOKUP(CONCATENATE(C126,D126),Sheet1!AF:AH,1,FALSE),CONCATENATE(C126,"D")))</f>
        <v>C3M0075120D</v>
      </c>
      <c r="C126" t="str">
        <f t="array" ref="C126">IF(G126=650,INDEX(Sheet1!$I:$I,MATCH(MIN(ABS(Sheet1!$H$1:$H$50-E126)),ABS(Sheet1!$H$1:$H$50-E126),0)),IF(G126=900,INDEX(Sheet1!$C:$C,MATCH(MIN(ABS(Sheet1!$B$1:$B$50-E126)),ABS(Sheet1!$B$1:$B$50-E126),0)),IF(G126=1200,INDEX(Sheet1!$U:$U,MATCH(MIN(ABS(Sheet1!$T$1:$T$48-E126)),ABS(Sheet1!$T$1:$T$48-E126),0)),IF(G126=1000,INDEX(Sheet1!$AA:$AA,MATCH(MIN(ABS(Sheet1!$Z$1:$Z$50-E126)),ABS(Sheet1!$Z$1:$Z$50-E126),0))))))</f>
        <v>C3M0075120</v>
      </c>
      <c r="D126" t="str">
        <f t="shared" si="3"/>
        <v>D</v>
      </c>
      <c r="E126">
        <f t="shared" si="4"/>
        <v>90</v>
      </c>
      <c r="G126">
        <v>1200</v>
      </c>
      <c r="H126">
        <v>117</v>
      </c>
      <c r="I126" t="s">
        <v>2030</v>
      </c>
      <c r="J126" t="s">
        <v>187</v>
      </c>
      <c r="K126" t="s">
        <v>1347</v>
      </c>
      <c r="L126" t="s">
        <v>23</v>
      </c>
      <c r="M126" s="9">
        <v>23.7806</v>
      </c>
      <c r="N126" s="4">
        <v>23.7806</v>
      </c>
      <c r="O126" s="4"/>
      <c r="P126" s="4"/>
      <c r="Q126" s="4"/>
      <c r="R126" s="4">
        <v>26.9</v>
      </c>
      <c r="S126" s="4"/>
      <c r="T126" s="4">
        <v>27.88</v>
      </c>
      <c r="U126" s="4"/>
      <c r="V126" s="4"/>
      <c r="W126" s="4"/>
      <c r="X126" s="4"/>
      <c r="Y126" s="4"/>
      <c r="Z126" s="4"/>
      <c r="AA126" s="4">
        <v>29.526</v>
      </c>
      <c r="AB126">
        <f t="shared" si="5"/>
        <v>126</v>
      </c>
    </row>
    <row r="127" spans="1:28" x14ac:dyDescent="0.35">
      <c r="A127">
        <v>127</v>
      </c>
      <c r="B127" t="str">
        <f>IF(J127="Wolfspeed",K127,IFERROR(VLOOKUP(CONCATENATE(C127,D127),Sheet1!AF:AH,1,FALSE),CONCATENATE(C127,"D")))</f>
        <v>C3M0075120K</v>
      </c>
      <c r="C127" t="str">
        <f t="array" ref="C127">IF(G127=650,INDEX(Sheet1!$I:$I,MATCH(MIN(ABS(Sheet1!$H$1:$H$50-E127)),ABS(Sheet1!$H$1:$H$50-E127),0)),IF(G127=900,INDEX(Sheet1!$C:$C,MATCH(MIN(ABS(Sheet1!$B$1:$B$50-E127)),ABS(Sheet1!$B$1:$B$50-E127),0)),IF(G127=1200,INDEX(Sheet1!$U:$U,MATCH(MIN(ABS(Sheet1!$T$1:$T$48-E127)),ABS(Sheet1!$T$1:$T$48-E127),0)),IF(G127=1000,INDEX(Sheet1!$AA:$AA,MATCH(MIN(ABS(Sheet1!$Z$1:$Z$50-E127)),ABS(Sheet1!$Z$1:$Z$50-E127),0))))))</f>
        <v>C3M0075120</v>
      </c>
      <c r="D127" t="str">
        <f t="shared" si="3"/>
        <v>K</v>
      </c>
      <c r="E127">
        <f t="shared" si="4"/>
        <v>90</v>
      </c>
      <c r="G127">
        <v>1200</v>
      </c>
      <c r="H127">
        <v>117</v>
      </c>
      <c r="I127" t="s">
        <v>2082</v>
      </c>
      <c r="J127" t="s">
        <v>426</v>
      </c>
      <c r="K127" t="s">
        <v>1195</v>
      </c>
      <c r="L127" t="s">
        <v>25</v>
      </c>
      <c r="M127" s="9">
        <v>8.0979899999999994</v>
      </c>
      <c r="N127" s="4">
        <v>8.4775500000000008</v>
      </c>
      <c r="O127" s="4"/>
      <c r="P127" s="4">
        <v>8.0979899999999994</v>
      </c>
      <c r="Q127" s="4">
        <v>9.1785833394569991</v>
      </c>
      <c r="R127" s="4"/>
      <c r="S127" s="4">
        <v>10.02</v>
      </c>
      <c r="T127" s="4">
        <v>9.8699999999999992</v>
      </c>
      <c r="U127" s="4">
        <v>8.32</v>
      </c>
      <c r="V127" s="4"/>
      <c r="W127" s="4"/>
      <c r="X127" s="4">
        <v>9</v>
      </c>
      <c r="Y127" s="4"/>
      <c r="Z127" s="4"/>
      <c r="AA127" s="4"/>
      <c r="AB127">
        <f t="shared" si="5"/>
        <v>127</v>
      </c>
    </row>
    <row r="128" spans="1:28" x14ac:dyDescent="0.35">
      <c r="A128">
        <v>128</v>
      </c>
      <c r="B128" t="str">
        <f>IF(J128="Wolfspeed",K128,IFERROR(VLOOKUP(CONCATENATE(C128,D128),Sheet1!AF:AH,1,FALSE),CONCATENATE(C128,"D")))</f>
        <v>C3M0075120D</v>
      </c>
      <c r="C128" t="str">
        <f t="array" ref="C128">IF(G128=650,INDEX(Sheet1!$I:$I,MATCH(MIN(ABS(Sheet1!$H$1:$H$50-E128)),ABS(Sheet1!$H$1:$H$50-E128),0)),IF(G128=900,INDEX(Sheet1!$C:$C,MATCH(MIN(ABS(Sheet1!$B$1:$B$50-E128)),ABS(Sheet1!$B$1:$B$50-E128),0)),IF(G128=1200,INDEX(Sheet1!$U:$U,MATCH(MIN(ABS(Sheet1!$T$1:$T$48-E128)),ABS(Sheet1!$T$1:$T$48-E128),0)),IF(G128=1000,INDEX(Sheet1!$AA:$AA,MATCH(MIN(ABS(Sheet1!$Z$1:$Z$50-E128)),ABS(Sheet1!$Z$1:$Z$50-E128),0))))))</f>
        <v>C3M0075120</v>
      </c>
      <c r="D128" t="str">
        <f t="shared" si="3"/>
        <v>D</v>
      </c>
      <c r="E128">
        <f t="shared" si="4"/>
        <v>92.307692307692307</v>
      </c>
      <c r="G128">
        <v>1200</v>
      </c>
      <c r="H128">
        <v>120</v>
      </c>
      <c r="I128" t="s">
        <v>2030</v>
      </c>
      <c r="J128" t="s">
        <v>177</v>
      </c>
      <c r="K128" t="s">
        <v>1079</v>
      </c>
      <c r="L128" t="s">
        <v>895</v>
      </c>
      <c r="M128" s="9">
        <v>12.51</v>
      </c>
      <c r="N128" s="4">
        <v>13.15122</v>
      </c>
      <c r="O128" s="4"/>
      <c r="P128" s="4"/>
      <c r="Q128" s="4"/>
      <c r="R128" s="4"/>
      <c r="S128" s="4"/>
      <c r="T128" s="4">
        <v>15.31</v>
      </c>
      <c r="U128" s="4">
        <v>18.28</v>
      </c>
      <c r="V128" s="4"/>
      <c r="W128" s="4"/>
      <c r="X128" s="4"/>
      <c r="Y128" s="4"/>
      <c r="Z128" s="4"/>
      <c r="AA128" s="4"/>
      <c r="AB128">
        <f t="shared" si="5"/>
        <v>128</v>
      </c>
    </row>
    <row r="129" spans="1:28" x14ac:dyDescent="0.35">
      <c r="A129">
        <v>129</v>
      </c>
      <c r="B129" t="str">
        <f>IF(J129="Wolfspeed",K129,IFERROR(VLOOKUP(CONCATENATE(C129,D129),Sheet1!AF:AH,1,FALSE),CONCATENATE(C129,"D")))</f>
        <v>C3M0075120D</v>
      </c>
      <c r="C129" t="str">
        <f t="array" ref="C129">IF(G129=650,INDEX(Sheet1!$I:$I,MATCH(MIN(ABS(Sheet1!$H$1:$H$50-E129)),ABS(Sheet1!$H$1:$H$50-E129),0)),IF(G129=900,INDEX(Sheet1!$C:$C,MATCH(MIN(ABS(Sheet1!$B$1:$B$50-E129)),ABS(Sheet1!$B$1:$B$50-E129),0)),IF(G129=1200,INDEX(Sheet1!$U:$U,MATCH(MIN(ABS(Sheet1!$T$1:$T$48-E129)),ABS(Sheet1!$T$1:$T$48-E129),0)),IF(G129=1000,INDEX(Sheet1!$AA:$AA,MATCH(MIN(ABS(Sheet1!$Z$1:$Z$50-E129)),ABS(Sheet1!$Z$1:$Z$50-E129),0))))))</f>
        <v>C3M0075120</v>
      </c>
      <c r="D129" t="str">
        <f t="shared" si="3"/>
        <v>D</v>
      </c>
      <c r="E129">
        <f t="shared" si="4"/>
        <v>105.38461538461539</v>
      </c>
      <c r="G129">
        <v>1200</v>
      </c>
      <c r="H129">
        <v>137</v>
      </c>
      <c r="I129" t="s">
        <v>2030</v>
      </c>
      <c r="J129" t="s">
        <v>187</v>
      </c>
      <c r="K129" t="s">
        <v>1239</v>
      </c>
      <c r="L129" t="s">
        <v>30</v>
      </c>
      <c r="M129" s="9">
        <v>8.6199999999999992</v>
      </c>
      <c r="N129" s="4">
        <v>11.715999999999999</v>
      </c>
      <c r="O129" s="4"/>
      <c r="P129" s="4"/>
      <c r="Q129" s="4"/>
      <c r="R129" s="4">
        <v>12.1</v>
      </c>
      <c r="S129" s="4">
        <v>12.82</v>
      </c>
      <c r="T129" s="4">
        <v>12.52</v>
      </c>
      <c r="U129" s="4">
        <v>8.6199999999999992</v>
      </c>
      <c r="V129" s="4"/>
      <c r="W129" s="4"/>
      <c r="X129" s="4"/>
      <c r="Y129" s="4"/>
      <c r="Z129" s="4"/>
      <c r="AA129" s="4">
        <v>14.532</v>
      </c>
      <c r="AB129">
        <f t="shared" si="5"/>
        <v>129</v>
      </c>
    </row>
    <row r="130" spans="1:28" x14ac:dyDescent="0.35">
      <c r="A130">
        <v>130</v>
      </c>
      <c r="B130" t="str">
        <f>IF(J130="Wolfspeed",K130,IFERROR(VLOOKUP(CONCATENATE(C130,D130),Sheet1!AF:AH,1,FALSE),CONCATENATE(C130,"D")))</f>
        <v>C3M0075120D</v>
      </c>
      <c r="C130" t="str">
        <f t="array" ref="C130">IF(G130=650,INDEX(Sheet1!$I:$I,MATCH(MIN(ABS(Sheet1!$H$1:$H$50-E130)),ABS(Sheet1!$H$1:$H$50-E130),0)),IF(G130=900,INDEX(Sheet1!$C:$C,MATCH(MIN(ABS(Sheet1!$B$1:$B$50-E130)),ABS(Sheet1!$B$1:$B$50-E130),0)),IF(G130=1200,INDEX(Sheet1!$U:$U,MATCH(MIN(ABS(Sheet1!$T$1:$T$48-E130)),ABS(Sheet1!$T$1:$T$48-E130),0)),IF(G130=1000,INDEX(Sheet1!$AA:$AA,MATCH(MIN(ABS(Sheet1!$Z$1:$Z$50-E130)),ABS(Sheet1!$Z$1:$Z$50-E130),0))))))</f>
        <v>C3M0075120</v>
      </c>
      <c r="D130" t="str">
        <f t="shared" si="3"/>
        <v>D</v>
      </c>
      <c r="E130">
        <f t="shared" si="4"/>
        <v>105.38461538461539</v>
      </c>
      <c r="G130">
        <v>1200</v>
      </c>
      <c r="H130">
        <v>137</v>
      </c>
      <c r="I130" t="s">
        <v>2030</v>
      </c>
      <c r="J130" t="s">
        <v>187</v>
      </c>
      <c r="K130" t="s">
        <v>1285</v>
      </c>
      <c r="L130" t="s">
        <v>30</v>
      </c>
      <c r="M130" s="9">
        <v>10.61</v>
      </c>
      <c r="N130" s="4">
        <v>13.0587</v>
      </c>
      <c r="O130" s="4"/>
      <c r="P130" s="4"/>
      <c r="Q130" s="4"/>
      <c r="R130" s="4">
        <v>14.8</v>
      </c>
      <c r="S130" s="4"/>
      <c r="T130" s="4">
        <v>16.66</v>
      </c>
      <c r="U130" s="4">
        <v>10.61</v>
      </c>
      <c r="V130" s="4"/>
      <c r="W130" s="4"/>
      <c r="X130" s="4"/>
      <c r="Y130" s="4"/>
      <c r="Z130" s="4"/>
      <c r="AA130" s="4">
        <v>16.716000000000001</v>
      </c>
      <c r="AB130">
        <f t="shared" si="5"/>
        <v>130</v>
      </c>
    </row>
    <row r="131" spans="1:28" x14ac:dyDescent="0.35">
      <c r="A131">
        <v>131</v>
      </c>
      <c r="B131" t="str">
        <f>IF(J131="Wolfspeed",K131,IFERROR(VLOOKUP(CONCATENATE(C131,D131),Sheet1!AF:AH,1,FALSE),CONCATENATE(C131,"D")))</f>
        <v>C3M0075120K</v>
      </c>
      <c r="C131" t="str">
        <f t="array" ref="C131">IF(G131=650,INDEX(Sheet1!$I:$I,MATCH(MIN(ABS(Sheet1!$H$1:$H$50-E131)),ABS(Sheet1!$H$1:$H$50-E131),0)),IF(G131=900,INDEX(Sheet1!$C:$C,MATCH(MIN(ABS(Sheet1!$B$1:$B$50-E131)),ABS(Sheet1!$B$1:$B$50-E131),0)),IF(G131=1200,INDEX(Sheet1!$U:$U,MATCH(MIN(ABS(Sheet1!$T$1:$T$48-E131)),ABS(Sheet1!$T$1:$T$48-E131),0)),IF(G131=1000,INDEX(Sheet1!$AA:$AA,MATCH(MIN(ABS(Sheet1!$Z$1:$Z$50-E131)),ABS(Sheet1!$Z$1:$Z$50-E131),0))))))</f>
        <v>C3M0075120</v>
      </c>
      <c r="D131" t="str">
        <f t="shared" ref="D131:D151" si="6">IF(I131="TO-247-3","D",IF(I131="TO-247-4","K",IF(LEFT(I131,6)="TO-263","J","D")))</f>
        <v>K</v>
      </c>
      <c r="E131">
        <f t="shared" ref="E131:E153" si="7">H131/1.3</f>
        <v>105.38461538461539</v>
      </c>
      <c r="G131">
        <v>1200</v>
      </c>
      <c r="H131">
        <v>137</v>
      </c>
      <c r="I131" t="s">
        <v>2082</v>
      </c>
      <c r="J131" t="s">
        <v>187</v>
      </c>
      <c r="K131" t="s">
        <v>1271</v>
      </c>
      <c r="L131" t="s">
        <v>26</v>
      </c>
      <c r="M131" s="9">
        <v>9.4225392716029095</v>
      </c>
      <c r="N131" s="4">
        <v>11.923360000000001</v>
      </c>
      <c r="O131" s="4"/>
      <c r="P131" s="4">
        <v>10.55585</v>
      </c>
      <c r="Q131" s="4">
        <v>9.4225392716029095</v>
      </c>
      <c r="R131" s="4">
        <v>14.6</v>
      </c>
      <c r="S131" s="4"/>
      <c r="T131" s="4">
        <v>12.74</v>
      </c>
      <c r="U131" s="4">
        <v>9.69</v>
      </c>
      <c r="V131" s="4"/>
      <c r="W131" s="4"/>
      <c r="X131" s="4"/>
      <c r="Y131" s="4"/>
      <c r="Z131" s="4"/>
      <c r="AA131" s="4">
        <v>15.26</v>
      </c>
      <c r="AB131">
        <f t="shared" ref="AB131:AB181" si="8">A131</f>
        <v>131</v>
      </c>
    </row>
    <row r="132" spans="1:28" x14ac:dyDescent="0.35">
      <c r="A132">
        <v>132</v>
      </c>
      <c r="B132" t="str">
        <f>IF(J132="Wolfspeed",K132,IFERROR(VLOOKUP(CONCATENATE(C132,D132),Sheet1!AF:AH,1,FALSE),CONCATENATE(C132,"D")))</f>
        <v>C3M0075120D</v>
      </c>
      <c r="C132" t="str">
        <f t="array" ref="C132">IF(G132=650,INDEX(Sheet1!$I:$I,MATCH(MIN(ABS(Sheet1!$H$1:$H$50-E132)),ABS(Sheet1!$H$1:$H$50-E132),0)),IF(G132=900,INDEX(Sheet1!$C:$C,MATCH(MIN(ABS(Sheet1!$B$1:$B$50-E132)),ABS(Sheet1!$B$1:$B$50-E132),0)),IF(G132=1200,INDEX(Sheet1!$U:$U,MATCH(MIN(ABS(Sheet1!$T$1:$T$48-E132)),ABS(Sheet1!$T$1:$T$48-E132),0)),IF(G132=1000,INDEX(Sheet1!$AA:$AA,MATCH(MIN(ABS(Sheet1!$Z$1:$Z$50-E132)),ABS(Sheet1!$Z$1:$Z$50-E132),0))))))</f>
        <v>C3M0075120</v>
      </c>
      <c r="D132" t="str">
        <f t="shared" si="6"/>
        <v>D</v>
      </c>
      <c r="E132">
        <f t="shared" si="7"/>
        <v>115.38461538461539</v>
      </c>
      <c r="G132">
        <v>1200</v>
      </c>
      <c r="H132">
        <v>150</v>
      </c>
      <c r="I132" t="s">
        <v>2030</v>
      </c>
      <c r="J132" t="s">
        <v>304</v>
      </c>
      <c r="K132" t="s">
        <v>303</v>
      </c>
      <c r="L132" t="s">
        <v>23</v>
      </c>
      <c r="M132" s="9">
        <v>6.9558999999999997</v>
      </c>
      <c r="N132" s="4">
        <v>6.9558999999999997</v>
      </c>
      <c r="O132" s="4">
        <v>8.8239999999999998</v>
      </c>
      <c r="P132" s="4"/>
      <c r="Q132" s="4"/>
      <c r="R132" s="4"/>
      <c r="S132" s="4">
        <v>7.94</v>
      </c>
      <c r="T132" s="4">
        <v>8.1</v>
      </c>
      <c r="U132" s="4">
        <v>7.58</v>
      </c>
      <c r="V132" s="4"/>
      <c r="W132" s="4"/>
      <c r="X132" s="4"/>
      <c r="Y132" s="4">
        <v>14.3</v>
      </c>
      <c r="Z132" s="4"/>
      <c r="AA132" s="4">
        <v>8.0731999999999999</v>
      </c>
      <c r="AB132">
        <f t="shared" si="8"/>
        <v>132</v>
      </c>
    </row>
    <row r="133" spans="1:28" x14ac:dyDescent="0.35">
      <c r="A133">
        <v>133</v>
      </c>
      <c r="B133" t="str">
        <f>IF(J133="Wolfspeed",K133,IFERROR(VLOOKUP(CONCATENATE(C133,D133),Sheet1!AF:AH,1,FALSE),CONCATENATE(C133,"D")))</f>
        <v>C3M0160120D</v>
      </c>
      <c r="C133" t="str">
        <f t="array" ref="C133">IF(G133=650,INDEX(Sheet1!$I:$I,MATCH(MIN(ABS(Sheet1!$H$1:$H$50-E133)),ABS(Sheet1!$H$1:$H$50-E133),0)),IF(G133=900,INDEX(Sheet1!$C:$C,MATCH(MIN(ABS(Sheet1!$B$1:$B$50-E133)),ABS(Sheet1!$B$1:$B$50-E133),0)),IF(G133=1200,INDEX(Sheet1!$U:$U,MATCH(MIN(ABS(Sheet1!$T$1:$T$48-E133)),ABS(Sheet1!$T$1:$T$48-E133),0)),IF(G133=1000,INDEX(Sheet1!$AA:$AA,MATCH(MIN(ABS(Sheet1!$Z$1:$Z$50-E133)),ABS(Sheet1!$Z$1:$Z$50-E133),0))))))</f>
        <v>C3M0160120</v>
      </c>
      <c r="D133" t="str">
        <f t="shared" si="6"/>
        <v>D</v>
      </c>
      <c r="E133">
        <f t="shared" si="7"/>
        <v>140</v>
      </c>
      <c r="G133">
        <v>1200</v>
      </c>
      <c r="H133">
        <v>182</v>
      </c>
      <c r="I133" t="s">
        <v>2030</v>
      </c>
      <c r="J133" t="s">
        <v>426</v>
      </c>
      <c r="K133" t="s">
        <v>1152</v>
      </c>
      <c r="L133" t="s">
        <v>30</v>
      </c>
      <c r="M133" s="9">
        <v>5.92</v>
      </c>
      <c r="N133" s="4">
        <v>6.6661700000000002</v>
      </c>
      <c r="O133" s="4"/>
      <c r="P133" s="4">
        <v>6.2733699999999999</v>
      </c>
      <c r="Q133" s="4">
        <v>7.1104353085484604</v>
      </c>
      <c r="R133" s="4"/>
      <c r="S133" s="4"/>
      <c r="T133" s="4">
        <v>8.8800000000000008</v>
      </c>
      <c r="U133" s="4">
        <v>5.92</v>
      </c>
      <c r="V133" s="4"/>
      <c r="W133" s="4"/>
      <c r="X133" s="4">
        <v>6.97</v>
      </c>
      <c r="Y133" s="4"/>
      <c r="Z133" s="4"/>
      <c r="AA133" s="4"/>
      <c r="AB133">
        <f t="shared" si="8"/>
        <v>133</v>
      </c>
    </row>
    <row r="134" spans="1:28" x14ac:dyDescent="0.35">
      <c r="A134">
        <v>134</v>
      </c>
      <c r="B134" t="str">
        <f>IF(J134="Wolfspeed",K134,IFERROR(VLOOKUP(CONCATENATE(C134,D134),Sheet1!AF:AH,1,FALSE),CONCATENATE(C134,"D")))</f>
        <v>C3M0160120K</v>
      </c>
      <c r="C134" t="str">
        <f t="array" ref="C134">IF(G134=650,INDEX(Sheet1!$I:$I,MATCH(MIN(ABS(Sheet1!$H$1:$H$50-E134)),ABS(Sheet1!$H$1:$H$50-E134),0)),IF(G134=900,INDEX(Sheet1!$C:$C,MATCH(MIN(ABS(Sheet1!$B$1:$B$50-E134)),ABS(Sheet1!$B$1:$B$50-E134),0)),IF(G134=1200,INDEX(Sheet1!$U:$U,MATCH(MIN(ABS(Sheet1!$T$1:$T$48-E134)),ABS(Sheet1!$T$1:$T$48-E134),0)),IF(G134=1000,INDEX(Sheet1!$AA:$AA,MATCH(MIN(ABS(Sheet1!$Z$1:$Z$50-E134)),ABS(Sheet1!$Z$1:$Z$50-E134),0))))))</f>
        <v>C3M0160120</v>
      </c>
      <c r="D134" t="str">
        <f t="shared" si="6"/>
        <v>K</v>
      </c>
      <c r="E134">
        <f t="shared" si="7"/>
        <v>140</v>
      </c>
      <c r="G134">
        <v>1200</v>
      </c>
      <c r="H134">
        <v>182</v>
      </c>
      <c r="I134" t="s">
        <v>2082</v>
      </c>
      <c r="J134" t="s">
        <v>426</v>
      </c>
      <c r="K134" t="s">
        <v>1134</v>
      </c>
      <c r="L134" t="s">
        <v>25</v>
      </c>
      <c r="M134" s="9">
        <v>6.7581699999999998</v>
      </c>
      <c r="N134" s="4">
        <v>7.0749399999999998</v>
      </c>
      <c r="O134" s="4"/>
      <c r="P134" s="4">
        <v>6.7581699999999998</v>
      </c>
      <c r="Q134" s="4">
        <v>7.5097366442634303</v>
      </c>
      <c r="R134" s="4"/>
      <c r="S134" s="4">
        <v>8.36</v>
      </c>
      <c r="T134" s="4">
        <v>9.44</v>
      </c>
      <c r="U134" s="4">
        <v>6.94</v>
      </c>
      <c r="V134" s="4"/>
      <c r="W134" s="4"/>
      <c r="X134" s="4">
        <v>7.51</v>
      </c>
      <c r="Y134" s="4"/>
      <c r="Z134" s="4"/>
      <c r="AA134" s="4"/>
      <c r="AB134">
        <f t="shared" si="8"/>
        <v>134</v>
      </c>
    </row>
    <row r="135" spans="1:28" x14ac:dyDescent="0.35">
      <c r="A135">
        <v>135</v>
      </c>
      <c r="B135" t="str">
        <f>IF(J135="Wolfspeed",K135,IFERROR(VLOOKUP(CONCATENATE(C135,D135),Sheet1!AF:AH,1,FALSE),CONCATENATE(C135,"D")))</f>
        <v>C2M0160120D</v>
      </c>
      <c r="C135" t="str">
        <f t="array" ref="C135">IF(G135=650,INDEX(Sheet1!$I:$I,MATCH(MIN(ABS(Sheet1!$H$1:$H$50-E135)),ABS(Sheet1!$H$1:$H$50-E135),0)),IF(G135=900,INDEX(Sheet1!$C:$C,MATCH(MIN(ABS(Sheet1!$B$1:$B$50-E135)),ABS(Sheet1!$B$1:$B$50-E135),0)),IF(G135=1200,INDEX(Sheet1!$U:$U,MATCH(MIN(ABS(Sheet1!$T$1:$T$48-E135)),ABS(Sheet1!$T$1:$T$48-E135),0)),IF(G135=1000,INDEX(Sheet1!$AA:$AA,MATCH(MIN(ABS(Sheet1!$Z$1:$Z$50-E135)),ABS(Sheet1!$Z$1:$Z$50-E135),0))))))</f>
        <v>C3M0160120</v>
      </c>
      <c r="D135" t="str">
        <f t="shared" si="6"/>
        <v>D</v>
      </c>
      <c r="E135">
        <f t="shared" si="7"/>
        <v>150.76923076923077</v>
      </c>
      <c r="G135">
        <v>1200</v>
      </c>
      <c r="H135">
        <v>196</v>
      </c>
      <c r="I135" t="s">
        <v>2030</v>
      </c>
      <c r="J135" t="s">
        <v>137</v>
      </c>
      <c r="K135" t="s">
        <v>150</v>
      </c>
      <c r="L135" t="s">
        <v>30</v>
      </c>
      <c r="M135" s="9">
        <v>6.95</v>
      </c>
      <c r="N135" s="4">
        <v>7.8125</v>
      </c>
      <c r="O135" s="4"/>
      <c r="P135" s="4"/>
      <c r="Q135" s="4"/>
      <c r="R135" s="4"/>
      <c r="S135" s="4"/>
      <c r="T135" s="4"/>
      <c r="U135" s="4">
        <v>6.95</v>
      </c>
      <c r="V135" s="4">
        <v>7.7</v>
      </c>
      <c r="W135" s="4">
        <v>7.59</v>
      </c>
      <c r="X135" s="4"/>
      <c r="Y135" s="4">
        <v>8.75</v>
      </c>
      <c r="Z135" s="4"/>
      <c r="AA135" s="4">
        <v>8.85</v>
      </c>
      <c r="AB135">
        <f t="shared" si="8"/>
        <v>135</v>
      </c>
    </row>
    <row r="136" spans="1:28" x14ac:dyDescent="0.35">
      <c r="A136">
        <v>136</v>
      </c>
      <c r="B136" t="str">
        <f>IF(J136="Wolfspeed",K136,IFERROR(VLOOKUP(CONCATENATE(C136,D136),Sheet1!AF:AH,1,FALSE),CONCATENATE(C136,"D")))</f>
        <v>C3M0160120D</v>
      </c>
      <c r="C136" t="str">
        <f t="array" ref="C136">IF(G136=650,INDEX(Sheet1!$I:$I,MATCH(MIN(ABS(Sheet1!$H$1:$H$50-E136)),ABS(Sheet1!$H$1:$H$50-E136),0)),IF(G136=900,INDEX(Sheet1!$C:$C,MATCH(MIN(ABS(Sheet1!$B$1:$B$50-E136)),ABS(Sheet1!$B$1:$B$50-E136),0)),IF(G136=1200,INDEX(Sheet1!$U:$U,MATCH(MIN(ABS(Sheet1!$T$1:$T$48-E136)),ABS(Sheet1!$T$1:$T$48-E136),0)),IF(G136=1000,INDEX(Sheet1!$AA:$AA,MATCH(MIN(ABS(Sheet1!$Z$1:$Z$50-E136)),ABS(Sheet1!$Z$1:$Z$50-E136),0))))))</f>
        <v>C3M0160120</v>
      </c>
      <c r="D136" t="str">
        <f t="shared" si="6"/>
        <v>D</v>
      </c>
      <c r="E136">
        <f t="shared" si="7"/>
        <v>153.84615384615384</v>
      </c>
      <c r="G136">
        <v>1200</v>
      </c>
      <c r="H136">
        <v>200</v>
      </c>
      <c r="I136" t="s">
        <v>2030</v>
      </c>
      <c r="J136" t="s">
        <v>304</v>
      </c>
      <c r="K136" t="s">
        <v>641</v>
      </c>
      <c r="L136" t="s">
        <v>23</v>
      </c>
      <c r="M136" s="9">
        <v>5.1165000000000003</v>
      </c>
      <c r="N136" s="4">
        <v>5.1165000000000003</v>
      </c>
      <c r="O136" s="4"/>
      <c r="P136" s="4"/>
      <c r="Q136" s="4"/>
      <c r="R136" s="4"/>
      <c r="S136" s="4"/>
      <c r="T136" s="4">
        <v>5.87</v>
      </c>
      <c r="U136" s="4">
        <v>5.87</v>
      </c>
      <c r="V136" s="4"/>
      <c r="W136" s="4"/>
      <c r="X136" s="4"/>
      <c r="Y136" s="4">
        <v>11.4</v>
      </c>
      <c r="Z136" s="4"/>
      <c r="AA136" s="4"/>
      <c r="AB136">
        <f t="shared" si="8"/>
        <v>136</v>
      </c>
    </row>
    <row r="137" spans="1:28" x14ac:dyDescent="0.35">
      <c r="A137">
        <v>137</v>
      </c>
      <c r="B137" t="str">
        <f>IF(J137="Wolfspeed",K137,IFERROR(VLOOKUP(CONCATENATE(C137,D137),Sheet1!AF:AH,1,FALSE),CONCATENATE(C137,"D")))</f>
        <v>C3M0160120D</v>
      </c>
      <c r="C137" t="str">
        <f t="array" ref="C137">IF(G137=650,INDEX(Sheet1!$I:$I,MATCH(MIN(ABS(Sheet1!$H$1:$H$50-E137)),ABS(Sheet1!$H$1:$H$50-E137),0)),IF(G137=900,INDEX(Sheet1!$C:$C,MATCH(MIN(ABS(Sheet1!$B$1:$B$50-E137)),ABS(Sheet1!$B$1:$B$50-E137),0)),IF(G137=1200,INDEX(Sheet1!$U:$U,MATCH(MIN(ABS(Sheet1!$T$1:$T$48-E137)),ABS(Sheet1!$T$1:$T$48-E137),0)),IF(G137=1000,INDEX(Sheet1!$AA:$AA,MATCH(MIN(ABS(Sheet1!$Z$1:$Z$50-E137)),ABS(Sheet1!$Z$1:$Z$50-E137),0))))))</f>
        <v>C3M0160120</v>
      </c>
      <c r="D137" t="str">
        <f t="shared" si="6"/>
        <v>D</v>
      </c>
      <c r="E137">
        <f t="shared" si="7"/>
        <v>160</v>
      </c>
      <c r="G137">
        <v>1200</v>
      </c>
      <c r="H137">
        <v>208</v>
      </c>
      <c r="I137" t="s">
        <v>2030</v>
      </c>
      <c r="J137" t="s">
        <v>187</v>
      </c>
      <c r="K137" t="s">
        <v>358</v>
      </c>
      <c r="L137" t="s">
        <v>25</v>
      </c>
      <c r="M137" s="9">
        <v>8.4980799999999999</v>
      </c>
      <c r="N137" s="4">
        <v>9.2680000000000007</v>
      </c>
      <c r="O137" s="4"/>
      <c r="P137" s="4">
        <v>8.4980799999999999</v>
      </c>
      <c r="Q137" s="4">
        <v>12.300109095636699</v>
      </c>
      <c r="R137" s="4">
        <v>9.27</v>
      </c>
      <c r="S137" s="4">
        <v>11.2</v>
      </c>
      <c r="T137" s="4">
        <v>11.03</v>
      </c>
      <c r="U137" s="4">
        <v>11.03</v>
      </c>
      <c r="V137" s="4"/>
      <c r="W137" s="4">
        <v>10.09</v>
      </c>
      <c r="X137" s="4"/>
      <c r="Y137" s="4"/>
      <c r="Z137" s="4">
        <v>9.3079999999999998</v>
      </c>
      <c r="AA137" s="4">
        <v>10.584</v>
      </c>
      <c r="AB137">
        <f t="shared" si="8"/>
        <v>137</v>
      </c>
    </row>
    <row r="138" spans="1:28" x14ac:dyDescent="0.35">
      <c r="A138">
        <v>138</v>
      </c>
      <c r="B138" t="str">
        <f>IF(J138="Wolfspeed",K138,IFERROR(VLOOKUP(CONCATENATE(C138,D138),Sheet1!AF:AH,1,FALSE),CONCATENATE(C138,"D")))</f>
        <v>C3M0160120D</v>
      </c>
      <c r="C138" t="str">
        <f t="array" ref="C138">IF(G138=650,INDEX(Sheet1!$I:$I,MATCH(MIN(ABS(Sheet1!$H$1:$H$50-E138)),ABS(Sheet1!$H$1:$H$50-E138),0)),IF(G138=900,INDEX(Sheet1!$C:$C,MATCH(MIN(ABS(Sheet1!$B$1:$B$50-E138)),ABS(Sheet1!$B$1:$B$50-E138),0)),IF(G138=1200,INDEX(Sheet1!$U:$U,MATCH(MIN(ABS(Sheet1!$T$1:$T$48-E138)),ABS(Sheet1!$T$1:$T$48-E138),0)),IF(G138=1000,INDEX(Sheet1!$AA:$AA,MATCH(MIN(ABS(Sheet1!$Z$1:$Z$50-E138)),ABS(Sheet1!$Z$1:$Z$50-E138),0))))))</f>
        <v>C3M0160120</v>
      </c>
      <c r="D138" t="str">
        <f t="shared" si="6"/>
        <v>D</v>
      </c>
      <c r="E138">
        <f t="shared" si="7"/>
        <v>160</v>
      </c>
      <c r="G138">
        <v>1200</v>
      </c>
      <c r="H138">
        <v>208</v>
      </c>
      <c r="I138" t="s">
        <v>2030</v>
      </c>
      <c r="J138" t="s">
        <v>187</v>
      </c>
      <c r="K138" t="s">
        <v>263</v>
      </c>
      <c r="L138" t="s">
        <v>284</v>
      </c>
      <c r="M138" s="9">
        <v>4.3515199999999998</v>
      </c>
      <c r="N138" s="4">
        <v>5.992</v>
      </c>
      <c r="O138" s="4"/>
      <c r="P138" s="4">
        <v>5.4942299999999999</v>
      </c>
      <c r="Q138" s="4">
        <v>5.7091499019269696</v>
      </c>
      <c r="R138" s="4">
        <v>5.37</v>
      </c>
      <c r="S138" s="4">
        <v>6.5</v>
      </c>
      <c r="T138" s="4">
        <v>7.27</v>
      </c>
      <c r="U138" s="4">
        <v>7.27</v>
      </c>
      <c r="V138" s="4"/>
      <c r="W138" s="4">
        <v>8.4849999999999994</v>
      </c>
      <c r="X138" s="4"/>
      <c r="Y138" s="4">
        <v>13.17</v>
      </c>
      <c r="Z138" s="4">
        <v>5.46</v>
      </c>
      <c r="AA138" s="4">
        <v>6.8468</v>
      </c>
      <c r="AB138">
        <f t="shared" si="8"/>
        <v>138</v>
      </c>
    </row>
    <row r="139" spans="1:28" x14ac:dyDescent="0.35">
      <c r="A139">
        <v>139</v>
      </c>
      <c r="B139" t="str">
        <f>IF(J139="Wolfspeed",K139,IFERROR(VLOOKUP(CONCATENATE(C139,D139),Sheet1!AF:AH,1,FALSE),CONCATENATE(C139,"D")))</f>
        <v>C3M0160120D</v>
      </c>
      <c r="C139" t="str">
        <f t="array" ref="C139">IF(G139=650,INDEX(Sheet1!$I:$I,MATCH(MIN(ABS(Sheet1!$H$1:$H$50-E139)),ABS(Sheet1!$H$1:$H$50-E139),0)),IF(G139=900,INDEX(Sheet1!$C:$C,MATCH(MIN(ABS(Sheet1!$B$1:$B$50-E139)),ABS(Sheet1!$B$1:$B$50-E139),0)),IF(G139=1200,INDEX(Sheet1!$U:$U,MATCH(MIN(ABS(Sheet1!$T$1:$T$48-E139)),ABS(Sheet1!$T$1:$T$48-E139),0)),IF(G139=1700,INDEX(Sheet1!$O:$O,MATCH(MIN(ABS(Sheet1!$N$1:$Z$50-E139)),ABS(Sheet1!$N$1:$Z$50-E139),0))))))</f>
        <v>C3M0160120</v>
      </c>
      <c r="D139" t="str">
        <f t="shared" si="6"/>
        <v>D</v>
      </c>
      <c r="E139">
        <f t="shared" si="7"/>
        <v>160</v>
      </c>
      <c r="G139">
        <v>1200</v>
      </c>
      <c r="H139">
        <v>208</v>
      </c>
      <c r="I139" t="s">
        <v>2030</v>
      </c>
      <c r="J139" t="s">
        <v>187</v>
      </c>
      <c r="K139" t="s">
        <v>750</v>
      </c>
      <c r="L139" t="s">
        <v>30</v>
      </c>
      <c r="M139" s="9">
        <v>7.07</v>
      </c>
      <c r="N139" s="4">
        <v>8.3613599999999995</v>
      </c>
      <c r="O139" s="4"/>
      <c r="P139" s="4"/>
      <c r="Q139" s="4"/>
      <c r="R139" s="4">
        <v>9.82</v>
      </c>
      <c r="S139" s="4"/>
      <c r="T139" s="4">
        <v>11.05</v>
      </c>
      <c r="U139" s="4">
        <v>7.07</v>
      </c>
      <c r="V139" s="4"/>
      <c r="W139" s="4"/>
      <c r="X139" s="4"/>
      <c r="Y139" s="4"/>
      <c r="Z139" s="4"/>
      <c r="AA139" s="4">
        <v>11.087999999999999</v>
      </c>
      <c r="AB139">
        <f t="shared" si="8"/>
        <v>139</v>
      </c>
    </row>
    <row r="140" spans="1:28" x14ac:dyDescent="0.35">
      <c r="A140">
        <v>140</v>
      </c>
      <c r="B140" t="str">
        <f>IF(J140="Wolfspeed",K140,IFERROR(VLOOKUP(CONCATENATE(C140,D140),Sheet1!AF:AH,1,FALSE),CONCATENATE(C140,"D")))</f>
        <v>C3M0160120K</v>
      </c>
      <c r="C140" t="str">
        <f t="array" ref="C140">IF(G140=650,INDEX(Sheet1!$I:$I,MATCH(MIN(ABS(Sheet1!$H$1:$H$50-E140)),ABS(Sheet1!$H$1:$H$50-E140),0)),IF(G140=900,INDEX(Sheet1!$C:$C,MATCH(MIN(ABS(Sheet1!$B$1:$B$50-E140)),ABS(Sheet1!$B$1:$B$50-E140),0)),IF(G140=1200,INDEX(Sheet1!$U:$U,MATCH(MIN(ABS(Sheet1!$T$1:$T$48-E140)),ABS(Sheet1!$T$1:$T$48-E140),0)),IF(G140=1700,INDEX(Sheet1!$O:$O,MATCH(MIN(ABS(Sheet1!$N$1:$Z$50-E140)),ABS(Sheet1!$N$1:$Z$50-E140),0))))))</f>
        <v>C3M0160120</v>
      </c>
      <c r="D140" t="str">
        <f t="shared" si="6"/>
        <v>K</v>
      </c>
      <c r="E140">
        <f t="shared" si="7"/>
        <v>169.23076923076923</v>
      </c>
      <c r="G140">
        <v>1200</v>
      </c>
      <c r="H140">
        <v>220</v>
      </c>
      <c r="I140" t="s">
        <v>2082</v>
      </c>
      <c r="J140" t="s">
        <v>426</v>
      </c>
      <c r="K140" t="s">
        <v>1118</v>
      </c>
      <c r="L140" t="s">
        <v>30</v>
      </c>
      <c r="M140" s="9">
        <v>5.54</v>
      </c>
      <c r="N140" s="4">
        <v>6.2317400000000003</v>
      </c>
      <c r="O140" s="4"/>
      <c r="P140" s="4">
        <v>5.8645399999999999</v>
      </c>
      <c r="Q140" s="4">
        <v>6.5166611082533903</v>
      </c>
      <c r="R140" s="4"/>
      <c r="S140" s="4">
        <v>7.25</v>
      </c>
      <c r="T140" s="4">
        <v>7.43</v>
      </c>
      <c r="U140" s="4">
        <v>5.54</v>
      </c>
      <c r="V140" s="4"/>
      <c r="W140" s="4"/>
      <c r="X140" s="4">
        <v>6.76</v>
      </c>
      <c r="Y140" s="4"/>
      <c r="Z140" s="4"/>
      <c r="AA140" s="4"/>
      <c r="AB140">
        <f t="shared" si="8"/>
        <v>140</v>
      </c>
    </row>
    <row r="141" spans="1:28" x14ac:dyDescent="0.35">
      <c r="A141">
        <v>141</v>
      </c>
      <c r="B141" t="str">
        <f>IF(J141="Wolfspeed",K141,IFERROR(VLOOKUP(CONCATENATE(C141,D141),Sheet1!AF:AH,1,FALSE),CONCATENATE(C141,"D")))</f>
        <v>C3M0160120D</v>
      </c>
      <c r="C141" t="str">
        <f t="array" ref="C141">IF(G141=650,INDEX(Sheet1!$I:$I,MATCH(MIN(ABS(Sheet1!$H$1:$H$50-E141)),ABS(Sheet1!$H$1:$H$50-E141),0)),IF(G141=900,INDEX(Sheet1!$C:$C,MATCH(MIN(ABS(Sheet1!$B$1:$B$50-E141)),ABS(Sheet1!$B$1:$B$50-E141),0)),IF(G141=1200,INDEX(Sheet1!$U:$U,MATCH(MIN(ABS(Sheet1!$T$1:$T$48-E141)),ABS(Sheet1!$T$1:$T$48-E141),0)),IF(G141=1700,INDEX(Sheet1!$O:$O,MATCH(MIN(ABS(Sheet1!$N$1:$Z$50-E141)),ABS(Sheet1!$N$1:$Z$50-E141),0))))))</f>
        <v>C3M0160120</v>
      </c>
      <c r="D141" t="str">
        <f t="shared" si="6"/>
        <v>D</v>
      </c>
      <c r="E141">
        <f t="shared" si="7"/>
        <v>183.84615384615384</v>
      </c>
      <c r="G141">
        <v>1200</v>
      </c>
      <c r="H141">
        <v>239</v>
      </c>
      <c r="I141" t="s">
        <v>2030</v>
      </c>
      <c r="J141" t="s">
        <v>38</v>
      </c>
      <c r="K141" t="s">
        <v>1883</v>
      </c>
      <c r="L141" t="s">
        <v>30</v>
      </c>
      <c r="M141" s="9">
        <v>8.75</v>
      </c>
      <c r="N141" s="4">
        <v>10.15</v>
      </c>
      <c r="O141" s="4">
        <v>14.0251</v>
      </c>
      <c r="P141" s="4"/>
      <c r="Q141" s="4"/>
      <c r="R141" s="4"/>
      <c r="S141" s="4"/>
      <c r="T141" s="4">
        <v>10.84</v>
      </c>
      <c r="U141" s="4">
        <v>8.75</v>
      </c>
      <c r="V141" s="4"/>
      <c r="W141" s="4"/>
      <c r="X141" s="4"/>
      <c r="Y141" s="4"/>
      <c r="Z141" s="4"/>
      <c r="AA141" s="4"/>
      <c r="AB141">
        <f t="shared" si="8"/>
        <v>141</v>
      </c>
    </row>
    <row r="142" spans="1:28" x14ac:dyDescent="0.35">
      <c r="A142">
        <v>142</v>
      </c>
      <c r="B142" t="str">
        <f>IF(J142="Wolfspeed",K142,IFERROR(VLOOKUP(CONCATENATE(C142,D142),Sheet1!AF:AH,1,FALSE),CONCATENATE(C142,"D")))</f>
        <v>C3M0160120D</v>
      </c>
      <c r="C142" t="str">
        <f t="array" ref="C142">IF(G142=650,INDEX(Sheet1!$I:$I,MATCH(MIN(ABS(Sheet1!$H$1:$H$50-E142)),ABS(Sheet1!$H$1:$H$50-E142),0)),IF(G142=900,INDEX(Sheet1!$C:$C,MATCH(MIN(ABS(Sheet1!$B$1:$B$50-E142)),ABS(Sheet1!$B$1:$B$50-E142),0)),IF(G142=1200,INDEX(Sheet1!$U:$U,MATCH(MIN(ABS(Sheet1!$T$1:$T$48-E142)),ABS(Sheet1!$T$1:$T$48-E142),0)),IF(G142=1700,INDEX(Sheet1!$O:$O,MATCH(MIN(ABS(Sheet1!$N$1:$Z$50-E142)),ABS(Sheet1!$N$1:$Z$50-E142),0))))))</f>
        <v>C3M0160120</v>
      </c>
      <c r="D142" t="str">
        <f t="shared" si="6"/>
        <v>D</v>
      </c>
      <c r="E142">
        <f t="shared" si="7"/>
        <v>220</v>
      </c>
      <c r="G142">
        <v>1200</v>
      </c>
      <c r="H142">
        <v>286</v>
      </c>
      <c r="I142" t="s">
        <v>2030</v>
      </c>
      <c r="J142" t="s">
        <v>426</v>
      </c>
      <c r="K142" t="s">
        <v>672</v>
      </c>
      <c r="L142" t="s">
        <v>30</v>
      </c>
      <c r="M142" s="9">
        <v>5.0599999999999996</v>
      </c>
      <c r="N142" s="4">
        <v>5.6956499999999997</v>
      </c>
      <c r="O142" s="4"/>
      <c r="P142" s="4">
        <v>5.3600399999999997</v>
      </c>
      <c r="Q142" s="4">
        <v>6.0003504626672397</v>
      </c>
      <c r="R142" s="4"/>
      <c r="S142" s="4">
        <v>6.63</v>
      </c>
      <c r="T142" s="4">
        <v>6.99</v>
      </c>
      <c r="U142" s="4">
        <v>5.0599999999999996</v>
      </c>
      <c r="V142" s="4"/>
      <c r="W142" s="4"/>
      <c r="X142" s="4">
        <v>6.18</v>
      </c>
      <c r="Y142" s="4"/>
      <c r="Z142" s="4"/>
      <c r="AA142" s="4"/>
      <c r="AB142">
        <f t="shared" si="8"/>
        <v>142</v>
      </c>
    </row>
    <row r="143" spans="1:28" x14ac:dyDescent="0.35">
      <c r="A143">
        <v>143</v>
      </c>
      <c r="B143" t="str">
        <f>IF(J143="Wolfspeed",K143,IFERROR(VLOOKUP(CONCATENATE(C143,D143),Sheet1!AF:AH,1,FALSE),CONCATENATE(C143,"D")))</f>
        <v>C3M0160120D</v>
      </c>
      <c r="C143" t="str">
        <f t="array" ref="C143">IF(G143=650,INDEX(Sheet1!$I:$I,MATCH(MIN(ABS(Sheet1!$H$1:$H$50-E143)),ABS(Sheet1!$H$1:$H$50-E143),0)),IF(G143=900,INDEX(Sheet1!$C:$C,MATCH(MIN(ABS(Sheet1!$B$1:$B$50-E143)),ABS(Sheet1!$B$1:$B$50-E143),0)),IF(G143=1200,INDEX(Sheet1!$U:$U,MATCH(MIN(ABS(Sheet1!$T$1:$T$48-E143)),ABS(Sheet1!$T$1:$T$48-E143),0)),IF(G143=1700,INDEX(Sheet1!$O:$O,MATCH(MIN(ABS(Sheet1!$N$1:$Z$50-E143)),ABS(Sheet1!$N$1:$Z$50-E143),0))))))</f>
        <v>C3M0160120</v>
      </c>
      <c r="D143" t="str">
        <f t="shared" si="6"/>
        <v>D</v>
      </c>
      <c r="E143">
        <f t="shared" si="7"/>
        <v>223.07692307692307</v>
      </c>
      <c r="G143">
        <v>1200</v>
      </c>
      <c r="H143">
        <v>290</v>
      </c>
      <c r="I143" t="s">
        <v>2030</v>
      </c>
      <c r="J143" t="s">
        <v>38</v>
      </c>
      <c r="K143" t="s">
        <v>101</v>
      </c>
      <c r="L143" t="s">
        <v>25</v>
      </c>
      <c r="M143" s="9">
        <v>7.6628400000000001</v>
      </c>
      <c r="N143" s="4">
        <v>8.1</v>
      </c>
      <c r="O143" s="4">
        <v>10.861700000000001</v>
      </c>
      <c r="P143" s="4">
        <v>7.6628400000000001</v>
      </c>
      <c r="Q143" s="4">
        <v>9.2622760854450501</v>
      </c>
      <c r="R143" s="4">
        <v>8.44</v>
      </c>
      <c r="S143" s="4">
        <v>9.56</v>
      </c>
      <c r="T143" s="4">
        <v>9.2899999999999991</v>
      </c>
      <c r="U143" s="4">
        <v>7.8</v>
      </c>
      <c r="V143" s="4"/>
      <c r="W143" s="4"/>
      <c r="X143" s="4"/>
      <c r="Y143" s="4">
        <v>17.63</v>
      </c>
      <c r="Z143" s="4"/>
      <c r="AA143" s="4">
        <v>10.505100000000001</v>
      </c>
      <c r="AB143">
        <f t="shared" si="8"/>
        <v>143</v>
      </c>
    </row>
    <row r="144" spans="1:28" x14ac:dyDescent="0.35">
      <c r="A144">
        <v>144</v>
      </c>
      <c r="B144" t="str">
        <f>IF(J144="Wolfspeed",K144,IFERROR(VLOOKUP(CONCATENATE(C144,D144),Sheet1!AF:AH,1,FALSE),CONCATENATE(C144,"D")))</f>
        <v>C3M0160120D</v>
      </c>
      <c r="C144" t="str">
        <f t="array" ref="C144">IF(G144=650,INDEX(Sheet1!$I:$I,MATCH(MIN(ABS(Sheet1!$H$1:$H$50-E144)),ABS(Sheet1!$H$1:$H$50-E144),0)),IF(G144=900,INDEX(Sheet1!$C:$C,MATCH(MIN(ABS(Sheet1!$B$1:$B$50-E144)),ABS(Sheet1!$B$1:$B$50-E144),0)),IF(G144=1200,INDEX(Sheet1!$U:$U,MATCH(MIN(ABS(Sheet1!$T$1:$T$48-E144)),ABS(Sheet1!$T$1:$T$48-E144),0)),IF(G144=1700,INDEX(Sheet1!$O:$O,MATCH(MIN(ABS(Sheet1!$N$1:$Z$50-E144)),ABS(Sheet1!$N$1:$Z$50-E144),0))))))</f>
        <v>C3M0160120</v>
      </c>
      <c r="D144" t="str">
        <f t="shared" si="6"/>
        <v>D</v>
      </c>
      <c r="E144">
        <f t="shared" si="7"/>
        <v>223.07692307692307</v>
      </c>
      <c r="G144">
        <v>1200</v>
      </c>
      <c r="H144">
        <v>290</v>
      </c>
      <c r="I144" t="s">
        <v>2030</v>
      </c>
      <c r="J144" t="s">
        <v>38</v>
      </c>
      <c r="K144" t="s">
        <v>1856</v>
      </c>
      <c r="L144" t="s">
        <v>30</v>
      </c>
      <c r="M144" s="9">
        <v>7.19</v>
      </c>
      <c r="N144" s="4">
        <v>7.36</v>
      </c>
      <c r="O144" s="4"/>
      <c r="P144" s="4">
        <v>7.3435499999999996</v>
      </c>
      <c r="Q144" s="4">
        <v>8.7991114075598098</v>
      </c>
      <c r="R144" s="4"/>
      <c r="S144" s="4"/>
      <c r="T144" s="4">
        <v>8.91</v>
      </c>
      <c r="U144" s="4">
        <v>7.19</v>
      </c>
      <c r="V144" s="4"/>
      <c r="W144" s="4"/>
      <c r="X144" s="4"/>
      <c r="Y144" s="4"/>
      <c r="Z144" s="4"/>
      <c r="AA144" s="4"/>
      <c r="AB144">
        <f t="shared" si="8"/>
        <v>144</v>
      </c>
    </row>
    <row r="145" spans="1:28" x14ac:dyDescent="0.35">
      <c r="A145">
        <v>145</v>
      </c>
      <c r="B145" t="str">
        <f>IF(J145="Wolfspeed",K145,IFERROR(VLOOKUP(CONCATENATE(C145,D145),Sheet1!AF:AH,1,FALSE),CONCATENATE(C145,"D")))</f>
        <v>C3M0160120D</v>
      </c>
      <c r="C145" t="str">
        <f t="array" ref="C145">IF(G145=650,INDEX(Sheet1!$I:$I,MATCH(MIN(ABS(Sheet1!$H$1:$H$50-E145)),ABS(Sheet1!$H$1:$H$50-E145),0)),IF(G145=900,INDEX(Sheet1!$C:$C,MATCH(MIN(ABS(Sheet1!$B$1:$B$50-E145)),ABS(Sheet1!$B$1:$B$50-E145),0)),IF(G145=1200,INDEX(Sheet1!$U:$U,MATCH(MIN(ABS(Sheet1!$T$1:$T$48-E145)),ABS(Sheet1!$T$1:$T$48-E145),0)),IF(G145=1700,INDEX(Sheet1!$O:$O,MATCH(MIN(ABS(Sheet1!$N$1:$Z$50-E145)),ABS(Sheet1!$N$1:$Z$50-E145),0))))))</f>
        <v>C3M0160120</v>
      </c>
      <c r="D145" t="str">
        <f t="shared" si="6"/>
        <v>D</v>
      </c>
      <c r="E145">
        <f t="shared" si="7"/>
        <v>269.23076923076923</v>
      </c>
      <c r="G145">
        <v>1200</v>
      </c>
      <c r="H145">
        <v>350</v>
      </c>
      <c r="I145" t="s">
        <v>2030</v>
      </c>
      <c r="J145" t="s">
        <v>898</v>
      </c>
      <c r="K145" t="s">
        <v>1684</v>
      </c>
      <c r="L145" t="s">
        <v>31</v>
      </c>
      <c r="M145" s="9">
        <v>5.73</v>
      </c>
      <c r="N145" s="4">
        <v>6.1877300000000002</v>
      </c>
      <c r="O145" s="4"/>
      <c r="P145" s="4"/>
      <c r="Q145" s="4"/>
      <c r="R145" s="4"/>
      <c r="S145" s="4"/>
      <c r="T145" s="4"/>
      <c r="U145" s="4"/>
      <c r="V145" s="4">
        <v>5.73</v>
      </c>
      <c r="W145" s="4"/>
      <c r="X145" s="4"/>
      <c r="Y145" s="4"/>
      <c r="Z145" s="4"/>
      <c r="AA145" s="4"/>
      <c r="AB145">
        <f t="shared" si="8"/>
        <v>145</v>
      </c>
    </row>
    <row r="146" spans="1:28" x14ac:dyDescent="0.35">
      <c r="A146">
        <v>146</v>
      </c>
      <c r="B146" t="str">
        <f>IF(J146="Wolfspeed",K146,IFERROR(VLOOKUP(CONCATENATE(C146,D146),Sheet1!AF:AH,1,FALSE),CONCATENATE(C146,"D")))</f>
        <v>C3M0160120K</v>
      </c>
      <c r="C146" t="str">
        <f t="array" ref="C146">IF(G146=650,INDEX(Sheet1!$I:$I,MATCH(MIN(ABS(Sheet1!$H$1:$H$50-E146)),ABS(Sheet1!$H$1:$H$50-E146),0)),IF(G146=900,INDEX(Sheet1!$C:$C,MATCH(MIN(ABS(Sheet1!$B$1:$B$50-E146)),ABS(Sheet1!$B$1:$B$50-E146),0)),IF(G146=1200,INDEX(Sheet1!$U:$U,MATCH(MIN(ABS(Sheet1!$T$1:$T$48-E146)),ABS(Sheet1!$T$1:$T$48-E146),0)),IF(G146=1700,INDEX(Sheet1!$O:$O,MATCH(MIN(ABS(Sheet1!$N$1:$Z$50-E146)),ABS(Sheet1!$N$1:$Z$50-E146),0)),0))))</f>
        <v>C3M0160120</v>
      </c>
      <c r="D146" t="str">
        <f t="shared" si="6"/>
        <v>K</v>
      </c>
      <c r="E146">
        <f t="shared" si="7"/>
        <v>269.23076923076923</v>
      </c>
      <c r="G146">
        <v>1200</v>
      </c>
      <c r="H146">
        <v>350</v>
      </c>
      <c r="I146" t="s">
        <v>2082</v>
      </c>
      <c r="J146" t="s">
        <v>426</v>
      </c>
      <c r="K146" t="s">
        <v>1478</v>
      </c>
      <c r="L146" t="s">
        <v>404</v>
      </c>
      <c r="M146" s="9">
        <v>5.0843468434788299</v>
      </c>
      <c r="N146" s="4">
        <v>5.5787399999999998</v>
      </c>
      <c r="O146" s="4"/>
      <c r="P146" s="4">
        <v>5.2500200000000001</v>
      </c>
      <c r="Q146" s="4">
        <v>5.8339372219615697</v>
      </c>
      <c r="R146" s="4"/>
      <c r="S146" s="4">
        <v>5.3</v>
      </c>
      <c r="T146" s="4">
        <v>5.82</v>
      </c>
      <c r="U146" s="4">
        <v>5.24</v>
      </c>
      <c r="V146" s="4"/>
      <c r="W146" s="4"/>
      <c r="X146" s="4">
        <v>6.06</v>
      </c>
      <c r="Y146" s="4"/>
      <c r="Z146" s="4"/>
      <c r="AA146" s="4">
        <v>6.7805</v>
      </c>
      <c r="AB146">
        <f t="shared" si="8"/>
        <v>146</v>
      </c>
    </row>
    <row r="147" spans="1:28" x14ac:dyDescent="0.35">
      <c r="A147">
        <v>147</v>
      </c>
      <c r="B147" t="str">
        <f>IF(J147="Wolfspeed",K147,IFERROR(VLOOKUP(CONCATENATE(C147,D147),Sheet1!AF:AH,1,FALSE),CONCATENATE(C147,"D")))</f>
        <v>C3M0350120D</v>
      </c>
      <c r="C147" t="str">
        <f t="array" ref="C147">IF(G147=650,INDEX(Sheet1!$I:$I,MATCH(MIN(ABS(Sheet1!$H$1:$H$50-E147)),ABS(Sheet1!$H$1:$H$50-E147),0)),IF(G147=900,INDEX(Sheet1!$C:$C,MATCH(MIN(ABS(Sheet1!$B$1:$B$50-E147)),ABS(Sheet1!$B$1:$B$50-E147),0)),IF(G147=1200,INDEX(Sheet1!$U:$U,MATCH(MIN(ABS(Sheet1!$T$1:$T$48-E147)),ABS(Sheet1!$T$1:$T$48-E147),0)),IF(G147=1700,INDEX(Sheet1!$O:$O,MATCH(MIN(ABS(Sheet1!$N$1:$Z$50-E147)),ABS(Sheet1!$N$1:$Z$50-E147),0)),0))))</f>
        <v>C3M0350120</v>
      </c>
      <c r="D147" t="str">
        <f t="shared" si="6"/>
        <v>D</v>
      </c>
      <c r="E147">
        <f t="shared" si="7"/>
        <v>280</v>
      </c>
      <c r="G147">
        <v>1200</v>
      </c>
      <c r="H147">
        <v>364</v>
      </c>
      <c r="I147" t="s">
        <v>2030</v>
      </c>
      <c r="J147" t="s">
        <v>187</v>
      </c>
      <c r="K147" t="s">
        <v>653</v>
      </c>
      <c r="L147" t="s">
        <v>25</v>
      </c>
      <c r="M147" s="9">
        <v>5.4043700000000001</v>
      </c>
      <c r="N147" s="4">
        <v>5.8940000000000001</v>
      </c>
      <c r="O147" s="4"/>
      <c r="P147" s="4">
        <v>5.4043700000000001</v>
      </c>
      <c r="Q147" s="4">
        <v>7.5179894748147298</v>
      </c>
      <c r="R147" s="4">
        <v>7.24</v>
      </c>
      <c r="S147" s="4"/>
      <c r="T147" s="4">
        <v>7.15</v>
      </c>
      <c r="U147" s="4">
        <v>7.15</v>
      </c>
      <c r="V147" s="4"/>
      <c r="W147" s="4">
        <v>8.0350000000000001</v>
      </c>
      <c r="X147" s="4">
        <v>7.75</v>
      </c>
      <c r="Y147" s="4"/>
      <c r="Z147" s="4"/>
      <c r="AA147" s="4">
        <v>7.0419999999999998</v>
      </c>
      <c r="AB147">
        <f t="shared" si="8"/>
        <v>147</v>
      </c>
    </row>
    <row r="148" spans="1:28" x14ac:dyDescent="0.35">
      <c r="A148">
        <v>148</v>
      </c>
      <c r="B148" t="str">
        <f>IF(J148="Wolfspeed",K148,IFERROR(VLOOKUP(CONCATENATE(C148,D148),Sheet1!AF:AH,1,FALSE),CONCATENATE(C148,"D")))</f>
        <v>C2M0280120D</v>
      </c>
      <c r="C148" t="str">
        <f t="array" ref="C148">IF(G148=650,INDEX(Sheet1!$I:$I,MATCH(MIN(ABS(Sheet1!$H$1:$H$50-E148)),ABS(Sheet1!$H$1:$H$50-E148),0)),IF(G148=900,INDEX(Sheet1!$C:$C,MATCH(MIN(ABS(Sheet1!$B$1:$B$50-E148)),ABS(Sheet1!$B$1:$B$50-E148),0)),IF(G148=1200,INDEX(Sheet1!$U:$U,MATCH(MIN(ABS(Sheet1!$T$1:$T$48-E148)),ABS(Sheet1!$T$1:$T$48-E148),0)),IF(G148=1700,INDEX(Sheet1!$O:$O,MATCH(MIN(ABS(Sheet1!$N$1:$N$50-E148)),ABS(Sheet1!$N$1:$N$50-E148),0)),0))))</f>
        <v>C3M0350120</v>
      </c>
      <c r="D148" t="str">
        <f t="shared" si="6"/>
        <v>D</v>
      </c>
      <c r="E148">
        <f t="shared" si="7"/>
        <v>284.61538461538458</v>
      </c>
      <c r="G148">
        <v>1200</v>
      </c>
      <c r="H148">
        <v>370</v>
      </c>
      <c r="I148" t="s">
        <v>2030</v>
      </c>
      <c r="J148" t="s">
        <v>137</v>
      </c>
      <c r="K148" t="s">
        <v>580</v>
      </c>
      <c r="L148" t="s">
        <v>30</v>
      </c>
      <c r="M148" s="9">
        <v>4.83</v>
      </c>
      <c r="N148" s="4">
        <v>5.0875000000000004</v>
      </c>
      <c r="O148" s="4"/>
      <c r="P148" s="4"/>
      <c r="Q148" s="4"/>
      <c r="R148" s="4"/>
      <c r="S148" s="4"/>
      <c r="T148" s="4"/>
      <c r="U148" s="4">
        <v>4.83</v>
      </c>
      <c r="V148" s="4">
        <v>5.01</v>
      </c>
      <c r="W148" s="4">
        <v>4.944</v>
      </c>
      <c r="X148" s="4"/>
      <c r="Y148" s="4">
        <v>5.71</v>
      </c>
      <c r="Z148" s="4"/>
      <c r="AA148" s="4">
        <v>5.8</v>
      </c>
      <c r="AB148">
        <f t="shared" si="8"/>
        <v>148</v>
      </c>
    </row>
    <row r="149" spans="1:28" x14ac:dyDescent="0.35">
      <c r="A149">
        <v>149</v>
      </c>
      <c r="B149" t="str">
        <f>IF(J149="Wolfspeed",K149,IFERROR(VLOOKUP(CONCATENATE(C149,D149),Sheet1!AF:AH,1,FALSE),CONCATENATE(C149,"D")))</f>
        <v>C3M0350120D</v>
      </c>
      <c r="C149" t="str">
        <f t="array" ref="C149">IF(G149=650,INDEX(Sheet1!$I:$I,MATCH(MIN(ABS(Sheet1!$H$1:$H$50-E149)),ABS(Sheet1!$H$1:$H$50-E149),0)),IF(G149=900,INDEX(Sheet1!$C:$C,MATCH(MIN(ABS(Sheet1!$B$1:$B$50-E149)),ABS(Sheet1!$B$1:$B$50-E149),0)),IF(G149=1200,INDEX(Sheet1!$U:$U,MATCH(MIN(ABS(Sheet1!$T$1:$T$48-E149)),ABS(Sheet1!$T$1:$T$48-E149),0)),IF(G149=1700,INDEX(Sheet1!$O:$O,MATCH(MIN(ABS(Sheet1!$N$1:$N$50-E149)),ABS(Sheet1!$N$1:$N$50-E149),0)),0))))</f>
        <v>C3M0350120</v>
      </c>
      <c r="D149" t="str">
        <f t="shared" si="6"/>
        <v>D</v>
      </c>
      <c r="E149">
        <f t="shared" si="7"/>
        <v>350</v>
      </c>
      <c r="G149">
        <v>1200</v>
      </c>
      <c r="H149">
        <v>455</v>
      </c>
      <c r="I149" t="s">
        <v>2030</v>
      </c>
      <c r="J149" t="s">
        <v>426</v>
      </c>
      <c r="K149" t="s">
        <v>1098</v>
      </c>
      <c r="L149" t="s">
        <v>36</v>
      </c>
      <c r="M149" s="9">
        <v>3.9828000000000001</v>
      </c>
      <c r="N149" s="4">
        <v>4.9384399999999999</v>
      </c>
      <c r="O149" s="4">
        <v>4.8609999999999998</v>
      </c>
      <c r="P149" s="4">
        <v>4.6474399999999996</v>
      </c>
      <c r="Q149" s="4">
        <v>5.1642708963365296</v>
      </c>
      <c r="R149" s="4"/>
      <c r="S149" s="4">
        <v>4.8</v>
      </c>
      <c r="T149" s="4">
        <v>5.66</v>
      </c>
      <c r="U149" s="4">
        <v>4.3899999999999997</v>
      </c>
      <c r="V149" s="4"/>
      <c r="W149" s="4"/>
      <c r="X149" s="4">
        <v>5.36</v>
      </c>
      <c r="Y149" s="4"/>
      <c r="Z149" s="4"/>
      <c r="AA149" s="4">
        <v>3.9828000000000001</v>
      </c>
      <c r="AB149">
        <f t="shared" si="8"/>
        <v>149</v>
      </c>
    </row>
    <row r="150" spans="1:28" x14ac:dyDescent="0.35">
      <c r="A150">
        <v>150</v>
      </c>
      <c r="B150" t="str">
        <f>IF(J150="Wolfspeed",K150,IFERROR(VLOOKUP(CONCATENATE(C150,D150),Sheet1!AF:AH,1,FALSE),CONCATENATE(C150,"D")))</f>
        <v>C3M0350120D</v>
      </c>
      <c r="C150" t="str">
        <f t="array" ref="C150">IF(G150=650,INDEX(Sheet1!$I:$I,MATCH(MIN(ABS(Sheet1!$H$1:$H$50-E150)),ABS(Sheet1!$H$1:$H$50-E150),0)),IF(G150=900,INDEX(Sheet1!$C:$C,MATCH(MIN(ABS(Sheet1!$B$1:$B$50-E150)),ABS(Sheet1!$B$1:$B$50-E150),0)),IF(G150=1200,INDEX(Sheet1!$U:$U,MATCH(MIN(ABS(Sheet1!$T$1:$T$48-E150)),ABS(Sheet1!$T$1:$T$48-E150),0)),IF(G150=1700,INDEX(Sheet1!$O:$O,MATCH(MIN(ABS(Sheet1!$N$1:$N$50-E150)),ABS(Sheet1!$N$1:$N$50-E150),0)),0))))</f>
        <v>C3M0350120</v>
      </c>
      <c r="D150" t="str">
        <f t="shared" si="6"/>
        <v>D</v>
      </c>
      <c r="E150">
        <f t="shared" si="7"/>
        <v>450</v>
      </c>
      <c r="G150">
        <v>1200</v>
      </c>
      <c r="H150">
        <v>585</v>
      </c>
      <c r="I150" t="s">
        <v>2030</v>
      </c>
      <c r="J150" t="s">
        <v>187</v>
      </c>
      <c r="K150" t="s">
        <v>244</v>
      </c>
      <c r="L150" t="s">
        <v>30</v>
      </c>
      <c r="M150" s="9">
        <v>2.91</v>
      </c>
      <c r="N150" s="4">
        <v>4.6619999999999999</v>
      </c>
      <c r="O150" s="4"/>
      <c r="P150" s="4">
        <v>4.2747099999999998</v>
      </c>
      <c r="Q150" s="4">
        <v>5.9352548485379399</v>
      </c>
      <c r="R150" s="4"/>
      <c r="S150" s="4"/>
      <c r="T150" s="4">
        <v>5.66</v>
      </c>
      <c r="U150" s="4">
        <v>2.91</v>
      </c>
      <c r="V150" s="4"/>
      <c r="W150" s="4">
        <v>3.1349999999999998</v>
      </c>
      <c r="X150" s="4">
        <v>6.07</v>
      </c>
      <c r="Y150" s="4">
        <v>9.48</v>
      </c>
      <c r="Z150" s="4">
        <v>4.6820000000000004</v>
      </c>
      <c r="AA150" s="4">
        <v>4.3433000000000002</v>
      </c>
      <c r="AB150">
        <f t="shared" si="8"/>
        <v>150</v>
      </c>
    </row>
    <row r="151" spans="1:28" x14ac:dyDescent="0.35">
      <c r="A151">
        <v>151</v>
      </c>
      <c r="B151" t="str">
        <f>IF(J151="Wolfspeed",K151,IFERROR(VLOOKUP(CONCATENATE(C151,D151),Sheet1!AF:AH,1,FALSE),CONCATENATE(C151,"D")))</f>
        <v>C3M0350120D</v>
      </c>
      <c r="C151" t="str">
        <f t="array" ref="C151">IF(G151=650,INDEX(Sheet1!$I:$I,MATCH(MIN(ABS(Sheet1!$H$1:$H$50-E151)),ABS(Sheet1!$H$1:$H$50-E151),0)),IF(G151=900,INDEX(Sheet1!$C:$C,MATCH(MIN(ABS(Sheet1!$B$1:$B$50-E151)),ABS(Sheet1!$B$1:$B$50-E151),0)),IF(G151=1200,INDEX(Sheet1!$U:$U,MATCH(MIN(ABS(Sheet1!$T$1:$T$48-E151)),ABS(Sheet1!$T$1:$T$48-E151),0)),IF(G151=1700,INDEX(Sheet1!$O:$O,MATCH(MIN(ABS(Sheet1!$N$1:$N$50-E151)),ABS(Sheet1!$N$1:$N$50-E151),0)),0))))</f>
        <v>C3M0350120</v>
      </c>
      <c r="D151" t="str">
        <f t="shared" si="6"/>
        <v>D</v>
      </c>
      <c r="E151">
        <f t="shared" si="7"/>
        <v>530.76923076923072</v>
      </c>
      <c r="G151">
        <v>1200</v>
      </c>
      <c r="H151">
        <v>690</v>
      </c>
      <c r="I151" t="s">
        <v>2030</v>
      </c>
      <c r="J151" t="s">
        <v>38</v>
      </c>
      <c r="K151" t="s">
        <v>1603</v>
      </c>
      <c r="L151" t="s">
        <v>25</v>
      </c>
      <c r="M151" s="9">
        <v>5.7471300000000003</v>
      </c>
      <c r="N151" s="4">
        <v>6.0750000000000002</v>
      </c>
      <c r="O151" s="4"/>
      <c r="P151" s="4">
        <v>5.7471300000000003</v>
      </c>
      <c r="Q151" s="4">
        <v>8.3442900022045201</v>
      </c>
      <c r="R151" s="4"/>
      <c r="S151" s="4"/>
      <c r="T151" s="4">
        <v>6.75</v>
      </c>
      <c r="U151" s="4">
        <v>6.97</v>
      </c>
      <c r="V151" s="4"/>
      <c r="W151" s="4"/>
      <c r="X151" s="4"/>
      <c r="Y151" s="4"/>
      <c r="Z151" s="4"/>
      <c r="AA151" s="4"/>
      <c r="AB151">
        <f t="shared" si="8"/>
        <v>151</v>
      </c>
    </row>
    <row r="152" spans="1:28" x14ac:dyDescent="0.35">
      <c r="A152">
        <v>152</v>
      </c>
      <c r="B152" t="str">
        <f>IF(J152="Wolfspeed",K152,IFERROR(VLOOKUP(CONCATENATE(C152,D152),Sheet1!AF:AH,1,FALSE),CONCATENATE(C152,"D")))</f>
        <v>C3M0350120D</v>
      </c>
      <c r="C152" t="str">
        <f t="array" ref="C152">IF(G152=650,INDEX(Sheet1!$I:$I,MATCH(MIN(ABS(Sheet1!$H$1:$H$50-E152)),ABS(Sheet1!$H$1:$H$50-E152),0)),IF(G152=900,INDEX(Sheet1!$C:$C,MATCH(MIN(ABS(Sheet1!$B$1:$B$50-E152)),ABS(Sheet1!$B$1:$B$50-E152),0)),IF(G152=1200,INDEX(Sheet1!$U:$U,MATCH(MIN(ABS(Sheet1!$T$1:$T$48-E152)),ABS(Sheet1!$T$1:$T$48-E152),0)),IF(G152=1700,INDEX(Sheet1!$O:$O,MATCH(MIN(ABS(Sheet1!$N$1:$N$50-E152)),ABS(Sheet1!$N$1:$N$50-E152),0)),0))))</f>
        <v>C3M0350120</v>
      </c>
      <c r="D152" t="str">
        <f>IF(I152="TO-247-3","D",IF(I152="TO-247-4","K",IF(LEFT(I152,6)="TO-263","J","D")))</f>
        <v>D</v>
      </c>
      <c r="E152">
        <f t="shared" si="7"/>
        <v>530.76923076923072</v>
      </c>
      <c r="G152">
        <v>1200</v>
      </c>
      <c r="H152">
        <v>690</v>
      </c>
      <c r="I152" t="s">
        <v>2030</v>
      </c>
      <c r="J152" t="s">
        <v>38</v>
      </c>
      <c r="K152" t="s">
        <v>1834</v>
      </c>
      <c r="L152" t="s">
        <v>30</v>
      </c>
      <c r="M152" s="9">
        <v>5</v>
      </c>
      <c r="N152" s="4">
        <v>6</v>
      </c>
      <c r="O152" s="4">
        <v>10.018000000000001</v>
      </c>
      <c r="P152" s="4"/>
      <c r="Q152" s="4"/>
      <c r="R152" s="4"/>
      <c r="S152" s="4"/>
      <c r="T152" s="4"/>
      <c r="U152" s="4">
        <v>5</v>
      </c>
      <c r="V152" s="4"/>
      <c r="W152" s="4"/>
      <c r="X152" s="4"/>
      <c r="Y152" s="4"/>
      <c r="Z152" s="4"/>
      <c r="AA152" s="4"/>
      <c r="AB152">
        <f t="shared" si="8"/>
        <v>152</v>
      </c>
    </row>
    <row r="153" spans="1:28" x14ac:dyDescent="0.35">
      <c r="A153">
        <v>153</v>
      </c>
      <c r="B153" t="str">
        <f>IF(J153="Wolfspeed",K153,IFERROR(VLOOKUP(CONCATENATE(C153,D153),Sheet1!AF:AH,1,FALSE),CONCATENATE(C153,"D")))</f>
        <v>C3M0350120D</v>
      </c>
      <c r="C153" t="str">
        <f t="array" ref="C153">IF(G153=650,INDEX(Sheet1!$I:$I,MATCH(MIN(ABS(Sheet1!$H$1:$H$50-E153)),ABS(Sheet1!$H$1:$H$50-E153),0)),IF(G153=900,INDEX(Sheet1!$C:$C,MATCH(MIN(ABS(Sheet1!$B$1:$B$50-E153)),ABS(Sheet1!$B$1:$B$50-E153),0)),IF(G153=1200,INDEX(Sheet1!$U:$U,MATCH(MIN(ABS(Sheet1!$T$1:$T$48-E153)),ABS(Sheet1!$T$1:$T$48-E153),0)),IF(G153=1700,INDEX(Sheet1!$O:$O,MATCH(MIN(ABS(Sheet1!$N$1:$N$50-E153)),ABS(Sheet1!$N$1:$N$50-E153),0)),0))))</f>
        <v>C3M0350120</v>
      </c>
      <c r="D153" t="str">
        <f t="shared" ref="D153" si="9">IF(I153="TO-247-3","D",IF(I153="TO-247-4","K",IF(LEFT(I153,6)="TO-263","J","D")))</f>
        <v>D</v>
      </c>
      <c r="E153">
        <f t="shared" si="7"/>
        <v>530.76923076923072</v>
      </c>
      <c r="G153">
        <v>1200</v>
      </c>
      <c r="H153">
        <v>690</v>
      </c>
      <c r="I153" t="s">
        <v>2030</v>
      </c>
      <c r="J153" t="s">
        <v>38</v>
      </c>
      <c r="K153" t="s">
        <v>1821</v>
      </c>
      <c r="L153" t="s">
        <v>30</v>
      </c>
      <c r="M153" s="9">
        <v>3.88</v>
      </c>
      <c r="N153" s="4">
        <v>4.03</v>
      </c>
      <c r="O153" s="4"/>
      <c r="P153" s="4">
        <v>3.95913</v>
      </c>
      <c r="Q153" s="4"/>
      <c r="R153" s="4"/>
      <c r="S153" s="4"/>
      <c r="T153" s="4"/>
      <c r="U153" s="4">
        <v>3.88</v>
      </c>
      <c r="V153" s="4"/>
      <c r="W153" s="4"/>
      <c r="X153" s="4"/>
      <c r="Y153" s="4"/>
      <c r="Z153" s="4"/>
      <c r="AA153" s="4"/>
      <c r="AB153">
        <f t="shared" si="8"/>
        <v>153</v>
      </c>
    </row>
    <row r="154" spans="1:28" x14ac:dyDescent="0.35">
      <c r="A154">
        <v>154</v>
      </c>
      <c r="B154" t="str">
        <f>IF(J154="Wolfspeed",K154,IFERROR(VLOOKUP(CONCATENATE(C154,D154),Sheet1!AF:AH,1,FALSE),CONCATENATE(C154,"D")))</f>
        <v>C3M0350120J</v>
      </c>
      <c r="C154" t="str">
        <f t="array" ref="C154">IF(G154=650,INDEX(Sheet1!$I:$I,MATCH(MIN(ABS(Sheet1!$H$1:$H$50-E154)),ABS(Sheet1!$H$1:$H$50-E154),0)),IF(G154=900,INDEX(Sheet1!$C:$C,MATCH(MIN(ABS(Sheet1!$B$1:$B$50-E154)),ABS(Sheet1!$B$1:$B$50-E154),0)),IF(G154=1200,INDEX(Sheet1!$U:$U,MATCH(MIN(ABS(Sheet1!$T$1:$T$48-E154)),ABS(Sheet1!$T$1:$T$48-E154),0)),IF(G154=1700,INDEX(Sheet1!$O:$O,MATCH(MIN(ABS(Sheet1!$N$1:$N$50-E154)),ABS(Sheet1!$N$1:$N$50-E154),0)),0))))</f>
        <v>C3M0350120</v>
      </c>
      <c r="D154" t="str">
        <f t="shared" ref="D154:D158" si="10">IF(I154="TO-247-3","D",IF(I154="TO-247-4","K",IF(LEFT(I154,6)="TO-263","J","D")))</f>
        <v>J</v>
      </c>
      <c r="E154">
        <f t="shared" ref="E154:E158" si="11">H154/1.3</f>
        <v>769.23076923076917</v>
      </c>
      <c r="G154">
        <v>1200</v>
      </c>
      <c r="H154">
        <v>1000</v>
      </c>
      <c r="I154" t="s">
        <v>8981</v>
      </c>
      <c r="J154" t="s">
        <v>177</v>
      </c>
      <c r="K154" t="s">
        <v>1045</v>
      </c>
      <c r="L154" t="s">
        <v>30</v>
      </c>
      <c r="M154" s="9">
        <v>0.67500000000000004</v>
      </c>
      <c r="N154" s="4">
        <v>6.1357499999999998</v>
      </c>
      <c r="O154" s="4"/>
      <c r="P154" s="4"/>
      <c r="Q154" s="4"/>
      <c r="R154" s="4"/>
      <c r="S154" s="4"/>
      <c r="T154" s="4"/>
      <c r="U154" s="4">
        <v>0.67500000000000004</v>
      </c>
      <c r="V154" s="4"/>
      <c r="W154" s="4"/>
      <c r="X154" s="4"/>
      <c r="Y154" s="4"/>
      <c r="Z154" s="4"/>
      <c r="AA154" s="4"/>
      <c r="AB154">
        <f t="shared" si="8"/>
        <v>154</v>
      </c>
    </row>
    <row r="155" spans="1:28" x14ac:dyDescent="0.35">
      <c r="A155">
        <v>155</v>
      </c>
      <c r="B155" t="str">
        <f>IF(J155="Wolfspeed",K155,IFERROR(VLOOKUP(CONCATENATE(C155,D155),Sheet1!AF:AH,1,FALSE),CONCATENATE(C155,"D")))</f>
        <v>C2M0045170D</v>
      </c>
      <c r="C155" t="str">
        <f t="array" ref="C155">IF(G155=650,INDEX(Sheet1!$I:$I,MATCH(MIN(ABS(Sheet1!$H$1:$H$50-E155)),ABS(Sheet1!$H$1:$H$50-E155),0)),IF(G155=900,INDEX(Sheet1!$C:$C,MATCH(MIN(ABS(Sheet1!$B$1:$B$50-E155)),ABS(Sheet1!$B$1:$B$50-E155),0)),IF(G155=1200,INDEX(Sheet1!$U:$U,MATCH(MIN(ABS(Sheet1!$T$1:$T$48-E155)),ABS(Sheet1!$T$1:$T$48-E155),0)),IF(G155=1700,INDEX(Sheet1!$O:$O,MATCH(MIN(ABS(Sheet1!$N$1:$N$50-E155)),ABS(Sheet1!$N$1:$N$50-E155),0)),0))))</f>
        <v>C2M0045170</v>
      </c>
      <c r="D155" t="str">
        <f t="shared" si="10"/>
        <v>D</v>
      </c>
      <c r="E155">
        <f t="shared" si="11"/>
        <v>26.923076923076923</v>
      </c>
      <c r="G155">
        <v>1700</v>
      </c>
      <c r="H155">
        <v>35</v>
      </c>
      <c r="I155" t="s">
        <v>2121</v>
      </c>
      <c r="J155" t="s">
        <v>304</v>
      </c>
      <c r="K155" t="s">
        <v>2004</v>
      </c>
      <c r="L155" t="s">
        <v>30</v>
      </c>
      <c r="M155" s="9">
        <v>199.82</v>
      </c>
      <c r="N155" s="4"/>
      <c r="O155" s="4"/>
      <c r="P155" s="4"/>
      <c r="Q155" s="4"/>
      <c r="R155" s="4"/>
      <c r="S155" s="4"/>
      <c r="T155" s="4"/>
      <c r="U155" s="4">
        <v>199.82</v>
      </c>
      <c r="V155" s="4"/>
      <c r="W155" s="4"/>
      <c r="X155" s="4"/>
      <c r="Y155" s="4"/>
      <c r="Z155" s="4"/>
      <c r="AA155" s="4"/>
      <c r="AB155">
        <f t="shared" si="8"/>
        <v>155</v>
      </c>
    </row>
    <row r="156" spans="1:28" x14ac:dyDescent="0.35">
      <c r="A156">
        <v>156</v>
      </c>
      <c r="B156" t="str">
        <f>IF(J156="Wolfspeed",K156,IFERROR(VLOOKUP(CONCATENATE(C156,D156),Sheet1!AF:AH,1,FALSE),CONCATENATE(C156,"D")))</f>
        <v>C2M0045170P</v>
      </c>
      <c r="C156" t="str">
        <f t="array" ref="C156">IF(G156=650,INDEX(Sheet1!$I:$I,MATCH(MIN(ABS(Sheet1!$H$1:$H$50-E156)),ABS(Sheet1!$H$1:$H$50-E156),0)),IF(G156=900,INDEX(Sheet1!$C:$C,MATCH(MIN(ABS(Sheet1!$B$1:$B$50-E156)),ABS(Sheet1!$B$1:$B$50-E156),0)),IF(G156=1200,INDEX(Sheet1!$U:$U,MATCH(MIN(ABS(Sheet1!$T$1:$T$48-E156)),ABS(Sheet1!$T$1:$T$48-E156),0)),IF(G156=1700,INDEX(Sheet1!$O:$O,MATCH(MIN(ABS(Sheet1!$N$1:$N$50-E156)),ABS(Sheet1!$N$1:$N$50-E156),0)),0))))</f>
        <v>C2M0045170</v>
      </c>
      <c r="D156" t="str">
        <f t="shared" si="10"/>
        <v>K</v>
      </c>
      <c r="E156">
        <f t="shared" si="11"/>
        <v>45.38461538461538</v>
      </c>
      <c r="G156">
        <v>1700</v>
      </c>
      <c r="H156">
        <v>59</v>
      </c>
      <c r="I156" t="s">
        <v>2082</v>
      </c>
      <c r="J156" t="s">
        <v>137</v>
      </c>
      <c r="K156" t="s">
        <v>956</v>
      </c>
      <c r="L156" t="s">
        <v>31</v>
      </c>
      <c r="M156" s="9">
        <v>72.459999999999994</v>
      </c>
      <c r="N156" s="4">
        <v>76.92</v>
      </c>
      <c r="O156" s="4"/>
      <c r="P156" s="4"/>
      <c r="Q156" s="4"/>
      <c r="R156" s="4"/>
      <c r="S156" s="4"/>
      <c r="T156" s="4"/>
      <c r="U156" s="4">
        <v>76.92</v>
      </c>
      <c r="V156" s="4">
        <v>72.459999999999994</v>
      </c>
      <c r="W156" s="4"/>
      <c r="X156" s="4"/>
      <c r="Y156" s="4"/>
      <c r="Z156" s="4"/>
      <c r="AA156" s="4">
        <v>83.35</v>
      </c>
      <c r="AB156">
        <f t="shared" si="8"/>
        <v>156</v>
      </c>
    </row>
    <row r="157" spans="1:28" x14ac:dyDescent="0.35">
      <c r="A157">
        <v>157</v>
      </c>
      <c r="B157" t="str">
        <f>IF(J157="Wolfspeed",K157,IFERROR(VLOOKUP(CONCATENATE(C157,D157),Sheet1!AF:AH,1,FALSE),CONCATENATE(C157,"D")))</f>
        <v>C2M0045170D</v>
      </c>
      <c r="C157" t="str">
        <f t="array" ref="C157">IF(G157=650,INDEX(Sheet1!$I:$I,MATCH(MIN(ABS(Sheet1!$H$1:$H$50-E157)),ABS(Sheet1!$H$1:$H$50-E157),0)),IF(G157=900,INDEX(Sheet1!$C:$C,MATCH(MIN(ABS(Sheet1!$B$1:$B$50-E157)),ABS(Sheet1!$B$1:$B$50-E157),0)),IF(G157=1200,INDEX(Sheet1!$U:$U,MATCH(MIN(ABS(Sheet1!$T$1:$T$48-E157)),ABS(Sheet1!$T$1:$T$48-E157),0)),IF(G157=1700,INDEX(Sheet1!$O:$O,MATCH(MIN(ABS(Sheet1!$N$1:$N$50-E157)),ABS(Sheet1!$N$1:$N$50-E157),0)),0))))</f>
        <v>C2M0045170</v>
      </c>
      <c r="D157" t="str">
        <f t="shared" si="10"/>
        <v>D</v>
      </c>
      <c r="E157">
        <f t="shared" si="11"/>
        <v>53.846153846153847</v>
      </c>
      <c r="G157">
        <v>1700</v>
      </c>
      <c r="H157">
        <v>70</v>
      </c>
      <c r="I157" t="s">
        <v>2030</v>
      </c>
      <c r="J157" t="s">
        <v>137</v>
      </c>
      <c r="K157" t="s">
        <v>967</v>
      </c>
      <c r="L157" t="s">
        <v>31</v>
      </c>
      <c r="M157" s="9">
        <v>78.989999999999995</v>
      </c>
      <c r="N157" s="4">
        <v>83.8506</v>
      </c>
      <c r="O157" s="4"/>
      <c r="P157" s="4"/>
      <c r="Q157" s="4"/>
      <c r="R157" s="4"/>
      <c r="S157" s="4"/>
      <c r="T157" s="4"/>
      <c r="U157" s="4">
        <v>100.97</v>
      </c>
      <c r="V157" s="4">
        <v>78.989999999999995</v>
      </c>
      <c r="W157" s="4">
        <v>84.87</v>
      </c>
      <c r="X157" s="4"/>
      <c r="Y157" s="4">
        <v>83</v>
      </c>
      <c r="Z157" s="4"/>
      <c r="AA157" s="4"/>
      <c r="AB157">
        <f t="shared" si="8"/>
        <v>157</v>
      </c>
    </row>
    <row r="158" spans="1:28" x14ac:dyDescent="0.35">
      <c r="A158">
        <v>158</v>
      </c>
      <c r="B158" t="str">
        <f>IF(J158="Wolfspeed",K158,IFERROR(VLOOKUP(CONCATENATE(C158,D158),Sheet1!AF:AH,1,FALSE),CONCATENATE(C158,"D")))</f>
        <v>C2M0080170P</v>
      </c>
      <c r="C158" t="str">
        <f t="array" ref="C158">IF(G158=650,INDEX(Sheet1!$I:$I,MATCH(MIN(ABS(Sheet1!$H$1:$H$50-E158)),ABS(Sheet1!$H$1:$H$50-E158),0)),IF(G158=900,INDEX(Sheet1!$C:$C,MATCH(MIN(ABS(Sheet1!$B$1:$B$50-E158)),ABS(Sheet1!$B$1:$B$50-E158),0)),IF(G158=1200,INDEX(Sheet1!$U:$U,MATCH(MIN(ABS(Sheet1!$T$1:$T$48-E158)),ABS(Sheet1!$T$1:$T$48-E158),0)),IF(G158=1700,INDEX(Sheet1!$O:$O,MATCH(MIN(ABS(Sheet1!$N$1:$N$50-E158)),ABS(Sheet1!$N$1:$N$50-E158),0)),0))))</f>
        <v>C2M0045170</v>
      </c>
      <c r="D158" t="str">
        <f t="shared" si="10"/>
        <v>K</v>
      </c>
      <c r="E158">
        <f t="shared" si="11"/>
        <v>96.153846153846146</v>
      </c>
      <c r="G158">
        <v>1700</v>
      </c>
      <c r="H158">
        <v>125</v>
      </c>
      <c r="I158" t="s">
        <v>2082</v>
      </c>
      <c r="J158" t="s">
        <v>137</v>
      </c>
      <c r="K158" t="s">
        <v>874</v>
      </c>
      <c r="L158" t="s">
        <v>31</v>
      </c>
      <c r="M158" s="9">
        <v>32.61</v>
      </c>
      <c r="N158" s="4">
        <v>33.330199999999998</v>
      </c>
      <c r="O158" s="4"/>
      <c r="P158" s="4"/>
      <c r="Q158" s="4"/>
      <c r="R158" s="4"/>
      <c r="S158" s="4"/>
      <c r="T158" s="4"/>
      <c r="U158" s="4">
        <v>34.58</v>
      </c>
      <c r="V158" s="4">
        <v>32.61</v>
      </c>
      <c r="W158" s="4">
        <v>35.04</v>
      </c>
      <c r="X158" s="4"/>
      <c r="Y158" s="4"/>
      <c r="Z158" s="4"/>
      <c r="AA158" s="4">
        <v>37.5</v>
      </c>
      <c r="AB158">
        <f t="shared" si="8"/>
        <v>158</v>
      </c>
    </row>
    <row r="159" spans="1:28" x14ac:dyDescent="0.35">
      <c r="A159">
        <v>159</v>
      </c>
      <c r="B159" t="str">
        <f>IF(J159="Wolfspeed",K159,IFERROR(VLOOKUP(CONCATENATE(C159,D159),Sheet1!AF:AH,1,FALSE),CONCATENATE(C159,"D")))</f>
        <v>C2M0080170D</v>
      </c>
      <c r="C159" t="str">
        <f t="array" ref="C159">IF(G159=650,INDEX(Sheet1!$I:$I,MATCH(MIN(ABS(Sheet1!$H$1:$H$50-E159)),ABS(Sheet1!$H$1:$H$50-E159),0)),IF(G159=900,INDEX(Sheet1!$C:$C,MATCH(MIN(ABS(Sheet1!$B$1:$B$50-E159)),ABS(Sheet1!$B$1:$B$50-E159),0)),IF(G159=1200,INDEX(Sheet1!$U:$U,MATCH(MIN(ABS(Sheet1!$T$1:$T$48-E159)),ABS(Sheet1!$T$1:$T$48-E159),0)),IF(G159=1700,INDEX(Sheet1!$O:$O,MATCH(MIN(ABS(Sheet1!$N$1:$N$50-E159)),ABS(Sheet1!$N$1:$N$50-E159),0)),0))))</f>
        <v>C2M0080170</v>
      </c>
      <c r="D159" t="str">
        <f t="shared" ref="D159:D166" si="12">IF(I159="TO-247-3","D",IF(I159="TO-247-4","K",IF(LEFT(I159,6)="TO-263","J","D")))</f>
        <v>D</v>
      </c>
      <c r="E159">
        <f t="shared" ref="E159:E166" si="13">H159/1.3</f>
        <v>192.30769230769229</v>
      </c>
      <c r="G159">
        <v>1700</v>
      </c>
      <c r="H159">
        <v>250</v>
      </c>
      <c r="I159" t="s">
        <v>2030</v>
      </c>
      <c r="J159" t="s">
        <v>177</v>
      </c>
      <c r="K159" t="s">
        <v>176</v>
      </c>
      <c r="L159" t="s">
        <v>23</v>
      </c>
      <c r="M159" s="9">
        <v>43.086599999999997</v>
      </c>
      <c r="N159" s="4">
        <v>43.086599999999997</v>
      </c>
      <c r="O159" s="4"/>
      <c r="P159" s="4"/>
      <c r="Q159" s="4"/>
      <c r="R159" s="4"/>
      <c r="S159" s="4"/>
      <c r="T159" s="4"/>
      <c r="U159" s="4">
        <v>49.71</v>
      </c>
      <c r="V159" s="4"/>
      <c r="W159" s="4"/>
      <c r="X159" s="4"/>
      <c r="Y159" s="4"/>
      <c r="Z159" s="4"/>
      <c r="AA159" s="4"/>
      <c r="AB159">
        <f t="shared" si="8"/>
        <v>159</v>
      </c>
    </row>
    <row r="160" spans="1:28" x14ac:dyDescent="0.35">
      <c r="A160">
        <v>160</v>
      </c>
      <c r="B160" t="str">
        <f>IF(J160="Wolfspeed",K160,IFERROR(VLOOKUP(CONCATENATE(C160,D160),Sheet1!AF:AH,1,FALSE),CONCATENATE(C160,"D")))</f>
        <v>C2M1000170D</v>
      </c>
      <c r="C160" t="str">
        <f t="array" ref="C160">IF(G160=650,INDEX(Sheet1!$I:$I,MATCH(MIN(ABS(Sheet1!$H$1:$H$50-E160)),ABS(Sheet1!$H$1:$H$50-E160),0)),IF(G160=900,INDEX(Sheet1!$C:$C,MATCH(MIN(ABS(Sheet1!$B$1:$B$50-E160)),ABS(Sheet1!$B$1:$B$50-E160),0)),IF(G160=1200,INDEX(Sheet1!$U:$U,MATCH(MIN(ABS(Sheet1!$T$1:$T$48-E160)),ABS(Sheet1!$T$1:$T$48-E160),0)),IF(G160=1700,INDEX(Sheet1!$O:$O,MATCH(MIN(ABS(Sheet1!$N$1:$N$50-E160)),ABS(Sheet1!$N$1:$N$50-E160),0)),0))))</f>
        <v>C2M1000170</v>
      </c>
      <c r="D160" t="str">
        <f t="shared" si="12"/>
        <v>D</v>
      </c>
      <c r="E160">
        <f t="shared" si="13"/>
        <v>750</v>
      </c>
      <c r="G160">
        <v>1700</v>
      </c>
      <c r="H160">
        <v>975</v>
      </c>
      <c r="I160" t="s">
        <v>2051</v>
      </c>
      <c r="J160" t="s">
        <v>187</v>
      </c>
      <c r="K160" t="s">
        <v>1417</v>
      </c>
      <c r="L160" t="s">
        <v>30</v>
      </c>
      <c r="M160" s="9">
        <v>2.81</v>
      </c>
      <c r="N160" s="4">
        <v>3.262</v>
      </c>
      <c r="O160" s="4"/>
      <c r="P160" s="4">
        <v>2.9910200000000002</v>
      </c>
      <c r="Q160" s="4">
        <v>4.1167040681932496</v>
      </c>
      <c r="R160" s="4">
        <v>3.01</v>
      </c>
      <c r="S160" s="4"/>
      <c r="T160" s="4">
        <v>3.26</v>
      </c>
      <c r="U160" s="4">
        <v>2.81</v>
      </c>
      <c r="V160" s="4"/>
      <c r="W160" s="4"/>
      <c r="X160" s="4">
        <v>6.56</v>
      </c>
      <c r="Y160" s="4"/>
      <c r="Z160" s="4">
        <v>3.0470000000000002</v>
      </c>
      <c r="AA160" s="4">
        <v>3.8378000000000001</v>
      </c>
      <c r="AB160">
        <f t="shared" si="8"/>
        <v>160</v>
      </c>
    </row>
    <row r="161" spans="1:28" x14ac:dyDescent="0.35">
      <c r="A161">
        <v>161</v>
      </c>
      <c r="B161" t="str">
        <f>IF(J161="Wolfspeed",K161,IFERROR(VLOOKUP(CONCATENATE(C161,D161),Sheet1!AF:AH,1,FALSE),CONCATENATE(C161,"D")))</f>
        <v>C2M1000170D</v>
      </c>
      <c r="C161" t="str">
        <f t="array" ref="C161">IF(G161=650,INDEX(Sheet1!$I:$I,MATCH(MIN(ABS(Sheet1!$H$1:$H$50-E161)),ABS(Sheet1!$H$1:$H$50-E161),0)),IF(G161=900,INDEX(Sheet1!$C:$C,MATCH(MIN(ABS(Sheet1!$B$1:$B$50-E161)),ABS(Sheet1!$B$1:$B$50-E161),0)),IF(G161=1200,INDEX(Sheet1!$U:$U,MATCH(MIN(ABS(Sheet1!$T$1:$T$48-E161)),ABS(Sheet1!$T$1:$T$48-E161),0)),IF(G161=1700,INDEX(Sheet1!$O:$O,MATCH(MIN(ABS(Sheet1!$N$1:$N$50-E161)),ABS(Sheet1!$N$1:$N$50-E161),0)),0))))</f>
        <v>C2M1000170</v>
      </c>
      <c r="D161" t="str">
        <f t="shared" si="12"/>
        <v>D</v>
      </c>
      <c r="E161">
        <f t="shared" si="13"/>
        <v>769.23076923076917</v>
      </c>
      <c r="G161">
        <v>1700</v>
      </c>
      <c r="H161">
        <v>1000</v>
      </c>
      <c r="I161" t="s">
        <v>2030</v>
      </c>
      <c r="J161" t="s">
        <v>304</v>
      </c>
      <c r="K161" t="s">
        <v>605</v>
      </c>
      <c r="L161" t="s">
        <v>30</v>
      </c>
      <c r="M161" s="9">
        <v>3.23</v>
      </c>
      <c r="N161" s="4">
        <v>3.3540000000000001</v>
      </c>
      <c r="O161" s="4">
        <v>3.9510000000000001</v>
      </c>
      <c r="P161" s="4"/>
      <c r="Q161" s="4"/>
      <c r="R161" s="4"/>
      <c r="S161" s="4">
        <v>4.16</v>
      </c>
      <c r="T161" s="4">
        <v>3.99</v>
      </c>
      <c r="U161" s="4">
        <v>3.23</v>
      </c>
      <c r="V161" s="4"/>
      <c r="W161" s="4"/>
      <c r="X161" s="4"/>
      <c r="Y161" s="4"/>
      <c r="Z161" s="4"/>
      <c r="AA161" s="4">
        <v>3.7561</v>
      </c>
      <c r="AB161">
        <f t="shared" si="8"/>
        <v>161</v>
      </c>
    </row>
    <row r="162" spans="1:28" x14ac:dyDescent="0.35">
      <c r="A162">
        <v>162</v>
      </c>
      <c r="B162" t="str">
        <f>IF(J162="Wolfspeed",K162,IFERROR(VLOOKUP(CONCATENATE(C162,D162),Sheet1!AF:AH,1,FALSE),CONCATENATE(C162,"D")))</f>
        <v>C2M1000170D</v>
      </c>
      <c r="C162" t="str">
        <f t="array" ref="C162">IF(G162=650,INDEX(Sheet1!$I:$I,MATCH(MIN(ABS(Sheet1!$H$1:$H$50-E162)),ABS(Sheet1!$H$1:$H$50-E162),0)),IF(G162=900,INDEX(Sheet1!$C:$C,MATCH(MIN(ABS(Sheet1!$B$1:$B$50-E162)),ABS(Sheet1!$B$1:$B$50-E162),0)),IF(G162=1200,INDEX(Sheet1!$U:$U,MATCH(MIN(ABS(Sheet1!$T$1:$T$48-E162)),ABS(Sheet1!$T$1:$T$48-E162),0)),IF(G162=1700,INDEX(Sheet1!$O:$O,MATCH(MIN(ABS(Sheet1!$N$1:$N$50-E162)),ABS(Sheet1!$N$1:$N$50-E162),0)),0))))</f>
        <v>C2M1000170</v>
      </c>
      <c r="D162" t="str">
        <f t="shared" si="12"/>
        <v>D</v>
      </c>
      <c r="E162">
        <f t="shared" si="13"/>
        <v>846.15384615384608</v>
      </c>
      <c r="G162">
        <v>1700</v>
      </c>
      <c r="H162">
        <v>1100</v>
      </c>
      <c r="I162" t="s">
        <v>2030</v>
      </c>
      <c r="J162" t="s">
        <v>137</v>
      </c>
      <c r="K162" t="s">
        <v>568</v>
      </c>
      <c r="L162" t="s">
        <v>30</v>
      </c>
      <c r="M162" s="9">
        <v>4.8</v>
      </c>
      <c r="N162" s="4">
        <v>4.9249999999999998</v>
      </c>
      <c r="O162" s="4"/>
      <c r="P162" s="4"/>
      <c r="Q162" s="4"/>
      <c r="R162" s="4"/>
      <c r="S162" s="4"/>
      <c r="T162" s="4"/>
      <c r="U162" s="4">
        <v>4.8</v>
      </c>
      <c r="V162" s="4">
        <v>4.8600000000000003</v>
      </c>
      <c r="W162" s="4">
        <v>4.8109999999999999</v>
      </c>
      <c r="X162" s="4"/>
      <c r="Y162" s="4">
        <v>5.53</v>
      </c>
      <c r="Z162" s="4"/>
      <c r="AA162" s="4"/>
      <c r="AB162">
        <f t="shared" si="8"/>
        <v>162</v>
      </c>
    </row>
    <row r="163" spans="1:28" x14ac:dyDescent="0.35">
      <c r="A163">
        <v>163</v>
      </c>
      <c r="B163" t="str">
        <f>IF(J163="Wolfspeed",K163,IFERROR(VLOOKUP(CONCATENATE(C163,D163),Sheet1!AF:AH,1,FALSE),CONCATENATE(C163,"D")))</f>
        <v>C2M1000170J</v>
      </c>
      <c r="C163" t="str">
        <f t="array" ref="C163">IF(G163=650,INDEX(Sheet1!$I:$I,MATCH(MIN(ABS(Sheet1!$H$1:$H$50-E163)),ABS(Sheet1!$H$1:$H$50-E163),0)),IF(G163=900,INDEX(Sheet1!$C:$C,MATCH(MIN(ABS(Sheet1!$B$1:$B$50-E163)),ABS(Sheet1!$B$1:$B$50-E163),0)),IF(G163=1200,INDEX(Sheet1!$U:$U,MATCH(MIN(ABS(Sheet1!$T$1:$T$48-E163)),ABS(Sheet1!$T$1:$T$48-E163),0)),IF(G163=1700,INDEX(Sheet1!$O:$O,MATCH(MIN(ABS(Sheet1!$N$1:$N$50-E163)),ABS(Sheet1!$N$1:$N$50-E163),0)),0))))</f>
        <v>C2M1000170</v>
      </c>
      <c r="D163" t="str">
        <f t="shared" si="12"/>
        <v>J</v>
      </c>
      <c r="E163">
        <f t="shared" si="13"/>
        <v>1076.9230769230769</v>
      </c>
      <c r="G163">
        <v>1700</v>
      </c>
      <c r="H163">
        <v>1400</v>
      </c>
      <c r="I163" t="s">
        <v>2080</v>
      </c>
      <c r="J163" t="s">
        <v>137</v>
      </c>
      <c r="K163" t="s">
        <v>593</v>
      </c>
      <c r="L163" t="s">
        <v>30</v>
      </c>
      <c r="M163" s="9">
        <v>5.1100000000000003</v>
      </c>
      <c r="N163" s="4">
        <v>5.2374999999999998</v>
      </c>
      <c r="O163" s="4"/>
      <c r="P163" s="4"/>
      <c r="Q163" s="4"/>
      <c r="R163" s="4"/>
      <c r="S163" s="4"/>
      <c r="T163" s="4"/>
      <c r="U163" s="4">
        <v>5.1100000000000003</v>
      </c>
      <c r="V163" s="4">
        <v>5.16</v>
      </c>
      <c r="W163" s="4"/>
      <c r="X163" s="4"/>
      <c r="Y163" s="4">
        <v>5.86</v>
      </c>
      <c r="Z163" s="4"/>
      <c r="AA163" s="4">
        <v>5.95</v>
      </c>
      <c r="AB163">
        <f t="shared" si="8"/>
        <v>163</v>
      </c>
    </row>
    <row r="164" spans="1:28" x14ac:dyDescent="0.35">
      <c r="A164">
        <v>164</v>
      </c>
      <c r="B164" t="str">
        <f>IF(J164="Wolfspeed",K164,IFERROR(VLOOKUP(CONCATENATE(C164,D164),Sheet1!AF:AH,1,FALSE),CONCATENATE(C164,"D")))</f>
        <v>C2M1000170J</v>
      </c>
      <c r="C164" t="str">
        <f t="array" ref="C164">IF(G164=650,INDEX(Sheet1!$I:$I,MATCH(MIN(ABS(Sheet1!$H$1:$H$50-E164)),ABS(Sheet1!$H$1:$H$50-E164),0)),IF(G164=900,INDEX(Sheet1!$C:$C,MATCH(MIN(ABS(Sheet1!$B$1:$B$50-E164)),ABS(Sheet1!$B$1:$B$50-E164),0)),IF(G164=1200,INDEX(Sheet1!$U:$U,MATCH(MIN(ABS(Sheet1!$T$1:$T$48-E164)),ABS(Sheet1!$T$1:$T$48-E164),0)),IF(G164=1700,INDEX(Sheet1!$O:$O,MATCH(MIN(ABS(Sheet1!$N$1:$N$50-E164)),ABS(Sheet1!$N$1:$N$50-E164),0)),0))))</f>
        <v>C2M1000170</v>
      </c>
      <c r="D164" t="str">
        <f t="shared" si="12"/>
        <v>J</v>
      </c>
      <c r="E164">
        <f t="shared" si="13"/>
        <v>1076.9230769230769</v>
      </c>
      <c r="G164">
        <v>1700</v>
      </c>
      <c r="H164">
        <v>1400</v>
      </c>
      <c r="I164" t="s">
        <v>2039</v>
      </c>
      <c r="J164" t="s">
        <v>137</v>
      </c>
      <c r="K164" t="s">
        <v>593</v>
      </c>
      <c r="L164" t="s">
        <v>31</v>
      </c>
      <c r="M164" s="9">
        <v>5.09</v>
      </c>
      <c r="N164" s="4">
        <v>5.2374999999999998</v>
      </c>
      <c r="O164" s="4"/>
      <c r="P164" s="4"/>
      <c r="Q164" s="4"/>
      <c r="R164" s="4"/>
      <c r="S164" s="4"/>
      <c r="T164" s="4"/>
      <c r="U164" s="4"/>
      <c r="V164" s="4">
        <v>5.09</v>
      </c>
      <c r="W164" s="4"/>
      <c r="X164" s="4"/>
      <c r="Y164" s="4"/>
      <c r="Z164" s="4"/>
      <c r="AA164" s="4"/>
      <c r="AB164">
        <f t="shared" si="8"/>
        <v>164</v>
      </c>
    </row>
    <row r="165" spans="1:28" x14ac:dyDescent="0.35">
      <c r="A165">
        <v>165</v>
      </c>
      <c r="B165" t="str">
        <f>IF(J165="Wolfspeed",K165,IFERROR(VLOOKUP(CONCATENATE(C165,D165),Sheet1!AF:AH,1,FALSE),CONCATENATE(C165,"D")))</f>
        <v>C2M1000170D</v>
      </c>
      <c r="C165" t="str">
        <f t="array" ref="C165">IF(G165=650,INDEX(Sheet1!$I:$I,MATCH(MIN(ABS(Sheet1!$H$1:$H$50-E165)),ABS(Sheet1!$H$1:$H$50-E165),0)),IF(G165=900,INDEX(Sheet1!$C:$C,MATCH(MIN(ABS(Sheet1!$B$1:$B$50-E165)),ABS(Sheet1!$B$1:$B$50-E165),0)),IF(G165=1200,INDEX(Sheet1!$U:$U,MATCH(MIN(ABS(Sheet1!$T$1:$T$48-E165)),ABS(Sheet1!$T$1:$T$48-E165),0)),IF(G165=1700,INDEX(Sheet1!$O:$O,MATCH(MIN(ABS(Sheet1!$N$1:$N$50-E165)),ABS(Sheet1!$N$1:$N$50-E165),0)),0))))</f>
        <v>C2M1000170</v>
      </c>
      <c r="D165" t="str">
        <f t="shared" si="12"/>
        <v>D</v>
      </c>
      <c r="E165">
        <f t="shared" si="13"/>
        <v>1153.8461538461538</v>
      </c>
      <c r="G165">
        <v>1700</v>
      </c>
      <c r="H165">
        <v>1500</v>
      </c>
      <c r="I165" t="s">
        <v>2051</v>
      </c>
      <c r="J165" t="s">
        <v>187</v>
      </c>
      <c r="K165" t="s">
        <v>186</v>
      </c>
      <c r="L165" t="s">
        <v>30</v>
      </c>
      <c r="M165" s="9">
        <v>2.4</v>
      </c>
      <c r="N165" s="4">
        <v>2.786</v>
      </c>
      <c r="O165" s="4"/>
      <c r="P165" s="4">
        <v>2.5545599999999999</v>
      </c>
      <c r="Q165" s="4">
        <v>3.6643245962613502</v>
      </c>
      <c r="R165" s="4">
        <v>4.88</v>
      </c>
      <c r="S165" s="4"/>
      <c r="T165" s="4">
        <v>2.78</v>
      </c>
      <c r="U165" s="4">
        <v>2.4</v>
      </c>
      <c r="V165" s="4"/>
      <c r="W165" s="4">
        <v>3.9670000000000001</v>
      </c>
      <c r="X165" s="4"/>
      <c r="Y165" s="4"/>
      <c r="Z165" s="4">
        <v>2.6019999999999999</v>
      </c>
      <c r="AA165" s="4">
        <v>6.2220000000000004</v>
      </c>
      <c r="AB165">
        <f t="shared" si="8"/>
        <v>165</v>
      </c>
    </row>
    <row r="166" spans="1:28" x14ac:dyDescent="0.35">
      <c r="A166">
        <v>166</v>
      </c>
      <c r="B166" t="str">
        <f>IF(J166="Wolfspeed",K166,IFERROR(VLOOKUP(CONCATENATE(C166,D166),Sheet1!AF:AH,1,FALSE),CONCATENATE(C166,"D")))</f>
        <v>C2M1000170D</v>
      </c>
      <c r="C166" t="str">
        <f t="array" ref="C166">IF(G166=650,INDEX(Sheet1!$I:$I,MATCH(MIN(ABS(Sheet1!$H$1:$H$50-E166)),ABS(Sheet1!$H$1:$H$50-E166),0)),IF(G166=900,INDEX(Sheet1!$C:$C,MATCH(MIN(ABS(Sheet1!$B$1:$B$50-E166)),ABS(Sheet1!$B$1:$B$50-E166),0)),IF(G166=1200,INDEX(Sheet1!$U:$U,MATCH(MIN(ABS(Sheet1!$T$1:$T$48-E166)),ABS(Sheet1!$T$1:$T$48-E166),0)),IF(G166=1700,INDEX(Sheet1!$O:$O,MATCH(MIN(ABS(Sheet1!$N$1:$N$50-E166)),ABS(Sheet1!$N$1:$N$50-E166),0)),0))))</f>
        <v>C2M1000170</v>
      </c>
      <c r="D166" t="str">
        <f t="shared" si="12"/>
        <v>D</v>
      </c>
      <c r="E166">
        <f t="shared" si="13"/>
        <v>1153.8461538461538</v>
      </c>
      <c r="G166">
        <v>1700</v>
      </c>
      <c r="H166">
        <v>1500</v>
      </c>
      <c r="I166" t="s">
        <v>2054</v>
      </c>
      <c r="J166" t="s">
        <v>187</v>
      </c>
      <c r="K166" t="s">
        <v>206</v>
      </c>
      <c r="L166" t="s">
        <v>30</v>
      </c>
      <c r="M166" s="9">
        <v>1.24</v>
      </c>
      <c r="N166" s="4">
        <v>3.5</v>
      </c>
      <c r="O166" s="4"/>
      <c r="P166" s="4">
        <v>3.2092399999999999</v>
      </c>
      <c r="Q166" s="4">
        <v>3.90031032903922</v>
      </c>
      <c r="R166" s="4">
        <v>3.22</v>
      </c>
      <c r="S166" s="4"/>
      <c r="T166" s="4">
        <v>4.25</v>
      </c>
      <c r="U166" s="4">
        <v>1.24</v>
      </c>
      <c r="V166" s="4"/>
      <c r="W166" s="4">
        <v>4.6269999999999998</v>
      </c>
      <c r="X166" s="4"/>
      <c r="Y166" s="4"/>
      <c r="Z166" s="4">
        <v>3.5150000000000001</v>
      </c>
      <c r="AA166" s="4">
        <v>4.1055000000000001</v>
      </c>
      <c r="AB166">
        <f t="shared" si="8"/>
        <v>166</v>
      </c>
    </row>
    <row r="167" spans="1:28" x14ac:dyDescent="0.35">
      <c r="A167">
        <v>167</v>
      </c>
      <c r="B167" t="str">
        <f>IF(J167="Wolfspeed",K167,IFERROR(VLOOKUP(CONCATENATE(C167,D167),Sheet1!AF:AH,1,FALSE),CONCATENATE(C167,"D")))</f>
        <v>C3M0015065K</v>
      </c>
      <c r="C167" t="str">
        <f t="array" ref="C167">IF(G167=650,INDEX(Sheet1!$I:$I,MATCH(MIN(ABS(Sheet1!$H$1:$H$50-E167)),ABS(Sheet1!$H$1:$H$50-E167),0)),IF(G167=900,INDEX(Sheet1!$C:$C,MATCH(MIN(ABS(Sheet1!$B$1:$B$50-E167)),ABS(Sheet1!$B$1:$B$50-E167),0)),IF(G167=1200,INDEX(Sheet1!$U:$U,MATCH(MIN(ABS(Sheet1!$T$1:$T$48-E167)),ABS(Sheet1!$T$1:$T$48-E167),0)),IF(G167=1700,INDEX(Sheet1!$O:$O,MATCH(MIN(ABS(Sheet1!$N$1:$N$50-E167)),ABS(Sheet1!$N$1:$N$50-E167),0))))))</f>
        <v>C3M0015065</v>
      </c>
      <c r="D167" t="str">
        <f t="shared" ref="D167:D173" si="14">IF(I167="TO-247-3","D",IF(I167="TO-247-4","K",IF(LEFT(I167,6)="TO-263","J","D")))</f>
        <v>K</v>
      </c>
      <c r="E167">
        <f t="shared" ref="E167:E187" si="15">H167/1.3</f>
        <v>29.076923076923073</v>
      </c>
      <c r="G167">
        <v>650</v>
      </c>
      <c r="H167">
        <f>L167*1.4</f>
        <v>37.799999999999997</v>
      </c>
      <c r="I167" t="s">
        <v>2082</v>
      </c>
      <c r="J167" t="s">
        <v>426</v>
      </c>
      <c r="K167" s="17" t="s">
        <v>8596</v>
      </c>
      <c r="L167" s="6">
        <v>27</v>
      </c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B167">
        <f t="shared" si="8"/>
        <v>167</v>
      </c>
    </row>
    <row r="168" spans="1:28" x14ac:dyDescent="0.35">
      <c r="A168">
        <v>168</v>
      </c>
      <c r="B168" t="str">
        <f>IF(J168="Wolfspeed",K168,IFERROR(VLOOKUP(CONCATENATE(C168,D168),Sheet1!AF:AH,1,FALSE),CONCATENATE(C168,"D")))</f>
        <v>C3M0060065K</v>
      </c>
      <c r="C168" t="str">
        <f t="array" ref="C168">IF(G168=650,INDEX(Sheet1!$I:$I,MATCH(MIN(ABS(Sheet1!$H$1:$H$50-E168)),ABS(Sheet1!$H$1:$H$50-E168),0)),IF(G168=900,INDEX(Sheet1!$C:$C,MATCH(MIN(ABS(Sheet1!$B$1:$B$50-E168)),ABS(Sheet1!$B$1:$B$50-E168),0)),IF(G168=1200,INDEX(Sheet1!$U:$U,MATCH(MIN(ABS(Sheet1!$T$1:$T$48-E168)),ABS(Sheet1!$T$1:$T$48-E168),0)),IF(G168=1700,INDEX(Sheet1!$O:$O,MATCH(MIN(ABS(Sheet1!$N$1:$N$50-E168)),ABS(Sheet1!$N$1:$N$50-E168),0))))))</f>
        <v>C3M0060065</v>
      </c>
      <c r="D168" t="str">
        <f t="shared" si="14"/>
        <v>K</v>
      </c>
      <c r="E168">
        <f t="shared" si="15"/>
        <v>51.692307692307679</v>
      </c>
      <c r="G168">
        <v>650</v>
      </c>
      <c r="H168">
        <f t="shared" ref="H168:H173" si="16">L168*1.4</f>
        <v>67.199999999999989</v>
      </c>
      <c r="I168" t="s">
        <v>2082</v>
      </c>
      <c r="J168" t="s">
        <v>426</v>
      </c>
      <c r="K168" s="17" t="s">
        <v>8597</v>
      </c>
      <c r="L168" s="6">
        <v>48</v>
      </c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B168">
        <f t="shared" si="8"/>
        <v>168</v>
      </c>
    </row>
    <row r="169" spans="1:28" x14ac:dyDescent="0.35">
      <c r="A169">
        <v>169</v>
      </c>
      <c r="B169" t="str">
        <f>IF(J169="Wolfspeed",K169,IFERROR(VLOOKUP(CONCATENATE(C169,D169),Sheet1!AF:AH,1,FALSE),CONCATENATE(C169,"D")))</f>
        <v>C3M0060065D</v>
      </c>
      <c r="C169" t="str">
        <f t="array" ref="C169">IF(G169=650,INDEX(Sheet1!$I:$I,MATCH(MIN(ABS(Sheet1!$H$1:$H$50-E169)),ABS(Sheet1!$H$1:$H$50-E169),0)),IF(G169=900,INDEX(Sheet1!$C:$C,MATCH(MIN(ABS(Sheet1!$B$1:$B$50-E169)),ABS(Sheet1!$B$1:$B$50-E169),0)),IF(G169=1200,INDEX(Sheet1!$U:$U,MATCH(MIN(ABS(Sheet1!$T$1:$T$48-E169)),ABS(Sheet1!$T$1:$T$48-E169),0)),IF(G169=1700,INDEX(Sheet1!$O:$O,MATCH(MIN(ABS(Sheet1!$N$1:$N$50-E169)),ABS(Sheet1!$N$1:$N$50-E169),0))))))</f>
        <v>C3M0060065</v>
      </c>
      <c r="D169" t="str">
        <f t="shared" si="14"/>
        <v>D</v>
      </c>
      <c r="E169">
        <f t="shared" si="15"/>
        <v>51.692307692307679</v>
      </c>
      <c r="G169">
        <v>650</v>
      </c>
      <c r="H169">
        <f t="shared" si="16"/>
        <v>67.199999999999989</v>
      </c>
      <c r="I169" t="s">
        <v>2030</v>
      </c>
      <c r="J169" t="s">
        <v>426</v>
      </c>
      <c r="K169" s="17" t="s">
        <v>8598</v>
      </c>
      <c r="L169" s="6">
        <v>48</v>
      </c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B169">
        <f t="shared" si="8"/>
        <v>169</v>
      </c>
    </row>
    <row r="170" spans="1:28" x14ac:dyDescent="0.35">
      <c r="A170">
        <v>170</v>
      </c>
      <c r="B170" t="str">
        <f>IF(J170="Wolfspeed",K170,IFERROR(VLOOKUP(CONCATENATE(C170,D170),Sheet1!AF:AH,1,FALSE),CONCATENATE(C170,"D")))</f>
        <v>C3M0060065K</v>
      </c>
      <c r="C170" t="str">
        <f t="array" ref="C170">IF(G170=650,INDEX(Sheet1!$I:$I,MATCH(MIN(ABS(Sheet1!$H$1:$H$50-E170)),ABS(Sheet1!$H$1:$H$50-E170),0)),IF(G170=900,INDEX(Sheet1!$C:$C,MATCH(MIN(ABS(Sheet1!$B$1:$B$50-E170)),ABS(Sheet1!$B$1:$B$50-E170),0)),IF(G170=1200,INDEX(Sheet1!$U:$U,MATCH(MIN(ABS(Sheet1!$T$1:$T$48-E170)),ABS(Sheet1!$T$1:$T$48-E170),0)),IF(G170=1700,INDEX(Sheet1!$O:$O,MATCH(MIN(ABS(Sheet1!$N$1:$N$50-E170)),ABS(Sheet1!$N$1:$N$50-E170),0))))))</f>
        <v>C3M0060065</v>
      </c>
      <c r="D170" t="str">
        <f t="shared" si="14"/>
        <v>K</v>
      </c>
      <c r="E170">
        <f t="shared" si="15"/>
        <v>115.23076923076921</v>
      </c>
      <c r="G170">
        <v>650</v>
      </c>
      <c r="H170">
        <f t="shared" si="16"/>
        <v>149.79999999999998</v>
      </c>
      <c r="I170" t="s">
        <v>2082</v>
      </c>
      <c r="J170" t="s">
        <v>426</v>
      </c>
      <c r="K170" s="17" t="s">
        <v>8599</v>
      </c>
      <c r="L170" s="6">
        <v>107</v>
      </c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B170">
        <f t="shared" si="8"/>
        <v>170</v>
      </c>
    </row>
    <row r="171" spans="1:28" x14ac:dyDescent="0.35">
      <c r="A171">
        <v>171</v>
      </c>
      <c r="B171" t="str">
        <f>IF(J171="Wolfspeed",K171,IFERROR(VLOOKUP(CONCATENATE(C171,D171),Sheet1!AF:AH,1,FALSE),CONCATENATE(C171,"D")))</f>
        <v>C3M0015065D</v>
      </c>
      <c r="C171" t="str">
        <f t="array" ref="C171">IF(G171=650,INDEX(Sheet1!$I:$I,MATCH(MIN(ABS(Sheet1!$H$1:$H$50-E171)),ABS(Sheet1!$H$1:$H$50-E171),0)),IF(G171=900,INDEX(Sheet1!$C:$C,MATCH(MIN(ABS(Sheet1!$B$1:$B$50-E171)),ABS(Sheet1!$B$1:$B$50-E171),0)),IF(G171=1200,INDEX(Sheet1!$U:$U,MATCH(MIN(ABS(Sheet1!$T$1:$T$48-E171)),ABS(Sheet1!$T$1:$T$48-E171),0)),IF(G171=1700,INDEX(Sheet1!$O:$O,MATCH(MIN(ABS(Sheet1!$N$1:$N$50-E171)),ABS(Sheet1!$N$1:$N$50-E171),0))))))</f>
        <v>C3M0015065</v>
      </c>
      <c r="D171" t="str">
        <f t="shared" si="14"/>
        <v>D</v>
      </c>
      <c r="E171">
        <f t="shared" si="15"/>
        <v>29.076923076923073</v>
      </c>
      <c r="G171">
        <v>650</v>
      </c>
      <c r="H171">
        <f t="shared" si="16"/>
        <v>37.799999999999997</v>
      </c>
      <c r="I171" t="s">
        <v>2030</v>
      </c>
      <c r="J171" t="s">
        <v>426</v>
      </c>
      <c r="K171" s="17" t="s">
        <v>8600</v>
      </c>
      <c r="L171" s="6">
        <v>27</v>
      </c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B171">
        <f t="shared" si="8"/>
        <v>171</v>
      </c>
    </row>
    <row r="172" spans="1:28" x14ac:dyDescent="0.35">
      <c r="A172">
        <v>172</v>
      </c>
      <c r="B172" t="str">
        <f>IF(J172="Wolfspeed",K172,IFERROR(VLOOKUP(CONCATENATE(C172,D172),Sheet1!AF:AH,1,FALSE),CONCATENATE(C172,"D")))</f>
        <v>C3M0060065D</v>
      </c>
      <c r="C172" t="str">
        <f t="array" ref="C172">IF(G172=650,INDEX(Sheet1!$I:$I,MATCH(MIN(ABS(Sheet1!$H$1:$H$50-E172)),ABS(Sheet1!$H$1:$H$50-E172),0)),IF(G172=900,INDEX(Sheet1!$C:$C,MATCH(MIN(ABS(Sheet1!$B$1:$B$50-E172)),ABS(Sheet1!$B$1:$B$50-E172),0)),IF(G172=1200,INDEX(Sheet1!$U:$U,MATCH(MIN(ABS(Sheet1!$T$1:$T$48-E172)),ABS(Sheet1!$T$1:$T$48-E172),0)),IF(G172=1700,INDEX(Sheet1!$O:$O,MATCH(MIN(ABS(Sheet1!$N$1:$N$50-E172)),ABS(Sheet1!$N$1:$N$50-E172),0))))))</f>
        <v>C3M0060065</v>
      </c>
      <c r="D172" t="str">
        <f t="shared" si="14"/>
        <v>D</v>
      </c>
      <c r="E172">
        <f t="shared" si="15"/>
        <v>77.538461538461533</v>
      </c>
      <c r="G172">
        <v>650</v>
      </c>
      <c r="H172">
        <f t="shared" si="16"/>
        <v>100.8</v>
      </c>
      <c r="I172" t="s">
        <v>2030</v>
      </c>
      <c r="J172" t="s">
        <v>426</v>
      </c>
      <c r="K172" s="17" t="s">
        <v>8601</v>
      </c>
      <c r="L172" s="6">
        <v>72</v>
      </c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B172">
        <f t="shared" si="8"/>
        <v>172</v>
      </c>
    </row>
    <row r="173" spans="1:28" x14ac:dyDescent="0.35">
      <c r="A173">
        <v>173</v>
      </c>
      <c r="B173" t="str">
        <f>IF(J173="Wolfspeed",K173,IFERROR(VLOOKUP(CONCATENATE(C173,D173),Sheet1!AF:AH,1,FALSE),CONCATENATE(C173,"D")))</f>
        <v>C3M0060065K</v>
      </c>
      <c r="C173" t="str">
        <f t="array" ref="C173">IF(G173=650,INDEX(Sheet1!$I:$I,MATCH(MIN(ABS(Sheet1!$H$1:$H$50-E173)),ABS(Sheet1!$H$1:$H$50-E173),0)),IF(G173=900,INDEX(Sheet1!$C:$C,MATCH(MIN(ABS(Sheet1!$B$1:$B$50-E173)),ABS(Sheet1!$B$1:$B$50-E173),0)),IF(G173=1200,INDEX(Sheet1!$U:$U,MATCH(MIN(ABS(Sheet1!$T$1:$T$48-E173)),ABS(Sheet1!$T$1:$T$48-E173),0)),IF(G173=1700,INDEX(Sheet1!$O:$O,MATCH(MIN(ABS(Sheet1!$N$1:$N$50-E173)),ABS(Sheet1!$N$1:$N$50-E173),0))))))</f>
        <v>C3M0060065</v>
      </c>
      <c r="D173" t="str">
        <f t="shared" si="14"/>
        <v>K</v>
      </c>
      <c r="E173">
        <f t="shared" si="15"/>
        <v>77.538461538461533</v>
      </c>
      <c r="G173">
        <v>650</v>
      </c>
      <c r="H173">
        <f t="shared" si="16"/>
        <v>100.8</v>
      </c>
      <c r="I173" t="s">
        <v>2082</v>
      </c>
      <c r="J173" t="s">
        <v>426</v>
      </c>
      <c r="K173" s="17" t="s">
        <v>8602</v>
      </c>
      <c r="L173" s="6">
        <v>72</v>
      </c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B173">
        <f t="shared" si="8"/>
        <v>173</v>
      </c>
    </row>
    <row r="174" spans="1:28" x14ac:dyDescent="0.35">
      <c r="A174">
        <v>174</v>
      </c>
      <c r="B174" t="str">
        <f>IF(J174="Wolfspeed",K174,IFERROR(VLOOKUP(CONCATENATE(C174,D174),Sheet1!AF:AH,1,FALSE),CONCATENATE(C174,"D")))</f>
        <v>C3M0015065K</v>
      </c>
      <c r="C174" t="str">
        <f t="array" ref="C174">IF(G174=650,INDEX(Sheet1!$I:$I,MATCH(MIN(ABS(Sheet1!$H$1:$H$50-E174)),ABS(Sheet1!$H$1:$H$50-E174),0)),IF(G174=900,INDEX(Sheet1!$C:$C,MATCH(MIN(ABS(Sheet1!$B$1:$B$50-E174)),ABS(Sheet1!$B$1:$B$50-E174),0)),IF(G174=1200,INDEX(Sheet1!$U:$U,MATCH(MIN(ABS(Sheet1!$T$1:$T$48-E174)),ABS(Sheet1!$T$1:$T$48-E174),0)),IF(G174=1700,INDEX(Sheet1!$O:$O,MATCH(MIN(ABS(Sheet1!$N$1:$N$50-E174)),ABS(Sheet1!$N$1:$N$50-E174),0))))))</f>
        <v>C3M0015065</v>
      </c>
      <c r="D174" t="str">
        <f t="shared" ref="D174:D181" si="17">IF(I174="TO-247-3","D",IF(I174="TO-247-4","K",IF(LEFT(I174,6)="TO-263","J","D")))</f>
        <v>K</v>
      </c>
      <c r="E174">
        <f t="shared" si="15"/>
        <v>15</v>
      </c>
      <c r="G174">
        <v>650</v>
      </c>
      <c r="H174">
        <f>L174*1.3</f>
        <v>19.5</v>
      </c>
      <c r="I174" t="s">
        <v>2082</v>
      </c>
      <c r="J174" t="s">
        <v>137</v>
      </c>
      <c r="K174" t="s">
        <v>8603</v>
      </c>
      <c r="L174" s="6">
        <v>15</v>
      </c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B174">
        <f t="shared" si="8"/>
        <v>174</v>
      </c>
    </row>
    <row r="175" spans="1:28" x14ac:dyDescent="0.35">
      <c r="A175">
        <v>175</v>
      </c>
      <c r="B175" t="str">
        <f>IF(J175="Wolfspeed",K175,IFERROR(VLOOKUP(CONCATENATE(C175,D175),Sheet1!AF:AH,1,FALSE),CONCATENATE(C175,"D")))</f>
        <v>C3M0015065D</v>
      </c>
      <c r="C175" t="str">
        <f t="array" ref="C175">IF(G175=650,INDEX(Sheet1!$I:$I,MATCH(MIN(ABS(Sheet1!$H$1:$H$50-E175)),ABS(Sheet1!$H$1:$H$50-E175),0)),IF(G175=900,INDEX(Sheet1!$C:$C,MATCH(MIN(ABS(Sheet1!$B$1:$B$50-E175)),ABS(Sheet1!$B$1:$B$50-E175),0)),IF(G175=1200,INDEX(Sheet1!$U:$U,MATCH(MIN(ABS(Sheet1!$T$1:$T$48-E175)),ABS(Sheet1!$T$1:$T$48-E175),0)),IF(G175=1700,INDEX(Sheet1!$O:$O,MATCH(MIN(ABS(Sheet1!$N$1:$N$50-E175)),ABS(Sheet1!$N$1:$N$50-E175),0))))))</f>
        <v>C3M0015065</v>
      </c>
      <c r="D175" t="str">
        <f t="shared" si="17"/>
        <v>D</v>
      </c>
      <c r="E175">
        <f t="shared" si="15"/>
        <v>15</v>
      </c>
      <c r="G175">
        <v>650</v>
      </c>
      <c r="H175">
        <f t="shared" ref="H175:H187" si="18">L175*1.3</f>
        <v>19.5</v>
      </c>
      <c r="I175" t="s">
        <v>2030</v>
      </c>
      <c r="J175" t="s">
        <v>137</v>
      </c>
      <c r="K175" t="s">
        <v>8610</v>
      </c>
      <c r="L175" s="6">
        <v>15</v>
      </c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B175">
        <f t="shared" si="8"/>
        <v>175</v>
      </c>
    </row>
    <row r="176" spans="1:28" x14ac:dyDescent="0.35">
      <c r="A176">
        <v>176</v>
      </c>
      <c r="B176" t="str">
        <f>IF(J176="Wolfspeed",K176,IFERROR(VLOOKUP(CONCATENATE(C176,D176),Sheet1!AF:AH,1,FALSE),CONCATENATE(C176,"D")))</f>
        <v>C3M0060065D</v>
      </c>
      <c r="C176" t="str">
        <f t="array" ref="C176">IF(G176=650,INDEX(Sheet1!$I:$I,MATCH(MIN(ABS(Sheet1!$H$1:$H$50-E176)),ABS(Sheet1!$H$1:$H$50-E176),0)),IF(G176=900,INDEX(Sheet1!$C:$C,MATCH(MIN(ABS(Sheet1!$B$1:$B$50-E176)),ABS(Sheet1!$B$1:$B$50-E176),0)),IF(G176=1200,INDEX(Sheet1!$U:$U,MATCH(MIN(ABS(Sheet1!$T$1:$T$48-E176)),ABS(Sheet1!$T$1:$T$48-E176),0)),IF(G176=1700,INDEX(Sheet1!$O:$O,MATCH(MIN(ABS(Sheet1!$N$1:$N$50-E176)),ABS(Sheet1!$N$1:$N$50-E176),0))))))</f>
        <v>C3M0060065</v>
      </c>
      <c r="D176" t="str">
        <f t="shared" si="17"/>
        <v>D</v>
      </c>
      <c r="E176">
        <f t="shared" si="15"/>
        <v>60</v>
      </c>
      <c r="G176">
        <v>650</v>
      </c>
      <c r="H176">
        <f t="shared" si="18"/>
        <v>78</v>
      </c>
      <c r="I176" t="s">
        <v>2030</v>
      </c>
      <c r="J176" t="s">
        <v>137</v>
      </c>
      <c r="K176" t="s">
        <v>8612</v>
      </c>
      <c r="L176" s="6">
        <v>60</v>
      </c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B176">
        <f t="shared" si="8"/>
        <v>176</v>
      </c>
    </row>
    <row r="177" spans="1:28" x14ac:dyDescent="0.35">
      <c r="A177">
        <v>177</v>
      </c>
      <c r="B177" t="str">
        <f>IF(J177="Wolfspeed",K177,IFERROR(VLOOKUP(CONCATENATE(C177,D177),Sheet1!AF:AH,1,FALSE),CONCATENATE(C177,"D")))</f>
        <v>C3M0060065K</v>
      </c>
      <c r="C177" t="str">
        <f t="array" ref="C177">IF(G177=650,INDEX(Sheet1!$I:$I,MATCH(MIN(ABS(Sheet1!$H$1:$H$50-E177)),ABS(Sheet1!$H$1:$H$50-E177),0)),IF(G177=900,INDEX(Sheet1!$C:$C,MATCH(MIN(ABS(Sheet1!$B$1:$B$50-E177)),ABS(Sheet1!$B$1:$B$50-E177),0)),IF(G177=1200,INDEX(Sheet1!$U:$U,MATCH(MIN(ABS(Sheet1!$T$1:$T$48-E177)),ABS(Sheet1!$T$1:$T$48-E177),0)),IF(G177=1700,INDEX(Sheet1!$O:$O,MATCH(MIN(ABS(Sheet1!$N$1:$N$50-E177)),ABS(Sheet1!$N$1:$N$50-E177),0))))))</f>
        <v>C3M0060065</v>
      </c>
      <c r="D177" t="str">
        <f t="shared" si="17"/>
        <v>K</v>
      </c>
      <c r="E177">
        <f t="shared" si="15"/>
        <v>60</v>
      </c>
      <c r="G177">
        <v>650</v>
      </c>
      <c r="H177">
        <f t="shared" si="18"/>
        <v>78</v>
      </c>
      <c r="I177" t="s">
        <v>2082</v>
      </c>
      <c r="J177" t="s">
        <v>137</v>
      </c>
      <c r="K177" t="s">
        <v>8605</v>
      </c>
      <c r="L177" s="6">
        <v>60</v>
      </c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B177">
        <f t="shared" si="8"/>
        <v>177</v>
      </c>
    </row>
    <row r="178" spans="1:28" x14ac:dyDescent="0.35">
      <c r="A178">
        <v>178</v>
      </c>
      <c r="B178" t="str">
        <f>IF(J178="Wolfspeed",K178,IFERROR(VLOOKUP(CONCATENATE(C178,D178),Sheet1!AF:AH,1,FALSE),CONCATENATE(C178,"D")))</f>
        <v>C3M0060065J</v>
      </c>
      <c r="C178" t="str">
        <f t="array" ref="C178">IF(G178=650,INDEX(Sheet1!$I:$I,MATCH(MIN(ABS(Sheet1!$H$1:$H$50-E178)),ABS(Sheet1!$H$1:$H$50-E178),0)),IF(G178=900,INDEX(Sheet1!$C:$C,MATCH(MIN(ABS(Sheet1!$B$1:$B$50-E178)),ABS(Sheet1!$B$1:$B$50-E178),0)),IF(G178=1200,INDEX(Sheet1!$U:$U,MATCH(MIN(ABS(Sheet1!$T$1:$T$48-E178)),ABS(Sheet1!$T$1:$T$48-E178),0)),IF(G178=1700,INDEX(Sheet1!$O:$O,MATCH(MIN(ABS(Sheet1!$N$1:$N$50-E178)),ABS(Sheet1!$N$1:$N$50-E178),0))))))</f>
        <v>C3M0060065</v>
      </c>
      <c r="D178" t="str">
        <f t="shared" si="17"/>
        <v>J</v>
      </c>
      <c r="E178">
        <f t="shared" si="15"/>
        <v>60</v>
      </c>
      <c r="G178">
        <v>650</v>
      </c>
      <c r="H178">
        <f t="shared" si="18"/>
        <v>78</v>
      </c>
      <c r="I178" t="s">
        <v>2080</v>
      </c>
      <c r="J178" t="s">
        <v>137</v>
      </c>
      <c r="K178" t="s">
        <v>8613</v>
      </c>
      <c r="L178" s="6">
        <v>60</v>
      </c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B178">
        <f t="shared" si="8"/>
        <v>178</v>
      </c>
    </row>
    <row r="179" spans="1:28" x14ac:dyDescent="0.35">
      <c r="A179">
        <v>179</v>
      </c>
      <c r="B179" t="str">
        <f>IF(J179="Wolfspeed",K179,IFERROR(VLOOKUP(CONCATENATE(C179,D179),Sheet1!AF:AH,1,FALSE),CONCATENATE(C179,"D")))</f>
        <v>C3M0120065D</v>
      </c>
      <c r="C179" t="str">
        <f t="array" ref="C179">IF(G179=650,INDEX(Sheet1!$I:$I,MATCH(MIN(ABS(Sheet1!$H$1:$H$50-E179)),ABS(Sheet1!$H$1:$H$50-E179),0)),IF(G179=900,INDEX(Sheet1!$C:$C,MATCH(MIN(ABS(Sheet1!$B$1:$B$50-E179)),ABS(Sheet1!$B$1:$B$50-E179),0)),IF(G179=1200,INDEX(Sheet1!$U:$U,MATCH(MIN(ABS(Sheet1!$T$1:$T$48-E179)),ABS(Sheet1!$T$1:$T$48-E179),0)),IF(G179=1700,INDEX(Sheet1!$O:$O,MATCH(MIN(ABS(Sheet1!$N$1:$N$50-E179)),ABS(Sheet1!$N$1:$N$50-E179),0))))))</f>
        <v>C3M0120065</v>
      </c>
      <c r="D179" t="str">
        <f t="shared" si="17"/>
        <v>D</v>
      </c>
      <c r="E179">
        <f t="shared" si="15"/>
        <v>120</v>
      </c>
      <c r="G179">
        <v>650</v>
      </c>
      <c r="H179">
        <f t="shared" si="18"/>
        <v>156</v>
      </c>
      <c r="I179" t="s">
        <v>2030</v>
      </c>
      <c r="J179" t="s">
        <v>137</v>
      </c>
      <c r="K179" t="s">
        <v>8614</v>
      </c>
      <c r="L179" s="6">
        <v>120</v>
      </c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B179">
        <f t="shared" si="8"/>
        <v>179</v>
      </c>
    </row>
    <row r="180" spans="1:28" x14ac:dyDescent="0.35">
      <c r="A180">
        <v>180</v>
      </c>
      <c r="B180" t="str">
        <f>IF(J180="Wolfspeed",K180,IFERROR(VLOOKUP(CONCATENATE(C180,D180),Sheet1!AF:AH,1,FALSE),CONCATENATE(C180,"D")))</f>
        <v>C3M0120065K</v>
      </c>
      <c r="C180" t="str">
        <f t="array" ref="C180">IF(G180=650,INDEX(Sheet1!$I:$I,MATCH(MIN(ABS(Sheet1!$H$1:$H$50-E180)),ABS(Sheet1!$H$1:$H$50-E180),0)),IF(G180=900,INDEX(Sheet1!$C:$C,MATCH(MIN(ABS(Sheet1!$B$1:$B$50-E180)),ABS(Sheet1!$B$1:$B$50-E180),0)),IF(G180=1200,INDEX(Sheet1!$U:$U,MATCH(MIN(ABS(Sheet1!$T$1:$T$48-E180)),ABS(Sheet1!$T$1:$T$48-E180),0)),IF(G180=1700,INDEX(Sheet1!$O:$O,MATCH(MIN(ABS(Sheet1!$N$1:$N$50-E180)),ABS(Sheet1!$N$1:$N$50-E180),0))))))</f>
        <v>C3M0120065</v>
      </c>
      <c r="D180" t="str">
        <f t="shared" si="17"/>
        <v>K</v>
      </c>
      <c r="E180">
        <f t="shared" si="15"/>
        <v>120</v>
      </c>
      <c r="G180">
        <v>650</v>
      </c>
      <c r="H180">
        <f t="shared" si="18"/>
        <v>156</v>
      </c>
      <c r="I180" t="s">
        <v>2082</v>
      </c>
      <c r="J180" t="s">
        <v>137</v>
      </c>
      <c r="K180" t="s">
        <v>8604</v>
      </c>
      <c r="L180" s="6">
        <v>120</v>
      </c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B180">
        <f t="shared" si="8"/>
        <v>180</v>
      </c>
    </row>
    <row r="181" spans="1:28" x14ac:dyDescent="0.35">
      <c r="A181">
        <v>181</v>
      </c>
      <c r="B181" t="str">
        <f>IF(J181="Wolfspeed",K181,IFERROR(VLOOKUP(CONCATENATE(C181,D181),Sheet1!AF:AH,1,FALSE),CONCATENATE(C181,"D")))</f>
        <v>C3M0120065J</v>
      </c>
      <c r="C181" t="str">
        <f t="array" ref="C181">IF(G181=650,INDEX(Sheet1!$I:$I,MATCH(MIN(ABS(Sheet1!$H$1:$H$50-E181)),ABS(Sheet1!$H$1:$H$50-E181),0)),IF(G181=900,INDEX(Sheet1!$C:$C,MATCH(MIN(ABS(Sheet1!$B$1:$B$50-E181)),ABS(Sheet1!$B$1:$B$50-E181),0)),IF(G181=1200,INDEX(Sheet1!$U:$U,MATCH(MIN(ABS(Sheet1!$T$1:$T$48-E181)),ABS(Sheet1!$T$1:$T$48-E181),0)),IF(G181=1700,INDEX(Sheet1!$O:$O,MATCH(MIN(ABS(Sheet1!$N$1:$N$50-E181)),ABS(Sheet1!$N$1:$N$50-E181),0))))))</f>
        <v>C3M0120065</v>
      </c>
      <c r="D181" t="str">
        <f t="shared" si="17"/>
        <v>J</v>
      </c>
      <c r="E181">
        <f t="shared" si="15"/>
        <v>120</v>
      </c>
      <c r="G181">
        <v>650</v>
      </c>
      <c r="H181">
        <f t="shared" si="18"/>
        <v>156</v>
      </c>
      <c r="I181" t="s">
        <v>2080</v>
      </c>
      <c r="J181" t="s">
        <v>137</v>
      </c>
      <c r="K181" t="s">
        <v>8959</v>
      </c>
      <c r="L181" s="6">
        <v>120</v>
      </c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B181">
        <f t="shared" si="8"/>
        <v>181</v>
      </c>
    </row>
    <row r="182" spans="1:28" x14ac:dyDescent="0.35">
      <c r="A182">
        <v>182</v>
      </c>
      <c r="B182" t="str">
        <f>IF(J182="Wolfspeed",K182,IFERROR(VLOOKUP(CONCATENATE(C182,D182),Sheet1!AF:AH,1,FALSE),CONCATENATE(C182,"D")))</f>
        <v>C3M0160120D</v>
      </c>
      <c r="C182" t="str">
        <f t="array" ref="C182">IF(G182=650,INDEX(Sheet1!$I:$I,MATCH(MIN(ABS(Sheet1!$H$1:$H$50-E182)),ABS(Sheet1!$H$1:$H$50-E182),0)),IF(G182=900,INDEX(Sheet1!$C:$C,MATCH(MIN(ABS(Sheet1!$B$1:$B$50-E182)),ABS(Sheet1!$B$1:$B$50-E182),0)),IF(G182=1200,INDEX(Sheet1!$U:$U,MATCH(MIN(ABS(Sheet1!$T$1:$T$48-E182)),ABS(Sheet1!$T$1:$T$48-E182),0)),IF(G182=1700,INDEX(Sheet1!$O:$O,MATCH(MIN(ABS(Sheet1!$N$1:$N$50-E182)),ABS(Sheet1!$N$1:$N$50-E182),0))))))</f>
        <v>C3M0160120</v>
      </c>
      <c r="D182" t="str">
        <f t="shared" ref="D182:D187" si="19">IF(I182="TO-247-3","D",IF(I182="TO-247-4","K",IF(LEFT(I182,6)="TO-263","J","D")))</f>
        <v>D</v>
      </c>
      <c r="E182">
        <f t="shared" si="15"/>
        <v>160</v>
      </c>
      <c r="G182">
        <v>1200</v>
      </c>
      <c r="H182">
        <f t="shared" si="18"/>
        <v>208</v>
      </c>
      <c r="I182" t="s">
        <v>2030</v>
      </c>
      <c r="J182" t="s">
        <v>137</v>
      </c>
      <c r="K182" t="s">
        <v>9014</v>
      </c>
      <c r="L182" s="6">
        <v>160</v>
      </c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</row>
    <row r="183" spans="1:28" x14ac:dyDescent="0.35">
      <c r="A183">
        <v>183</v>
      </c>
      <c r="B183" t="str">
        <f>IF(J183="Wolfspeed",K183,IFERROR(VLOOKUP(CONCATENATE(C183,D183),Sheet1!AF:AH,1,FALSE),CONCATENATE(C183,"D")))</f>
        <v>C3M0160120K</v>
      </c>
      <c r="C183" t="str">
        <f t="array" ref="C183">IF(G183=650,INDEX(Sheet1!$I:$I,MATCH(MIN(ABS(Sheet1!$H$1:$H$50-E183)),ABS(Sheet1!$H$1:$H$50-E183),0)),IF(G183=900,INDEX(Sheet1!$C:$C,MATCH(MIN(ABS(Sheet1!$B$1:$B$50-E183)),ABS(Sheet1!$B$1:$B$50-E183),0)),IF(G183=1200,INDEX(Sheet1!$U:$U,MATCH(MIN(ABS(Sheet1!$T$1:$T$48-E183)),ABS(Sheet1!$T$1:$T$48-E183),0)),IF(G183=1700,INDEX(Sheet1!$O:$O,MATCH(MIN(ABS(Sheet1!$N$1:$N$50-E183)),ABS(Sheet1!$N$1:$N$50-E183),0))))))</f>
        <v>C3M0160120</v>
      </c>
      <c r="D183" t="str">
        <f t="shared" si="19"/>
        <v>K</v>
      </c>
      <c r="E183">
        <f t="shared" si="15"/>
        <v>160</v>
      </c>
      <c r="G183">
        <v>1200</v>
      </c>
      <c r="H183">
        <f t="shared" si="18"/>
        <v>208</v>
      </c>
      <c r="I183" t="s">
        <v>2082</v>
      </c>
      <c r="J183" t="s">
        <v>137</v>
      </c>
      <c r="K183" t="s">
        <v>9015</v>
      </c>
      <c r="L183" s="6">
        <v>160</v>
      </c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</row>
    <row r="184" spans="1:28" x14ac:dyDescent="0.35">
      <c r="A184">
        <v>184</v>
      </c>
      <c r="B184" t="str">
        <f>IF(J184="Wolfspeed",K184,IFERROR(VLOOKUP(CONCATENATE(C184,D184),Sheet1!AF:AH,1,FALSE),CONCATENATE(C184,"D")))</f>
        <v>C3M0160120J</v>
      </c>
      <c r="C184" t="str">
        <f t="array" ref="C184">IF(G184=650,INDEX(Sheet1!$I:$I,MATCH(MIN(ABS(Sheet1!$H$1:$H$50-E184)),ABS(Sheet1!$H$1:$H$50-E184),0)),IF(G184=900,INDEX(Sheet1!$C:$C,MATCH(MIN(ABS(Sheet1!$B$1:$B$50-E184)),ABS(Sheet1!$B$1:$B$50-E184),0)),IF(G184=1200,INDEX(Sheet1!$U:$U,MATCH(MIN(ABS(Sheet1!$T$1:$T$48-E184)),ABS(Sheet1!$T$1:$T$48-E184),0)),IF(G184=1700,INDEX(Sheet1!$O:$O,MATCH(MIN(ABS(Sheet1!$N$1:$N$50-E184)),ABS(Sheet1!$N$1:$N$50-E184),0))))))</f>
        <v>C3M0160120</v>
      </c>
      <c r="D184" t="str">
        <f t="shared" si="19"/>
        <v>J</v>
      </c>
      <c r="E184">
        <f t="shared" si="15"/>
        <v>160</v>
      </c>
      <c r="G184">
        <v>1200</v>
      </c>
      <c r="H184">
        <f t="shared" si="18"/>
        <v>208</v>
      </c>
      <c r="I184" t="s">
        <v>2080</v>
      </c>
      <c r="J184" t="s">
        <v>137</v>
      </c>
      <c r="K184" t="s">
        <v>9016</v>
      </c>
      <c r="L184" s="6">
        <v>160</v>
      </c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</row>
    <row r="185" spans="1:28" x14ac:dyDescent="0.35">
      <c r="A185">
        <v>185</v>
      </c>
      <c r="B185" t="str">
        <f>IF(J185="Wolfspeed",K185,IFERROR(VLOOKUP(CONCATENATE(C185,D185),Sheet1!AF:AH,1,FALSE),CONCATENATE(C185,"D")))</f>
        <v>C3M0350120D</v>
      </c>
      <c r="C185" t="str">
        <f t="array" ref="C185">IF(G185=650,INDEX(Sheet1!$I:$I,MATCH(MIN(ABS(Sheet1!$H$1:$H$50-E185)),ABS(Sheet1!$H$1:$H$50-E185),0)),IF(G185=900,INDEX(Sheet1!$C:$C,MATCH(MIN(ABS(Sheet1!$B$1:$B$50-E185)),ABS(Sheet1!$B$1:$B$50-E185),0)),IF(G185=1200,INDEX(Sheet1!$U:$U,MATCH(MIN(ABS(Sheet1!$T$1:$T$48-E185)),ABS(Sheet1!$T$1:$T$48-E185),0)),IF(G185=1700,INDEX(Sheet1!$O:$O,MATCH(MIN(ABS(Sheet1!$N$1:$N$50-E185)),ABS(Sheet1!$N$1:$N$50-E185),0))))))</f>
        <v>C3M0350120</v>
      </c>
      <c r="D185" t="str">
        <f t="shared" si="19"/>
        <v>D</v>
      </c>
      <c r="E185">
        <f t="shared" si="15"/>
        <v>350</v>
      </c>
      <c r="G185">
        <v>1200</v>
      </c>
      <c r="H185">
        <f t="shared" si="18"/>
        <v>455</v>
      </c>
      <c r="I185" t="s">
        <v>2030</v>
      </c>
      <c r="J185" t="s">
        <v>137</v>
      </c>
      <c r="K185" t="s">
        <v>9017</v>
      </c>
      <c r="L185" s="6">
        <v>350</v>
      </c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</row>
    <row r="186" spans="1:28" x14ac:dyDescent="0.35">
      <c r="A186">
        <v>186</v>
      </c>
      <c r="B186" t="str">
        <f>IF(J186="Wolfspeed",K186,IFERROR(VLOOKUP(CONCATENATE(C186,D186),Sheet1!AF:AH,1,FALSE),CONCATENATE(C186,"D")))</f>
        <v>C3M0350120K</v>
      </c>
      <c r="C186" t="str">
        <f t="array" ref="C186">IF(G186=650,INDEX(Sheet1!$I:$I,MATCH(MIN(ABS(Sheet1!$H$1:$H$50-E186)),ABS(Sheet1!$H$1:$H$50-E186),0)),IF(G186=900,INDEX(Sheet1!$C:$C,MATCH(MIN(ABS(Sheet1!$B$1:$B$50-E186)),ABS(Sheet1!$B$1:$B$50-E186),0)),IF(G186=1200,INDEX(Sheet1!$U:$U,MATCH(MIN(ABS(Sheet1!$T$1:$T$48-E186)),ABS(Sheet1!$T$1:$T$48-E186),0)),IF(G186=1700,INDEX(Sheet1!$O:$O,MATCH(MIN(ABS(Sheet1!$N$1:$N$50-E186)),ABS(Sheet1!$N$1:$N$50-E186),0))))))</f>
        <v>C3M0350120</v>
      </c>
      <c r="D186" t="str">
        <f t="shared" si="19"/>
        <v>K</v>
      </c>
      <c r="E186">
        <f t="shared" si="15"/>
        <v>350</v>
      </c>
      <c r="G186">
        <v>1200</v>
      </c>
      <c r="H186">
        <f t="shared" si="18"/>
        <v>455</v>
      </c>
      <c r="I186" t="s">
        <v>2082</v>
      </c>
      <c r="J186" t="s">
        <v>137</v>
      </c>
      <c r="K186" t="s">
        <v>9018</v>
      </c>
      <c r="L186" s="6">
        <v>350</v>
      </c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</row>
    <row r="187" spans="1:28" x14ac:dyDescent="0.35">
      <c r="A187">
        <v>187</v>
      </c>
      <c r="B187" t="str">
        <f>IF(J187="Wolfspeed",K187,IFERROR(VLOOKUP(CONCATENATE(C187,D187),Sheet1!AF:AH,1,FALSE),CONCATENATE(C187,"D")))</f>
        <v>C3M0350120J</v>
      </c>
      <c r="C187" t="str">
        <f t="array" ref="C187">IF(G187=650,INDEX(Sheet1!$I:$I,MATCH(MIN(ABS(Sheet1!$H$1:$H$50-E187)),ABS(Sheet1!$H$1:$H$50-E187),0)),IF(G187=900,INDEX(Sheet1!$C:$C,MATCH(MIN(ABS(Sheet1!$B$1:$B$50-E187)),ABS(Sheet1!$B$1:$B$50-E187),0)),IF(G187=1200,INDEX(Sheet1!$U:$U,MATCH(MIN(ABS(Sheet1!$T$1:$T$48-E187)),ABS(Sheet1!$T$1:$T$48-E187),0)),IF(G187=1700,INDEX(Sheet1!$O:$O,MATCH(MIN(ABS(Sheet1!$N$1:$N$50-E187)),ABS(Sheet1!$N$1:$N$50-E187),0))))))</f>
        <v>C3M0350120</v>
      </c>
      <c r="D187" t="str">
        <f t="shared" si="19"/>
        <v>J</v>
      </c>
      <c r="E187">
        <f t="shared" si="15"/>
        <v>350</v>
      </c>
      <c r="G187">
        <v>1200</v>
      </c>
      <c r="H187">
        <f t="shared" si="18"/>
        <v>455</v>
      </c>
      <c r="I187" t="s">
        <v>2080</v>
      </c>
      <c r="J187" t="s">
        <v>137</v>
      </c>
      <c r="K187" t="s">
        <v>9019</v>
      </c>
      <c r="L187" s="6">
        <v>350</v>
      </c>
    </row>
    <row r="189" spans="1:28" x14ac:dyDescent="0.35">
      <c r="AB189">
        <f t="shared" ref="AB189:AB203" si="20">A167</f>
        <v>167</v>
      </c>
    </row>
    <row r="190" spans="1:28" x14ac:dyDescent="0.35">
      <c r="AB190">
        <f t="shared" si="20"/>
        <v>168</v>
      </c>
    </row>
    <row r="191" spans="1:28" x14ac:dyDescent="0.35">
      <c r="AB191">
        <f t="shared" si="20"/>
        <v>169</v>
      </c>
    </row>
    <row r="192" spans="1:28" x14ac:dyDescent="0.35">
      <c r="AB192">
        <f t="shared" si="20"/>
        <v>170</v>
      </c>
    </row>
    <row r="193" spans="28:28" x14ac:dyDescent="0.35">
      <c r="AB193">
        <f t="shared" si="20"/>
        <v>171</v>
      </c>
    </row>
    <row r="194" spans="28:28" x14ac:dyDescent="0.35">
      <c r="AB194">
        <f t="shared" si="20"/>
        <v>172</v>
      </c>
    </row>
    <row r="195" spans="28:28" x14ac:dyDescent="0.35">
      <c r="AB195">
        <f t="shared" si="20"/>
        <v>173</v>
      </c>
    </row>
    <row r="196" spans="28:28" x14ac:dyDescent="0.35">
      <c r="AB196">
        <f t="shared" si="20"/>
        <v>174</v>
      </c>
    </row>
    <row r="197" spans="28:28" x14ac:dyDescent="0.35">
      <c r="AB197">
        <f t="shared" si="20"/>
        <v>175</v>
      </c>
    </row>
    <row r="198" spans="28:28" x14ac:dyDescent="0.35">
      <c r="AB198">
        <f t="shared" si="20"/>
        <v>176</v>
      </c>
    </row>
    <row r="199" spans="28:28" x14ac:dyDescent="0.35">
      <c r="AB199">
        <f t="shared" si="20"/>
        <v>177</v>
      </c>
    </row>
    <row r="200" spans="28:28" x14ac:dyDescent="0.35">
      <c r="AB200">
        <f t="shared" si="20"/>
        <v>178</v>
      </c>
    </row>
    <row r="201" spans="28:28" x14ac:dyDescent="0.35">
      <c r="AB201">
        <f t="shared" si="20"/>
        <v>179</v>
      </c>
    </row>
    <row r="202" spans="28:28" x14ac:dyDescent="0.35">
      <c r="AB202">
        <f t="shared" si="20"/>
        <v>180</v>
      </c>
    </row>
    <row r="203" spans="28:28" x14ac:dyDescent="0.35">
      <c r="AB203">
        <f t="shared" si="20"/>
        <v>181</v>
      </c>
    </row>
  </sheetData>
  <pageMargins left="0.7" right="0.7" top="0.75" bottom="0.75" header="0.3" footer="0.3"/>
  <pageSetup paperSize="17" scale="26"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ED5610-640D-4421-B3EC-F8A36F1E624E}">
  <sheetPr codeName="Sheet5"/>
  <dimension ref="A1:AL204"/>
  <sheetViews>
    <sheetView topLeftCell="A124" zoomScale="80" zoomScaleNormal="80" workbookViewId="0">
      <selection activeCell="B182" sqref="B182"/>
    </sheetView>
  </sheetViews>
  <sheetFormatPr defaultRowHeight="14.5" x14ac:dyDescent="0.35"/>
  <cols>
    <col min="1" max="2" width="5.54296875" bestFit="1" customWidth="1"/>
    <col min="3" max="3" width="12.7265625" bestFit="1" customWidth="1"/>
    <col min="4" max="4" width="10" bestFit="1" customWidth="1"/>
    <col min="5" max="5" width="2.7265625" bestFit="1" customWidth="1"/>
    <col min="7" max="7" width="4.453125" bestFit="1" customWidth="1"/>
    <col min="8" max="8" width="5.54296875" bestFit="1" customWidth="1"/>
    <col min="9" max="9" width="12.7265625" customWidth="1"/>
    <col min="10" max="10" width="10.54296875" bestFit="1" customWidth="1"/>
    <col min="11" max="11" width="2.7265625" bestFit="1" customWidth="1"/>
    <col min="13" max="14" width="5.54296875" bestFit="1" customWidth="1"/>
    <col min="15" max="15" width="12.7265625" bestFit="1" customWidth="1"/>
    <col min="16" max="16" width="9.453125" bestFit="1" customWidth="1"/>
    <col min="17" max="17" width="2.7265625" bestFit="1" customWidth="1"/>
    <col min="19" max="20" width="5.54296875" bestFit="1" customWidth="1"/>
    <col min="21" max="21" width="12.7265625" bestFit="1" customWidth="1"/>
    <col min="22" max="22" width="10" bestFit="1" customWidth="1"/>
    <col min="23" max="23" width="2.7265625" bestFit="1" customWidth="1"/>
    <col min="25" max="25" width="5.54296875" bestFit="1" customWidth="1"/>
    <col min="26" max="26" width="4.453125" bestFit="1" customWidth="1"/>
    <col min="27" max="27" width="12.7265625" bestFit="1" customWidth="1"/>
    <col min="28" max="28" width="10" bestFit="1" customWidth="1"/>
    <col min="29" max="29" width="2.26953125" bestFit="1" customWidth="1"/>
    <col min="32" max="34" width="14.26953125" bestFit="1" customWidth="1"/>
    <col min="35" max="37" width="3" customWidth="1"/>
    <col min="38" max="40" width="14.26953125" bestFit="1" customWidth="1"/>
    <col min="41" max="43" width="2.7265625" customWidth="1"/>
    <col min="44" max="46" width="14.26953125" bestFit="1" customWidth="1"/>
    <col min="47" max="49" width="2.7265625" customWidth="1"/>
    <col min="50" max="51" width="14.26953125" bestFit="1" customWidth="1"/>
  </cols>
  <sheetData>
    <row r="1" spans="1:34" x14ac:dyDescent="0.35">
      <c r="A1">
        <v>900</v>
      </c>
      <c r="B1">
        <v>39</v>
      </c>
      <c r="C1" t="s">
        <v>2169</v>
      </c>
      <c r="D1" t="s">
        <v>2082</v>
      </c>
      <c r="E1" t="str">
        <f>IF(D1="TO-247-3","D",IF(D1="TO-247-4","K",IF(LEFT(D1,6)="TO-263","J")))</f>
        <v>K</v>
      </c>
      <c r="G1">
        <v>650</v>
      </c>
      <c r="H1">
        <v>19.5</v>
      </c>
      <c r="I1" t="s">
        <v>2176</v>
      </c>
      <c r="J1" t="s">
        <v>2082</v>
      </c>
      <c r="K1" t="str">
        <f t="shared" ref="K1:K8" si="0">IF(J1="TO-247-3","D",IF(J1="TO-247-4","K",IF(LEFT(J1,6)="TO-263","J","K")))</f>
        <v>K</v>
      </c>
      <c r="M1">
        <v>1700</v>
      </c>
      <c r="N1">
        <v>59</v>
      </c>
      <c r="O1" t="s">
        <v>2184</v>
      </c>
      <c r="P1" t="s">
        <v>2082</v>
      </c>
      <c r="Q1" t="s">
        <v>8595</v>
      </c>
      <c r="S1">
        <v>1200</v>
      </c>
      <c r="T1">
        <v>22.3</v>
      </c>
      <c r="U1" t="s">
        <v>2172</v>
      </c>
      <c r="V1" t="s">
        <v>2082</v>
      </c>
      <c r="W1" t="str">
        <f t="shared" ref="W1:W11" si="1">IF(V1="TO-247-3","D",IF(V1="TO-247-4","K",IF(LEFT(V1,6)="TO-263","J","K")))</f>
        <v>K</v>
      </c>
      <c r="Y1">
        <v>1000</v>
      </c>
      <c r="Z1">
        <v>78</v>
      </c>
      <c r="AA1" t="s">
        <v>2170</v>
      </c>
      <c r="AB1" t="s">
        <v>2039</v>
      </c>
      <c r="AC1" t="str">
        <f>IF(AB1="TO-247-3","D",IF(AB1="TO-247-4","K",IF(LEFT(AB1,6)="TO-263","J","K")))</f>
        <v>J</v>
      </c>
      <c r="AF1" t="str">
        <f>CONCATENATE(C1,E1)</f>
        <v>C3M0030090K</v>
      </c>
      <c r="AG1" t="s">
        <v>8958</v>
      </c>
      <c r="AH1" t="s">
        <v>163</v>
      </c>
    </row>
    <row r="2" spans="1:34" x14ac:dyDescent="0.35">
      <c r="A2">
        <v>900</v>
      </c>
      <c r="B2">
        <v>78</v>
      </c>
      <c r="C2" t="s">
        <v>2179</v>
      </c>
      <c r="D2" t="s">
        <v>2030</v>
      </c>
      <c r="E2" t="str">
        <f t="shared" ref="E2:E7" si="2">IF(D2="TO-247-3","D",IF(D2="TO-247-4","K",IF(LEFT(D2,6)="TO-263","J","K")))</f>
        <v>D</v>
      </c>
      <c r="G2">
        <v>650</v>
      </c>
      <c r="H2">
        <v>19.5</v>
      </c>
      <c r="I2" t="s">
        <v>2176</v>
      </c>
      <c r="J2" t="s">
        <v>2030</v>
      </c>
      <c r="K2" t="str">
        <f t="shared" si="0"/>
        <v>D</v>
      </c>
      <c r="M2">
        <v>1700</v>
      </c>
      <c r="N2">
        <v>70</v>
      </c>
      <c r="O2" t="s">
        <v>2184</v>
      </c>
      <c r="P2" t="s">
        <v>2030</v>
      </c>
      <c r="Q2" t="str">
        <f>IF(P2="TO-247-3","D",IF(P2="TO-247-4","K",IF(LEFT(P2,6)="TO-263","J","K")))</f>
        <v>D</v>
      </c>
      <c r="S2">
        <v>1200</v>
      </c>
      <c r="T2">
        <v>22.3</v>
      </c>
      <c r="U2" t="s">
        <v>2172</v>
      </c>
      <c r="V2" t="s">
        <v>2030</v>
      </c>
      <c r="W2" t="str">
        <f t="shared" si="1"/>
        <v>D</v>
      </c>
      <c r="Y2">
        <v>1000</v>
      </c>
      <c r="Z2">
        <v>78</v>
      </c>
      <c r="AA2" t="s">
        <v>2170</v>
      </c>
      <c r="AB2" t="s">
        <v>2082</v>
      </c>
      <c r="AC2" t="str">
        <f>IF(AB2="TO-247-3","D",IF(AB2="TO-247-4","K",IF(LEFT(AB2,6)="TO-263","J","K")))</f>
        <v>K</v>
      </c>
      <c r="AF2" t="str">
        <f t="shared" ref="AF2:AF50" si="3">CONCATENATE(C2,E2)</f>
        <v>C3M0065090D</v>
      </c>
      <c r="AG2" t="s">
        <v>849</v>
      </c>
      <c r="AH2" t="s">
        <v>136</v>
      </c>
    </row>
    <row r="3" spans="1:34" x14ac:dyDescent="0.35">
      <c r="A3">
        <v>900</v>
      </c>
      <c r="B3">
        <v>78</v>
      </c>
      <c r="C3" t="s">
        <v>2179</v>
      </c>
      <c r="D3" t="s">
        <v>2039</v>
      </c>
      <c r="E3" t="str">
        <f t="shared" si="2"/>
        <v>J</v>
      </c>
      <c r="G3">
        <v>650</v>
      </c>
      <c r="H3">
        <v>78</v>
      </c>
      <c r="I3" t="s">
        <v>2177</v>
      </c>
      <c r="J3" t="s">
        <v>2082</v>
      </c>
      <c r="K3" t="str">
        <f t="shared" si="0"/>
        <v>K</v>
      </c>
      <c r="M3">
        <v>1700</v>
      </c>
      <c r="N3">
        <v>125</v>
      </c>
      <c r="O3" t="s">
        <v>2186</v>
      </c>
      <c r="P3" t="s">
        <v>2082</v>
      </c>
      <c r="Q3" t="s">
        <v>8595</v>
      </c>
      <c r="S3">
        <v>1200</v>
      </c>
      <c r="T3">
        <v>28.8</v>
      </c>
      <c r="U3" t="s">
        <v>2173</v>
      </c>
      <c r="V3" t="s">
        <v>2082</v>
      </c>
      <c r="W3" t="str">
        <f t="shared" si="1"/>
        <v>K</v>
      </c>
      <c r="Y3">
        <v>1000</v>
      </c>
      <c r="Z3">
        <v>155</v>
      </c>
      <c r="AA3" t="s">
        <v>2171</v>
      </c>
      <c r="AB3" t="s">
        <v>2082</v>
      </c>
      <c r="AC3" t="str">
        <f>IF(AB3="TO-247-3","D",IF(AB3="TO-247-4","K",IF(LEFT(AB3,6)="TO-263","J","K")))</f>
        <v>K</v>
      </c>
      <c r="AF3" t="str">
        <f t="shared" si="3"/>
        <v>C3M0065090J</v>
      </c>
      <c r="AG3" t="s">
        <v>849</v>
      </c>
      <c r="AH3" t="s">
        <v>620</v>
      </c>
    </row>
    <row r="4" spans="1:34" x14ac:dyDescent="0.35">
      <c r="A4">
        <v>900</v>
      </c>
      <c r="B4">
        <v>155</v>
      </c>
      <c r="C4" t="s">
        <v>2180</v>
      </c>
      <c r="D4" t="s">
        <v>2039</v>
      </c>
      <c r="E4" t="str">
        <f t="shared" si="2"/>
        <v>J</v>
      </c>
      <c r="G4">
        <v>650</v>
      </c>
      <c r="H4">
        <v>78</v>
      </c>
      <c r="I4" t="s">
        <v>2177</v>
      </c>
      <c r="J4" t="s">
        <v>2030</v>
      </c>
      <c r="K4" t="str">
        <f t="shared" si="0"/>
        <v>D</v>
      </c>
      <c r="M4">
        <v>1700</v>
      </c>
      <c r="N4">
        <v>1100</v>
      </c>
      <c r="O4" t="s">
        <v>2185</v>
      </c>
      <c r="P4" t="s">
        <v>2030</v>
      </c>
      <c r="Q4" t="str">
        <f>IF(P4="TO-247-3","D",IF(P4="TO-247-4","K",IF(LEFT(P4,6)="TO-263","J","K")))</f>
        <v>D</v>
      </c>
      <c r="S4">
        <v>1200</v>
      </c>
      <c r="T4">
        <v>28.8</v>
      </c>
      <c r="U4" t="s">
        <v>2173</v>
      </c>
      <c r="V4" t="s">
        <v>2030</v>
      </c>
      <c r="W4" t="str">
        <f t="shared" si="1"/>
        <v>D</v>
      </c>
      <c r="Y4">
        <v>1000</v>
      </c>
      <c r="Z4">
        <v>155</v>
      </c>
      <c r="AA4" t="s">
        <v>2171</v>
      </c>
      <c r="AB4" t="s">
        <v>2039</v>
      </c>
      <c r="AC4" t="str">
        <f>IF(AB4="TO-247-3","D",IF(AB4="TO-247-4","K",IF(LEFT(AB4,6)="TO-263","J","K")))</f>
        <v>J</v>
      </c>
      <c r="AF4" t="str">
        <f t="shared" si="3"/>
        <v>C3M0120090J</v>
      </c>
      <c r="AG4" t="s">
        <v>690</v>
      </c>
      <c r="AH4" t="s">
        <v>136</v>
      </c>
    </row>
    <row r="5" spans="1:34" x14ac:dyDescent="0.35">
      <c r="A5">
        <v>900</v>
      </c>
      <c r="B5">
        <v>155</v>
      </c>
      <c r="C5" t="s">
        <v>2180</v>
      </c>
      <c r="D5" t="s">
        <v>2030</v>
      </c>
      <c r="E5" t="str">
        <f t="shared" si="2"/>
        <v>D</v>
      </c>
      <c r="G5">
        <v>650</v>
      </c>
      <c r="H5">
        <v>78</v>
      </c>
      <c r="I5" t="s">
        <v>2177</v>
      </c>
      <c r="J5" t="s">
        <v>2080</v>
      </c>
      <c r="K5" t="str">
        <f t="shared" si="0"/>
        <v>J</v>
      </c>
      <c r="M5">
        <v>1700</v>
      </c>
      <c r="N5">
        <v>1400</v>
      </c>
      <c r="O5" t="s">
        <v>2185</v>
      </c>
      <c r="P5" t="s">
        <v>2080</v>
      </c>
      <c r="Q5" t="str">
        <f>IF(P5="TO-247-3","D",IF(P5="TO-247-4","K",IF(LEFT(P5,6)="TO-263","J","K")))</f>
        <v>J</v>
      </c>
      <c r="S5">
        <v>1200</v>
      </c>
      <c r="T5">
        <v>28.8</v>
      </c>
      <c r="U5" t="s">
        <v>2173</v>
      </c>
      <c r="V5" t="s">
        <v>2030</v>
      </c>
      <c r="W5" t="str">
        <f t="shared" ref="W5" si="4">IF(V5="TO-247-3","D",IF(V5="TO-247-4","K",IF(LEFT(V5,6)="TO-263","J","K")))</f>
        <v>D</v>
      </c>
      <c r="Y5">
        <v>1000</v>
      </c>
      <c r="Z5">
        <v>155</v>
      </c>
      <c r="AA5" t="s">
        <v>8797</v>
      </c>
      <c r="AB5" t="s">
        <v>2039</v>
      </c>
      <c r="AC5" t="str">
        <f t="shared" ref="AC5:AC50" si="5">IF(AB5="TO-247-3","D",IF(AB5="TO-247-4","K",IF(LEFT(AB5,6)="TO-263","J","K")))</f>
        <v>J</v>
      </c>
      <c r="AF5" t="str">
        <f t="shared" si="3"/>
        <v>C3M0120090D</v>
      </c>
      <c r="AG5" t="s">
        <v>163</v>
      </c>
      <c r="AH5" t="s">
        <v>620</v>
      </c>
    </row>
    <row r="6" spans="1:34" x14ac:dyDescent="0.35">
      <c r="A6">
        <v>900</v>
      </c>
      <c r="B6">
        <v>360</v>
      </c>
      <c r="C6" t="s">
        <v>2181</v>
      </c>
      <c r="D6" t="s">
        <v>2030</v>
      </c>
      <c r="E6" t="str">
        <f t="shared" si="2"/>
        <v>D</v>
      </c>
      <c r="G6">
        <v>650</v>
      </c>
      <c r="H6">
        <v>156</v>
      </c>
      <c r="I6" t="s">
        <v>2178</v>
      </c>
      <c r="J6" t="s">
        <v>2082</v>
      </c>
      <c r="K6" t="str">
        <f t="shared" si="0"/>
        <v>K</v>
      </c>
      <c r="M6">
        <v>1700</v>
      </c>
      <c r="N6">
        <v>1400</v>
      </c>
      <c r="O6" t="s">
        <v>8811</v>
      </c>
      <c r="P6" t="s">
        <v>8730</v>
      </c>
      <c r="Q6" t="str">
        <f t="shared" ref="Q6:Q50" si="6">IF(P6="TO-247-3","D",IF(P6="TO-247-4","K",IF(LEFT(P6,6)="TO-263","J","K")))</f>
        <v>J</v>
      </c>
      <c r="S6">
        <v>1200</v>
      </c>
      <c r="T6">
        <v>43</v>
      </c>
      <c r="U6" t="s">
        <v>2174</v>
      </c>
      <c r="V6" t="s">
        <v>2030</v>
      </c>
      <c r="W6" t="str">
        <f t="shared" si="1"/>
        <v>D</v>
      </c>
      <c r="Y6">
        <v>1000</v>
      </c>
      <c r="Z6">
        <v>155</v>
      </c>
      <c r="AA6" t="s">
        <v>8799</v>
      </c>
      <c r="AB6" t="s">
        <v>2039</v>
      </c>
      <c r="AC6" t="str">
        <f t="shared" si="5"/>
        <v>J</v>
      </c>
      <c r="AF6" t="str">
        <f t="shared" si="3"/>
        <v>C3M0280090D</v>
      </c>
      <c r="AG6" t="s">
        <v>136</v>
      </c>
      <c r="AH6" t="s">
        <v>8958</v>
      </c>
    </row>
    <row r="7" spans="1:34" x14ac:dyDescent="0.35">
      <c r="A7">
        <v>900</v>
      </c>
      <c r="B7">
        <v>360</v>
      </c>
      <c r="C7" t="s">
        <v>2181</v>
      </c>
      <c r="D7" t="s">
        <v>2039</v>
      </c>
      <c r="E7" t="str">
        <f t="shared" si="2"/>
        <v>J</v>
      </c>
      <c r="G7">
        <v>650</v>
      </c>
      <c r="H7">
        <v>156</v>
      </c>
      <c r="I7" t="s">
        <v>2178</v>
      </c>
      <c r="J7" t="s">
        <v>2030</v>
      </c>
      <c r="K7" t="str">
        <f t="shared" si="0"/>
        <v>D</v>
      </c>
      <c r="M7">
        <v>1700</v>
      </c>
      <c r="N7">
        <v>1400</v>
      </c>
      <c r="O7" t="s">
        <v>8812</v>
      </c>
      <c r="P7" t="s">
        <v>8732</v>
      </c>
      <c r="Q7" t="str">
        <f t="shared" si="6"/>
        <v>J</v>
      </c>
      <c r="S7">
        <v>1200</v>
      </c>
      <c r="T7">
        <v>43</v>
      </c>
      <c r="U7" t="s">
        <v>2174</v>
      </c>
      <c r="V7" t="s">
        <v>2082</v>
      </c>
      <c r="W7" t="str">
        <f t="shared" si="1"/>
        <v>K</v>
      </c>
      <c r="Y7">
        <v>1000</v>
      </c>
      <c r="Z7">
        <v>155</v>
      </c>
      <c r="AA7" t="s">
        <v>8801</v>
      </c>
      <c r="AB7" t="s">
        <v>2039</v>
      </c>
      <c r="AC7" t="str">
        <f t="shared" si="5"/>
        <v>J</v>
      </c>
      <c r="AF7" t="str">
        <f t="shared" si="3"/>
        <v>C3M0280090J</v>
      </c>
      <c r="AG7" t="s">
        <v>620</v>
      </c>
      <c r="AH7" t="s">
        <v>8958</v>
      </c>
    </row>
    <row r="8" spans="1:34" x14ac:dyDescent="0.35">
      <c r="A8">
        <v>900</v>
      </c>
      <c r="B8">
        <v>360</v>
      </c>
      <c r="C8" t="s">
        <v>8686</v>
      </c>
      <c r="D8" t="s">
        <v>2039</v>
      </c>
      <c r="E8" t="str">
        <f t="shared" ref="E8:E50" si="7">IF(D8="TO-247-3","D",IF(D8="TO-247-4","K",IF(LEFT(D8,6)="TO-263","J","K")))</f>
        <v>J</v>
      </c>
      <c r="G8">
        <v>650</v>
      </c>
      <c r="H8">
        <v>156</v>
      </c>
      <c r="I8" t="s">
        <v>2178</v>
      </c>
      <c r="J8" t="s">
        <v>2080</v>
      </c>
      <c r="K8" t="str">
        <f t="shared" si="0"/>
        <v>J</v>
      </c>
      <c r="M8">
        <v>1700</v>
      </c>
      <c r="N8">
        <v>1400</v>
      </c>
      <c r="O8" t="s">
        <v>8813</v>
      </c>
      <c r="P8" t="s">
        <v>8734</v>
      </c>
      <c r="Q8" t="str">
        <f t="shared" si="6"/>
        <v>J</v>
      </c>
      <c r="S8">
        <v>1200</v>
      </c>
      <c r="T8">
        <v>43</v>
      </c>
      <c r="U8" t="s">
        <v>2174</v>
      </c>
      <c r="V8" t="s">
        <v>2030</v>
      </c>
      <c r="W8" t="str">
        <f t="shared" ref="W8" si="8">IF(V8="TO-247-3","D",IF(V8="TO-247-4","K",IF(LEFT(V8,6)="TO-263","J","K")))</f>
        <v>D</v>
      </c>
      <c r="Y8">
        <v>1000</v>
      </c>
      <c r="Z8">
        <v>155</v>
      </c>
      <c r="AA8" t="s">
        <v>8803</v>
      </c>
      <c r="AB8" t="s">
        <v>2039</v>
      </c>
      <c r="AC8" t="str">
        <f t="shared" si="5"/>
        <v>J</v>
      </c>
      <c r="AF8" t="str">
        <f t="shared" si="3"/>
        <v>C3M0280091J</v>
      </c>
    </row>
    <row r="9" spans="1:34" x14ac:dyDescent="0.35">
      <c r="A9">
        <v>900</v>
      </c>
      <c r="B9">
        <v>360</v>
      </c>
      <c r="C9" t="s">
        <v>8687</v>
      </c>
      <c r="D9" t="s">
        <v>2039</v>
      </c>
      <c r="E9" t="str">
        <f t="shared" si="7"/>
        <v>J</v>
      </c>
      <c r="G9">
        <v>650</v>
      </c>
      <c r="H9">
        <v>156</v>
      </c>
      <c r="I9" t="s">
        <v>8729</v>
      </c>
      <c r="J9" t="s">
        <v>8730</v>
      </c>
      <c r="K9" t="str">
        <f t="shared" ref="K9:K50" si="9">IF(J9="TO-247-3","D",IF(J9="TO-247-4","K",IF(LEFT(J9,6)="TO-263","J","K")))</f>
        <v>J</v>
      </c>
      <c r="M9">
        <v>1700</v>
      </c>
      <c r="N9">
        <v>1400</v>
      </c>
      <c r="O9" t="s">
        <v>8814</v>
      </c>
      <c r="P9" t="s">
        <v>8736</v>
      </c>
      <c r="Q9" t="str">
        <f t="shared" si="6"/>
        <v>J</v>
      </c>
      <c r="S9">
        <v>1200</v>
      </c>
      <c r="T9">
        <v>90</v>
      </c>
      <c r="U9" t="s">
        <v>2175</v>
      </c>
      <c r="V9" t="s">
        <v>2080</v>
      </c>
      <c r="W9" t="str">
        <f t="shared" si="1"/>
        <v>J</v>
      </c>
      <c r="Y9">
        <v>1000</v>
      </c>
      <c r="Z9">
        <v>155</v>
      </c>
      <c r="AA9" t="s">
        <v>8805</v>
      </c>
      <c r="AB9" t="s">
        <v>2039</v>
      </c>
      <c r="AC9" t="str">
        <f t="shared" si="5"/>
        <v>J</v>
      </c>
      <c r="AF9" t="str">
        <f t="shared" si="3"/>
        <v>C3M0280092J</v>
      </c>
    </row>
    <row r="10" spans="1:34" x14ac:dyDescent="0.35">
      <c r="A10">
        <v>900</v>
      </c>
      <c r="B10">
        <v>360</v>
      </c>
      <c r="C10" t="s">
        <v>8688</v>
      </c>
      <c r="D10" t="s">
        <v>2039</v>
      </c>
      <c r="E10" t="str">
        <f t="shared" si="7"/>
        <v>J</v>
      </c>
      <c r="G10">
        <v>650</v>
      </c>
      <c r="H10">
        <v>156</v>
      </c>
      <c r="I10" t="s">
        <v>8731</v>
      </c>
      <c r="J10" t="s">
        <v>8732</v>
      </c>
      <c r="K10" t="str">
        <f t="shared" si="9"/>
        <v>J</v>
      </c>
      <c r="M10">
        <v>1700</v>
      </c>
      <c r="N10">
        <v>1400</v>
      </c>
      <c r="O10" t="s">
        <v>8815</v>
      </c>
      <c r="P10" t="s">
        <v>8738</v>
      </c>
      <c r="Q10" t="str">
        <f t="shared" si="6"/>
        <v>J</v>
      </c>
      <c r="S10">
        <v>1200</v>
      </c>
      <c r="T10">
        <v>90</v>
      </c>
      <c r="U10" t="s">
        <v>2175</v>
      </c>
      <c r="V10" t="s">
        <v>2082</v>
      </c>
      <c r="W10" t="str">
        <f t="shared" si="1"/>
        <v>K</v>
      </c>
      <c r="Y10">
        <v>1000</v>
      </c>
      <c r="Z10">
        <v>155</v>
      </c>
      <c r="AA10" t="s">
        <v>8807</v>
      </c>
      <c r="AB10" t="s">
        <v>2039</v>
      </c>
      <c r="AC10" t="str">
        <f t="shared" si="5"/>
        <v>J</v>
      </c>
      <c r="AF10" t="str">
        <f t="shared" si="3"/>
        <v>C3M0280093J</v>
      </c>
    </row>
    <row r="11" spans="1:34" x14ac:dyDescent="0.35">
      <c r="A11">
        <v>900</v>
      </c>
      <c r="B11">
        <v>360</v>
      </c>
      <c r="C11" t="s">
        <v>8689</v>
      </c>
      <c r="D11" t="s">
        <v>2039</v>
      </c>
      <c r="E11" t="str">
        <f t="shared" si="7"/>
        <v>J</v>
      </c>
      <c r="G11">
        <v>650</v>
      </c>
      <c r="H11">
        <v>156</v>
      </c>
      <c r="I11" t="s">
        <v>8733</v>
      </c>
      <c r="J11" t="s">
        <v>8734</v>
      </c>
      <c r="K11" t="str">
        <f t="shared" si="9"/>
        <v>J</v>
      </c>
      <c r="M11">
        <v>1700</v>
      </c>
      <c r="N11">
        <v>1400</v>
      </c>
      <c r="O11" t="s">
        <v>8816</v>
      </c>
      <c r="P11" t="s">
        <v>8740</v>
      </c>
      <c r="Q11" t="str">
        <f t="shared" si="6"/>
        <v>J</v>
      </c>
      <c r="S11">
        <v>1200</v>
      </c>
      <c r="T11">
        <v>90</v>
      </c>
      <c r="U11" t="s">
        <v>2175</v>
      </c>
      <c r="V11" t="s">
        <v>2030</v>
      </c>
      <c r="W11" t="str">
        <f t="shared" si="1"/>
        <v>D</v>
      </c>
      <c r="Y11">
        <v>1000</v>
      </c>
      <c r="Z11">
        <v>155</v>
      </c>
      <c r="AA11" t="s">
        <v>8809</v>
      </c>
      <c r="AB11" t="s">
        <v>2039</v>
      </c>
      <c r="AC11" t="str">
        <f t="shared" si="5"/>
        <v>J</v>
      </c>
      <c r="AF11" t="str">
        <f t="shared" si="3"/>
        <v>C3M0280094J</v>
      </c>
    </row>
    <row r="12" spans="1:34" x14ac:dyDescent="0.35">
      <c r="A12">
        <v>900</v>
      </c>
      <c r="B12">
        <v>360</v>
      </c>
      <c r="C12" t="s">
        <v>8690</v>
      </c>
      <c r="D12" t="s">
        <v>2039</v>
      </c>
      <c r="E12" t="str">
        <f t="shared" si="7"/>
        <v>J</v>
      </c>
      <c r="G12">
        <v>650</v>
      </c>
      <c r="H12">
        <v>156</v>
      </c>
      <c r="I12" t="s">
        <v>8735</v>
      </c>
      <c r="J12" t="s">
        <v>8736</v>
      </c>
      <c r="K12" t="str">
        <f t="shared" si="9"/>
        <v>J</v>
      </c>
      <c r="M12">
        <v>1700</v>
      </c>
      <c r="N12">
        <v>1400</v>
      </c>
      <c r="O12" t="s">
        <v>8817</v>
      </c>
      <c r="P12" t="s">
        <v>8742</v>
      </c>
      <c r="Q12" t="str">
        <f t="shared" si="6"/>
        <v>J</v>
      </c>
      <c r="S12">
        <v>1200</v>
      </c>
      <c r="T12">
        <v>180</v>
      </c>
      <c r="U12" t="s">
        <v>9026</v>
      </c>
      <c r="V12" t="s">
        <v>2082</v>
      </c>
      <c r="W12" t="str">
        <f>IF(V12="TO-247-3","D",IF(V12="TO-247-4","K",IF(LEFT(V12,6)="TO-263","J","K")))</f>
        <v>K</v>
      </c>
      <c r="Y12">
        <v>1000</v>
      </c>
      <c r="Z12">
        <v>155</v>
      </c>
      <c r="AA12" t="s">
        <v>8919</v>
      </c>
      <c r="AB12" t="s">
        <v>2039</v>
      </c>
      <c r="AC12" t="str">
        <f t="shared" si="5"/>
        <v>J</v>
      </c>
      <c r="AF12" t="str">
        <f t="shared" si="3"/>
        <v>C3M0280095J</v>
      </c>
    </row>
    <row r="13" spans="1:34" x14ac:dyDescent="0.35">
      <c r="A13">
        <v>900</v>
      </c>
      <c r="B13">
        <v>360</v>
      </c>
      <c r="C13" t="s">
        <v>8691</v>
      </c>
      <c r="D13" t="s">
        <v>2039</v>
      </c>
      <c r="E13" t="str">
        <f t="shared" si="7"/>
        <v>J</v>
      </c>
      <c r="G13">
        <v>650</v>
      </c>
      <c r="H13">
        <v>156</v>
      </c>
      <c r="I13" t="s">
        <v>8737</v>
      </c>
      <c r="J13" t="s">
        <v>8738</v>
      </c>
      <c r="K13" t="str">
        <f t="shared" si="9"/>
        <v>J</v>
      </c>
      <c r="M13">
        <v>1700</v>
      </c>
      <c r="N13">
        <v>1400</v>
      </c>
      <c r="O13" t="s">
        <v>8818</v>
      </c>
      <c r="P13" t="s">
        <v>8744</v>
      </c>
      <c r="Q13" t="str">
        <f t="shared" si="6"/>
        <v>J</v>
      </c>
      <c r="S13">
        <v>1200</v>
      </c>
      <c r="T13">
        <v>180</v>
      </c>
      <c r="U13" t="s">
        <v>9026</v>
      </c>
      <c r="V13" t="s">
        <v>2030</v>
      </c>
      <c r="W13" t="str">
        <f>IF(V13="TO-247-3","D",IF(V13="TO-247-4","K",IF(LEFT(V13,6)="TO-263","J","K")))</f>
        <v>D</v>
      </c>
      <c r="Y13">
        <v>1000</v>
      </c>
      <c r="Z13">
        <v>155</v>
      </c>
      <c r="AA13" t="s">
        <v>8920</v>
      </c>
      <c r="AB13" t="s">
        <v>2039</v>
      </c>
      <c r="AC13" t="str">
        <f t="shared" si="5"/>
        <v>J</v>
      </c>
      <c r="AF13" t="str">
        <f t="shared" si="3"/>
        <v>C3M0280096J</v>
      </c>
    </row>
    <row r="14" spans="1:34" x14ac:dyDescent="0.35">
      <c r="A14">
        <v>900</v>
      </c>
      <c r="B14">
        <v>360</v>
      </c>
      <c r="C14" t="s">
        <v>8692</v>
      </c>
      <c r="D14" t="s">
        <v>2039</v>
      </c>
      <c r="E14" t="str">
        <f t="shared" si="7"/>
        <v>J</v>
      </c>
      <c r="G14">
        <v>650</v>
      </c>
      <c r="H14">
        <v>156</v>
      </c>
      <c r="I14" t="s">
        <v>8739</v>
      </c>
      <c r="J14" t="s">
        <v>8740</v>
      </c>
      <c r="K14" t="str">
        <f t="shared" si="9"/>
        <v>J</v>
      </c>
      <c r="M14">
        <v>1700</v>
      </c>
      <c r="N14">
        <v>1400</v>
      </c>
      <c r="O14" t="s">
        <v>8819</v>
      </c>
      <c r="P14" t="s">
        <v>8746</v>
      </c>
      <c r="Q14" t="str">
        <f t="shared" si="6"/>
        <v>J</v>
      </c>
      <c r="S14">
        <v>1200</v>
      </c>
      <c r="T14">
        <v>180</v>
      </c>
      <c r="U14" t="s">
        <v>9026</v>
      </c>
      <c r="V14" t="s">
        <v>2080</v>
      </c>
      <c r="W14" t="str">
        <f t="shared" ref="W14" si="10">IF(V14="TO-247-3","D",IF(V14="TO-247-4","K",IF(LEFT(V14,6)="TO-263","J","K")))</f>
        <v>J</v>
      </c>
      <c r="Y14">
        <v>1000</v>
      </c>
      <c r="Z14">
        <v>155</v>
      </c>
      <c r="AA14" t="s">
        <v>8921</v>
      </c>
      <c r="AB14" t="s">
        <v>2039</v>
      </c>
      <c r="AC14" t="str">
        <f t="shared" si="5"/>
        <v>J</v>
      </c>
      <c r="AF14" t="str">
        <f t="shared" si="3"/>
        <v>C3M0280097J</v>
      </c>
    </row>
    <row r="15" spans="1:34" x14ac:dyDescent="0.35">
      <c r="A15">
        <v>900</v>
      </c>
      <c r="B15">
        <v>360</v>
      </c>
      <c r="C15" t="s">
        <v>8693</v>
      </c>
      <c r="D15" t="s">
        <v>2039</v>
      </c>
      <c r="E15" t="str">
        <f t="shared" si="7"/>
        <v>J</v>
      </c>
      <c r="G15">
        <v>650</v>
      </c>
      <c r="H15">
        <v>156</v>
      </c>
      <c r="I15" t="s">
        <v>8741</v>
      </c>
      <c r="J15" t="s">
        <v>8742</v>
      </c>
      <c r="K15" t="str">
        <f t="shared" si="9"/>
        <v>J</v>
      </c>
      <c r="M15">
        <v>1700</v>
      </c>
      <c r="N15">
        <v>1400</v>
      </c>
      <c r="O15" t="s">
        <v>8820</v>
      </c>
      <c r="P15" t="s">
        <v>8748</v>
      </c>
      <c r="Q15" t="str">
        <f t="shared" si="6"/>
        <v>J</v>
      </c>
      <c r="S15">
        <v>1200</v>
      </c>
      <c r="T15">
        <v>370</v>
      </c>
      <c r="U15" t="s">
        <v>9027</v>
      </c>
      <c r="V15" t="s">
        <v>2082</v>
      </c>
      <c r="W15" t="str">
        <f>IF(V15="TO-247-3","D",IF(V15="TO-247-4","K",IF(LEFT(V15,6)="TO-263","J","K")))</f>
        <v>K</v>
      </c>
      <c r="Y15">
        <v>1000</v>
      </c>
      <c r="Z15">
        <v>155</v>
      </c>
      <c r="AA15" t="s">
        <v>8922</v>
      </c>
      <c r="AB15" t="s">
        <v>2039</v>
      </c>
      <c r="AC15" t="str">
        <f t="shared" si="5"/>
        <v>J</v>
      </c>
      <c r="AF15" t="str">
        <f t="shared" si="3"/>
        <v>C3M0280098J</v>
      </c>
    </row>
    <row r="16" spans="1:34" x14ac:dyDescent="0.35">
      <c r="A16">
        <v>900</v>
      </c>
      <c r="B16">
        <v>360</v>
      </c>
      <c r="C16" t="s">
        <v>8694</v>
      </c>
      <c r="D16" t="s">
        <v>2039</v>
      </c>
      <c r="E16" t="str">
        <f t="shared" si="7"/>
        <v>J</v>
      </c>
      <c r="G16">
        <v>650</v>
      </c>
      <c r="H16">
        <v>156</v>
      </c>
      <c r="I16" t="s">
        <v>8743</v>
      </c>
      <c r="J16" t="s">
        <v>8744</v>
      </c>
      <c r="K16" t="str">
        <f t="shared" si="9"/>
        <v>J</v>
      </c>
      <c r="M16">
        <v>1700</v>
      </c>
      <c r="N16">
        <v>1400</v>
      </c>
      <c r="O16" t="s">
        <v>8821</v>
      </c>
      <c r="P16" t="s">
        <v>8750</v>
      </c>
      <c r="Q16" t="str">
        <f t="shared" si="6"/>
        <v>J</v>
      </c>
      <c r="S16">
        <v>1200</v>
      </c>
      <c r="T16">
        <v>370</v>
      </c>
      <c r="U16" t="s">
        <v>9027</v>
      </c>
      <c r="V16" t="s">
        <v>2030</v>
      </c>
      <c r="W16" t="str">
        <f>IF(V16="TO-247-3","D",IF(V16="TO-247-4","K",IF(LEFT(V16,6)="TO-263","J","K")))</f>
        <v>D</v>
      </c>
      <c r="Y16">
        <v>1000</v>
      </c>
      <c r="Z16">
        <v>155</v>
      </c>
      <c r="AA16" t="s">
        <v>8923</v>
      </c>
      <c r="AB16" t="s">
        <v>2039</v>
      </c>
      <c r="AC16" t="str">
        <f t="shared" si="5"/>
        <v>J</v>
      </c>
      <c r="AF16" t="str">
        <f t="shared" si="3"/>
        <v>C3M0280099J</v>
      </c>
    </row>
    <row r="17" spans="1:32" x14ac:dyDescent="0.35">
      <c r="A17">
        <v>900</v>
      </c>
      <c r="B17">
        <v>360</v>
      </c>
      <c r="C17" t="s">
        <v>8695</v>
      </c>
      <c r="D17" t="s">
        <v>2039</v>
      </c>
      <c r="E17" t="str">
        <f t="shared" si="7"/>
        <v>J</v>
      </c>
      <c r="G17">
        <v>650</v>
      </c>
      <c r="H17">
        <v>156</v>
      </c>
      <c r="I17" t="s">
        <v>8745</v>
      </c>
      <c r="J17" t="s">
        <v>8746</v>
      </c>
      <c r="K17" t="str">
        <f t="shared" si="9"/>
        <v>J</v>
      </c>
      <c r="M17">
        <v>1700</v>
      </c>
      <c r="N17">
        <v>1400</v>
      </c>
      <c r="O17" t="s">
        <v>8822</v>
      </c>
      <c r="P17" t="s">
        <v>8752</v>
      </c>
      <c r="Q17" t="str">
        <f t="shared" si="6"/>
        <v>J</v>
      </c>
      <c r="S17">
        <v>1200</v>
      </c>
      <c r="T17">
        <v>370</v>
      </c>
      <c r="U17" t="s">
        <v>9027</v>
      </c>
      <c r="V17" t="s">
        <v>2080</v>
      </c>
      <c r="W17" t="str">
        <f>IF(V17="TO-247-3","D",IF(V17="TO-247-4","K",IF(LEFT(V17,6)="TO-263","J","K")))</f>
        <v>J</v>
      </c>
      <c r="Y17">
        <v>1000</v>
      </c>
      <c r="Z17">
        <v>155</v>
      </c>
      <c r="AA17" t="s">
        <v>8924</v>
      </c>
      <c r="AB17" t="s">
        <v>2039</v>
      </c>
      <c r="AC17" t="str">
        <f t="shared" si="5"/>
        <v>J</v>
      </c>
      <c r="AF17" t="str">
        <f>CONCATENATE(C17,E17)</f>
        <v>C3M0280100J</v>
      </c>
    </row>
    <row r="18" spans="1:32" x14ac:dyDescent="0.35">
      <c r="A18">
        <v>900</v>
      </c>
      <c r="B18">
        <v>360</v>
      </c>
      <c r="C18" t="s">
        <v>8696</v>
      </c>
      <c r="D18" t="s">
        <v>2039</v>
      </c>
      <c r="E18" t="str">
        <f t="shared" si="7"/>
        <v>J</v>
      </c>
      <c r="G18">
        <v>650</v>
      </c>
      <c r="H18">
        <v>156</v>
      </c>
      <c r="I18" t="s">
        <v>8747</v>
      </c>
      <c r="J18" t="s">
        <v>8748</v>
      </c>
      <c r="K18" t="str">
        <f t="shared" si="9"/>
        <v>J</v>
      </c>
      <c r="M18">
        <v>1700</v>
      </c>
      <c r="N18">
        <v>1400</v>
      </c>
      <c r="O18" t="s">
        <v>8823</v>
      </c>
      <c r="P18" t="s">
        <v>8754</v>
      </c>
      <c r="Q18" t="str">
        <f t="shared" si="6"/>
        <v>J</v>
      </c>
      <c r="S18">
        <v>1200</v>
      </c>
      <c r="U18" t="s">
        <v>8859</v>
      </c>
      <c r="V18" t="s">
        <v>8860</v>
      </c>
      <c r="W18" t="str">
        <f t="shared" ref="W18" si="11">IF(V18="TO-247-3","D",IF(V18="TO-247-4","K",IF(LEFT(V18,6)="TO-263","J","K")))</f>
        <v>K</v>
      </c>
      <c r="Y18">
        <v>1000</v>
      </c>
      <c r="Z18">
        <v>155</v>
      </c>
      <c r="AA18" t="s">
        <v>8925</v>
      </c>
      <c r="AB18" t="s">
        <v>2039</v>
      </c>
      <c r="AC18" t="str">
        <f t="shared" si="5"/>
        <v>J</v>
      </c>
      <c r="AF18" t="str">
        <f t="shared" si="3"/>
        <v>C3M0280101J</v>
      </c>
    </row>
    <row r="19" spans="1:32" x14ac:dyDescent="0.35">
      <c r="A19">
        <v>900</v>
      </c>
      <c r="B19">
        <v>360</v>
      </c>
      <c r="C19" t="s">
        <v>8697</v>
      </c>
      <c r="D19" t="s">
        <v>2039</v>
      </c>
      <c r="E19" t="str">
        <f t="shared" si="7"/>
        <v>J</v>
      </c>
      <c r="G19">
        <v>650</v>
      </c>
      <c r="H19">
        <v>156</v>
      </c>
      <c r="I19" t="s">
        <v>8749</v>
      </c>
      <c r="J19" t="s">
        <v>8750</v>
      </c>
      <c r="K19" t="str">
        <f t="shared" si="9"/>
        <v>J</v>
      </c>
      <c r="M19">
        <v>1700</v>
      </c>
      <c r="N19">
        <v>1400</v>
      </c>
      <c r="O19" t="s">
        <v>8824</v>
      </c>
      <c r="P19" t="s">
        <v>8756</v>
      </c>
      <c r="Q19" t="str">
        <f t="shared" si="6"/>
        <v>J</v>
      </c>
      <c r="S19">
        <v>1200</v>
      </c>
      <c r="U19" t="s">
        <v>8859</v>
      </c>
      <c r="V19" t="s">
        <v>8860</v>
      </c>
      <c r="W19" t="str">
        <f t="shared" ref="W19:W48" si="12">IF(V19="TO-247-3","D",IF(V19="TO-247-4","K",IF(LEFT(V19,6)="TO-263","J","K")))</f>
        <v>K</v>
      </c>
      <c r="Y19">
        <v>1000</v>
      </c>
      <c r="Z19">
        <v>155</v>
      </c>
      <c r="AA19" t="s">
        <v>8926</v>
      </c>
      <c r="AB19" t="s">
        <v>2039</v>
      </c>
      <c r="AC19" t="str">
        <f t="shared" si="5"/>
        <v>J</v>
      </c>
      <c r="AF19" t="str">
        <f t="shared" si="3"/>
        <v>C3M0280102J</v>
      </c>
    </row>
    <row r="20" spans="1:32" x14ac:dyDescent="0.35">
      <c r="A20">
        <v>900</v>
      </c>
      <c r="B20">
        <v>360</v>
      </c>
      <c r="C20" t="s">
        <v>8698</v>
      </c>
      <c r="D20" t="s">
        <v>2039</v>
      </c>
      <c r="E20" t="str">
        <f t="shared" si="7"/>
        <v>J</v>
      </c>
      <c r="G20">
        <v>650</v>
      </c>
      <c r="H20">
        <v>156</v>
      </c>
      <c r="I20" t="s">
        <v>8751</v>
      </c>
      <c r="J20" t="s">
        <v>8752</v>
      </c>
      <c r="K20" t="str">
        <f t="shared" si="9"/>
        <v>J</v>
      </c>
      <c r="M20">
        <v>1700</v>
      </c>
      <c r="N20">
        <v>1400</v>
      </c>
      <c r="O20" t="s">
        <v>8825</v>
      </c>
      <c r="P20" t="s">
        <v>8758</v>
      </c>
      <c r="Q20" t="str">
        <f t="shared" si="6"/>
        <v>J</v>
      </c>
      <c r="S20">
        <v>1200</v>
      </c>
      <c r="U20" t="s">
        <v>8861</v>
      </c>
      <c r="V20" t="s">
        <v>8862</v>
      </c>
      <c r="W20" t="str">
        <f t="shared" si="12"/>
        <v>K</v>
      </c>
      <c r="Y20">
        <v>1000</v>
      </c>
      <c r="Z20">
        <v>155</v>
      </c>
      <c r="AA20" t="s">
        <v>8927</v>
      </c>
      <c r="AB20" t="s">
        <v>2039</v>
      </c>
      <c r="AC20" t="str">
        <f t="shared" si="5"/>
        <v>J</v>
      </c>
      <c r="AF20" t="str">
        <f t="shared" si="3"/>
        <v>C3M0280103J</v>
      </c>
    </row>
    <row r="21" spans="1:32" x14ac:dyDescent="0.35">
      <c r="A21">
        <v>900</v>
      </c>
      <c r="B21">
        <v>360</v>
      </c>
      <c r="C21" t="s">
        <v>8699</v>
      </c>
      <c r="D21" t="s">
        <v>2039</v>
      </c>
      <c r="E21" t="str">
        <f t="shared" si="7"/>
        <v>J</v>
      </c>
      <c r="G21">
        <v>650</v>
      </c>
      <c r="H21">
        <v>156</v>
      </c>
      <c r="I21" t="s">
        <v>8753</v>
      </c>
      <c r="J21" t="s">
        <v>8754</v>
      </c>
      <c r="K21" t="str">
        <f t="shared" si="9"/>
        <v>J</v>
      </c>
      <c r="M21">
        <v>1700</v>
      </c>
      <c r="N21">
        <v>1400</v>
      </c>
      <c r="O21" t="s">
        <v>8826</v>
      </c>
      <c r="P21" t="s">
        <v>8760</v>
      </c>
      <c r="Q21" t="str">
        <f t="shared" si="6"/>
        <v>J</v>
      </c>
      <c r="S21">
        <v>1200</v>
      </c>
      <c r="U21" t="s">
        <v>8863</v>
      </c>
      <c r="V21" t="s">
        <v>8864</v>
      </c>
      <c r="W21" t="str">
        <f t="shared" si="12"/>
        <v>K</v>
      </c>
      <c r="Y21">
        <v>1000</v>
      </c>
      <c r="Z21">
        <v>155</v>
      </c>
      <c r="AA21" t="s">
        <v>8928</v>
      </c>
      <c r="AB21" t="s">
        <v>2039</v>
      </c>
      <c r="AC21" t="str">
        <f t="shared" si="5"/>
        <v>J</v>
      </c>
      <c r="AF21" t="str">
        <f t="shared" si="3"/>
        <v>C3M0280104J</v>
      </c>
    </row>
    <row r="22" spans="1:32" x14ac:dyDescent="0.35">
      <c r="A22">
        <v>900</v>
      </c>
      <c r="B22">
        <v>360</v>
      </c>
      <c r="C22" t="s">
        <v>8700</v>
      </c>
      <c r="D22" t="s">
        <v>2039</v>
      </c>
      <c r="E22" t="str">
        <f t="shared" si="7"/>
        <v>J</v>
      </c>
      <c r="G22">
        <v>650</v>
      </c>
      <c r="H22">
        <v>156</v>
      </c>
      <c r="I22" t="s">
        <v>8755</v>
      </c>
      <c r="J22" t="s">
        <v>8756</v>
      </c>
      <c r="K22" t="str">
        <f t="shared" si="9"/>
        <v>J</v>
      </c>
      <c r="M22">
        <v>1700</v>
      </c>
      <c r="N22">
        <v>1400</v>
      </c>
      <c r="O22" t="s">
        <v>8827</v>
      </c>
      <c r="P22" t="s">
        <v>8762</v>
      </c>
      <c r="Q22" t="str">
        <f t="shared" si="6"/>
        <v>J</v>
      </c>
      <c r="S22">
        <v>1200</v>
      </c>
      <c r="U22" t="s">
        <v>8865</v>
      </c>
      <c r="V22" t="s">
        <v>8866</v>
      </c>
      <c r="W22" t="str">
        <f t="shared" si="12"/>
        <v>K</v>
      </c>
      <c r="Y22">
        <v>1000</v>
      </c>
      <c r="Z22">
        <v>155</v>
      </c>
      <c r="AA22" t="s">
        <v>8929</v>
      </c>
      <c r="AB22" t="s">
        <v>2039</v>
      </c>
      <c r="AC22" t="str">
        <f t="shared" si="5"/>
        <v>J</v>
      </c>
      <c r="AF22" t="str">
        <f t="shared" si="3"/>
        <v>C3M0280105J</v>
      </c>
    </row>
    <row r="23" spans="1:32" x14ac:dyDescent="0.35">
      <c r="A23">
        <v>900</v>
      </c>
      <c r="B23">
        <v>360</v>
      </c>
      <c r="C23" t="s">
        <v>8701</v>
      </c>
      <c r="D23" t="s">
        <v>2039</v>
      </c>
      <c r="E23" t="str">
        <f t="shared" si="7"/>
        <v>J</v>
      </c>
      <c r="G23">
        <v>650</v>
      </c>
      <c r="H23">
        <v>156</v>
      </c>
      <c r="I23" t="s">
        <v>8757</v>
      </c>
      <c r="J23" t="s">
        <v>8758</v>
      </c>
      <c r="K23" t="str">
        <f t="shared" si="9"/>
        <v>J</v>
      </c>
      <c r="M23">
        <v>1700</v>
      </c>
      <c r="N23">
        <v>1400</v>
      </c>
      <c r="O23" t="s">
        <v>8828</v>
      </c>
      <c r="P23" t="s">
        <v>8764</v>
      </c>
      <c r="Q23" t="str">
        <f t="shared" si="6"/>
        <v>J</v>
      </c>
      <c r="S23">
        <v>1200</v>
      </c>
      <c r="U23" t="s">
        <v>8867</v>
      </c>
      <c r="V23" t="s">
        <v>8868</v>
      </c>
      <c r="W23" t="str">
        <f t="shared" si="12"/>
        <v>K</v>
      </c>
      <c r="Y23">
        <v>1000</v>
      </c>
      <c r="Z23">
        <v>155</v>
      </c>
      <c r="AA23" t="s">
        <v>8930</v>
      </c>
      <c r="AB23" t="s">
        <v>2039</v>
      </c>
      <c r="AC23" t="str">
        <f t="shared" si="5"/>
        <v>J</v>
      </c>
      <c r="AF23" t="str">
        <f t="shared" si="3"/>
        <v>C3M0280106J</v>
      </c>
    </row>
    <row r="24" spans="1:32" x14ac:dyDescent="0.35">
      <c r="A24">
        <v>900</v>
      </c>
      <c r="B24">
        <v>360</v>
      </c>
      <c r="C24" t="s">
        <v>8702</v>
      </c>
      <c r="D24" t="s">
        <v>2039</v>
      </c>
      <c r="E24" t="str">
        <f t="shared" si="7"/>
        <v>J</v>
      </c>
      <c r="G24">
        <v>650</v>
      </c>
      <c r="H24">
        <v>156</v>
      </c>
      <c r="I24" t="s">
        <v>8759</v>
      </c>
      <c r="J24" t="s">
        <v>8760</v>
      </c>
      <c r="K24" t="str">
        <f t="shared" si="9"/>
        <v>J</v>
      </c>
      <c r="M24">
        <v>1700</v>
      </c>
      <c r="N24">
        <v>1400</v>
      </c>
      <c r="O24" t="s">
        <v>8829</v>
      </c>
      <c r="P24" t="s">
        <v>8766</v>
      </c>
      <c r="Q24" t="str">
        <f t="shared" si="6"/>
        <v>J</v>
      </c>
      <c r="S24">
        <v>1200</v>
      </c>
      <c r="U24" t="s">
        <v>8869</v>
      </c>
      <c r="V24" t="s">
        <v>8870</v>
      </c>
      <c r="W24" t="str">
        <f t="shared" si="12"/>
        <v>K</v>
      </c>
      <c r="Y24">
        <v>1000</v>
      </c>
      <c r="Z24">
        <v>155</v>
      </c>
      <c r="AA24" t="s">
        <v>8931</v>
      </c>
      <c r="AB24" t="s">
        <v>2039</v>
      </c>
      <c r="AC24" t="str">
        <f t="shared" si="5"/>
        <v>J</v>
      </c>
      <c r="AF24" t="str">
        <f t="shared" si="3"/>
        <v>C3M0280107J</v>
      </c>
    </row>
    <row r="25" spans="1:32" x14ac:dyDescent="0.35">
      <c r="A25">
        <v>900</v>
      </c>
      <c r="B25">
        <v>360</v>
      </c>
      <c r="C25" t="s">
        <v>8703</v>
      </c>
      <c r="D25" t="s">
        <v>2039</v>
      </c>
      <c r="E25" t="str">
        <f t="shared" si="7"/>
        <v>J</v>
      </c>
      <c r="G25">
        <v>650</v>
      </c>
      <c r="H25">
        <v>156</v>
      </c>
      <c r="I25" t="s">
        <v>8761</v>
      </c>
      <c r="J25" t="s">
        <v>8762</v>
      </c>
      <c r="K25" t="str">
        <f t="shared" si="9"/>
        <v>J</v>
      </c>
      <c r="M25">
        <v>1700</v>
      </c>
      <c r="N25">
        <v>1400</v>
      </c>
      <c r="O25" t="s">
        <v>8830</v>
      </c>
      <c r="P25" t="s">
        <v>8768</v>
      </c>
      <c r="Q25" t="str">
        <f t="shared" si="6"/>
        <v>J</v>
      </c>
      <c r="S25">
        <v>1200</v>
      </c>
      <c r="U25" t="s">
        <v>8871</v>
      </c>
      <c r="V25" t="s">
        <v>8872</v>
      </c>
      <c r="W25" t="str">
        <f t="shared" si="12"/>
        <v>K</v>
      </c>
      <c r="Y25">
        <v>1000</v>
      </c>
      <c r="Z25">
        <v>155</v>
      </c>
      <c r="AA25" t="s">
        <v>8932</v>
      </c>
      <c r="AB25" t="s">
        <v>2039</v>
      </c>
      <c r="AC25" t="str">
        <f t="shared" si="5"/>
        <v>J</v>
      </c>
      <c r="AF25" t="str">
        <f t="shared" si="3"/>
        <v>C3M0280108J</v>
      </c>
    </row>
    <row r="26" spans="1:32" x14ac:dyDescent="0.35">
      <c r="A26">
        <v>900</v>
      </c>
      <c r="B26">
        <v>360</v>
      </c>
      <c r="C26" t="s">
        <v>8704</v>
      </c>
      <c r="D26" t="s">
        <v>2039</v>
      </c>
      <c r="E26" t="str">
        <f t="shared" si="7"/>
        <v>J</v>
      </c>
      <c r="G26">
        <v>650</v>
      </c>
      <c r="H26">
        <v>156</v>
      </c>
      <c r="I26" t="s">
        <v>8763</v>
      </c>
      <c r="J26" t="s">
        <v>8764</v>
      </c>
      <c r="K26" t="str">
        <f t="shared" si="9"/>
        <v>J</v>
      </c>
      <c r="M26">
        <v>1700</v>
      </c>
      <c r="N26">
        <v>1400</v>
      </c>
      <c r="O26" t="s">
        <v>8831</v>
      </c>
      <c r="P26" t="s">
        <v>8770</v>
      </c>
      <c r="Q26" t="str">
        <f t="shared" si="6"/>
        <v>J</v>
      </c>
      <c r="S26">
        <v>1200</v>
      </c>
      <c r="U26" t="s">
        <v>8873</v>
      </c>
      <c r="V26" t="s">
        <v>8874</v>
      </c>
      <c r="W26" t="str">
        <f t="shared" si="12"/>
        <v>K</v>
      </c>
      <c r="Y26">
        <v>1000</v>
      </c>
      <c r="Z26">
        <v>155</v>
      </c>
      <c r="AA26" t="s">
        <v>8933</v>
      </c>
      <c r="AB26" t="s">
        <v>2039</v>
      </c>
      <c r="AC26" t="str">
        <f t="shared" si="5"/>
        <v>J</v>
      </c>
      <c r="AF26" t="str">
        <f t="shared" si="3"/>
        <v>C3M0280109J</v>
      </c>
    </row>
    <row r="27" spans="1:32" x14ac:dyDescent="0.35">
      <c r="A27">
        <v>900</v>
      </c>
      <c r="B27">
        <v>360</v>
      </c>
      <c r="C27" t="s">
        <v>8705</v>
      </c>
      <c r="D27" t="s">
        <v>2039</v>
      </c>
      <c r="E27" t="str">
        <f t="shared" si="7"/>
        <v>J</v>
      </c>
      <c r="G27">
        <v>650</v>
      </c>
      <c r="H27">
        <v>156</v>
      </c>
      <c r="I27" t="s">
        <v>8765</v>
      </c>
      <c r="J27" t="s">
        <v>8766</v>
      </c>
      <c r="K27" t="str">
        <f t="shared" si="9"/>
        <v>J</v>
      </c>
      <c r="M27">
        <v>1700</v>
      </c>
      <c r="N27">
        <v>1400</v>
      </c>
      <c r="O27" t="s">
        <v>8832</v>
      </c>
      <c r="P27" t="s">
        <v>8772</v>
      </c>
      <c r="Q27" t="str">
        <f t="shared" si="6"/>
        <v>J</v>
      </c>
      <c r="S27">
        <v>1200</v>
      </c>
      <c r="U27" t="s">
        <v>8875</v>
      </c>
      <c r="V27" t="s">
        <v>8876</v>
      </c>
      <c r="W27" t="str">
        <f t="shared" si="12"/>
        <v>K</v>
      </c>
      <c r="Y27">
        <v>1000</v>
      </c>
      <c r="Z27">
        <v>155</v>
      </c>
      <c r="AA27" t="s">
        <v>8934</v>
      </c>
      <c r="AB27" t="s">
        <v>2039</v>
      </c>
      <c r="AC27" t="str">
        <f t="shared" si="5"/>
        <v>J</v>
      </c>
      <c r="AF27" t="str">
        <f t="shared" si="3"/>
        <v>C3M0280110J</v>
      </c>
    </row>
    <row r="28" spans="1:32" x14ac:dyDescent="0.35">
      <c r="A28">
        <v>900</v>
      </c>
      <c r="B28">
        <v>360</v>
      </c>
      <c r="C28" t="s">
        <v>8706</v>
      </c>
      <c r="D28" t="s">
        <v>2039</v>
      </c>
      <c r="E28" t="str">
        <f t="shared" si="7"/>
        <v>J</v>
      </c>
      <c r="G28">
        <v>650</v>
      </c>
      <c r="H28">
        <v>156</v>
      </c>
      <c r="I28" t="s">
        <v>8767</v>
      </c>
      <c r="J28" t="s">
        <v>8768</v>
      </c>
      <c r="K28" t="str">
        <f t="shared" si="9"/>
        <v>J</v>
      </c>
      <c r="M28">
        <v>1700</v>
      </c>
      <c r="N28">
        <v>1400</v>
      </c>
      <c r="O28" t="s">
        <v>8833</v>
      </c>
      <c r="P28" t="s">
        <v>8774</v>
      </c>
      <c r="Q28" t="str">
        <f t="shared" si="6"/>
        <v>J</v>
      </c>
      <c r="S28">
        <v>1200</v>
      </c>
      <c r="U28" t="s">
        <v>8877</v>
      </c>
      <c r="V28" t="s">
        <v>8878</v>
      </c>
      <c r="W28" t="str">
        <f t="shared" si="12"/>
        <v>K</v>
      </c>
      <c r="Y28">
        <v>1000</v>
      </c>
      <c r="Z28">
        <v>155</v>
      </c>
      <c r="AA28" t="s">
        <v>8935</v>
      </c>
      <c r="AB28" t="s">
        <v>2039</v>
      </c>
      <c r="AC28" t="str">
        <f t="shared" si="5"/>
        <v>J</v>
      </c>
      <c r="AF28" t="str">
        <f t="shared" si="3"/>
        <v>C3M0280111J</v>
      </c>
    </row>
    <row r="29" spans="1:32" x14ac:dyDescent="0.35">
      <c r="A29">
        <v>900</v>
      </c>
      <c r="B29">
        <v>360</v>
      </c>
      <c r="C29" t="s">
        <v>8707</v>
      </c>
      <c r="D29" t="s">
        <v>2039</v>
      </c>
      <c r="E29" t="str">
        <f t="shared" si="7"/>
        <v>J</v>
      </c>
      <c r="G29">
        <v>650</v>
      </c>
      <c r="H29">
        <v>156</v>
      </c>
      <c r="I29" t="s">
        <v>8769</v>
      </c>
      <c r="J29" t="s">
        <v>8770</v>
      </c>
      <c r="K29" t="str">
        <f t="shared" si="9"/>
        <v>J</v>
      </c>
      <c r="M29">
        <v>1700</v>
      </c>
      <c r="N29">
        <v>1400</v>
      </c>
      <c r="O29" t="s">
        <v>8834</v>
      </c>
      <c r="P29" t="s">
        <v>8776</v>
      </c>
      <c r="Q29" t="str">
        <f t="shared" si="6"/>
        <v>J</v>
      </c>
      <c r="S29">
        <v>1200</v>
      </c>
      <c r="U29" t="s">
        <v>8879</v>
      </c>
      <c r="V29" t="s">
        <v>8880</v>
      </c>
      <c r="W29" t="str">
        <f t="shared" si="12"/>
        <v>K</v>
      </c>
      <c r="Y29">
        <v>1000</v>
      </c>
      <c r="Z29">
        <v>155</v>
      </c>
      <c r="AA29" t="s">
        <v>8936</v>
      </c>
      <c r="AB29" t="s">
        <v>2039</v>
      </c>
      <c r="AC29" t="str">
        <f t="shared" si="5"/>
        <v>J</v>
      </c>
      <c r="AF29" t="str">
        <f t="shared" si="3"/>
        <v>C3M0280112J</v>
      </c>
    </row>
    <row r="30" spans="1:32" x14ac:dyDescent="0.35">
      <c r="A30">
        <v>900</v>
      </c>
      <c r="B30">
        <v>360</v>
      </c>
      <c r="C30" t="s">
        <v>8708</v>
      </c>
      <c r="D30" t="s">
        <v>2039</v>
      </c>
      <c r="E30" t="str">
        <f t="shared" si="7"/>
        <v>J</v>
      </c>
      <c r="G30">
        <v>650</v>
      </c>
      <c r="H30">
        <v>156</v>
      </c>
      <c r="I30" t="s">
        <v>8771</v>
      </c>
      <c r="J30" t="s">
        <v>8772</v>
      </c>
      <c r="K30" t="str">
        <f t="shared" si="9"/>
        <v>J</v>
      </c>
      <c r="M30">
        <v>1700</v>
      </c>
      <c r="N30">
        <v>1400</v>
      </c>
      <c r="O30" t="s">
        <v>8835</v>
      </c>
      <c r="P30" t="s">
        <v>8777</v>
      </c>
      <c r="Q30" t="str">
        <f t="shared" si="6"/>
        <v>J</v>
      </c>
      <c r="S30">
        <v>1200</v>
      </c>
      <c r="U30" t="s">
        <v>8881</v>
      </c>
      <c r="V30" t="s">
        <v>8882</v>
      </c>
      <c r="W30" t="str">
        <f t="shared" si="12"/>
        <v>K</v>
      </c>
      <c r="Y30">
        <v>1000</v>
      </c>
      <c r="Z30">
        <v>155</v>
      </c>
      <c r="AA30" t="s">
        <v>8937</v>
      </c>
      <c r="AB30" t="s">
        <v>2039</v>
      </c>
      <c r="AC30" t="str">
        <f t="shared" si="5"/>
        <v>J</v>
      </c>
      <c r="AF30" t="str">
        <f t="shared" si="3"/>
        <v>C3M0280113J</v>
      </c>
    </row>
    <row r="31" spans="1:32" x14ac:dyDescent="0.35">
      <c r="A31">
        <v>900</v>
      </c>
      <c r="B31">
        <v>360</v>
      </c>
      <c r="C31" t="s">
        <v>8709</v>
      </c>
      <c r="D31" t="s">
        <v>2039</v>
      </c>
      <c r="E31" t="str">
        <f t="shared" si="7"/>
        <v>J</v>
      </c>
      <c r="G31">
        <v>650</v>
      </c>
      <c r="H31">
        <v>156</v>
      </c>
      <c r="I31" t="s">
        <v>8773</v>
      </c>
      <c r="J31" t="s">
        <v>8774</v>
      </c>
      <c r="K31" t="str">
        <f t="shared" si="9"/>
        <v>J</v>
      </c>
      <c r="M31">
        <v>1700</v>
      </c>
      <c r="N31">
        <v>1400</v>
      </c>
      <c r="O31" t="s">
        <v>8836</v>
      </c>
      <c r="P31" t="s">
        <v>8779</v>
      </c>
      <c r="Q31" t="str">
        <f t="shared" si="6"/>
        <v>J</v>
      </c>
      <c r="S31">
        <v>1200</v>
      </c>
      <c r="U31" t="s">
        <v>8883</v>
      </c>
      <c r="V31" t="s">
        <v>8884</v>
      </c>
      <c r="W31" t="str">
        <f t="shared" si="12"/>
        <v>K</v>
      </c>
      <c r="Y31">
        <v>1000</v>
      </c>
      <c r="Z31">
        <v>155</v>
      </c>
      <c r="AA31" t="s">
        <v>8938</v>
      </c>
      <c r="AB31" t="s">
        <v>2039</v>
      </c>
      <c r="AC31" t="str">
        <f t="shared" si="5"/>
        <v>J</v>
      </c>
      <c r="AF31" t="str">
        <f t="shared" si="3"/>
        <v>C3M0280114J</v>
      </c>
    </row>
    <row r="32" spans="1:32" x14ac:dyDescent="0.35">
      <c r="A32">
        <v>900</v>
      </c>
      <c r="B32">
        <v>360</v>
      </c>
      <c r="C32" t="s">
        <v>8710</v>
      </c>
      <c r="D32" t="s">
        <v>2039</v>
      </c>
      <c r="E32" t="str">
        <f t="shared" si="7"/>
        <v>J</v>
      </c>
      <c r="G32">
        <v>650</v>
      </c>
      <c r="H32">
        <v>156</v>
      </c>
      <c r="I32" t="s">
        <v>8775</v>
      </c>
      <c r="J32" t="s">
        <v>8776</v>
      </c>
      <c r="K32" t="str">
        <f t="shared" si="9"/>
        <v>J</v>
      </c>
      <c r="M32">
        <v>1700</v>
      </c>
      <c r="N32">
        <v>1400</v>
      </c>
      <c r="O32" t="s">
        <v>8837</v>
      </c>
      <c r="P32" t="s">
        <v>8781</v>
      </c>
      <c r="Q32" t="str">
        <f t="shared" si="6"/>
        <v>J</v>
      </c>
      <c r="S32">
        <v>1200</v>
      </c>
      <c r="U32" t="s">
        <v>8885</v>
      </c>
      <c r="V32" t="s">
        <v>8886</v>
      </c>
      <c r="W32" t="str">
        <f t="shared" si="12"/>
        <v>K</v>
      </c>
      <c r="Y32">
        <v>1000</v>
      </c>
      <c r="Z32">
        <v>155</v>
      </c>
      <c r="AA32" t="s">
        <v>8939</v>
      </c>
      <c r="AB32" t="s">
        <v>2039</v>
      </c>
      <c r="AC32" t="str">
        <f t="shared" si="5"/>
        <v>J</v>
      </c>
      <c r="AF32" t="str">
        <f t="shared" si="3"/>
        <v>C3M0280115J</v>
      </c>
    </row>
    <row r="33" spans="1:32" x14ac:dyDescent="0.35">
      <c r="A33">
        <v>900</v>
      </c>
      <c r="B33">
        <v>360</v>
      </c>
      <c r="C33" t="s">
        <v>8711</v>
      </c>
      <c r="D33" t="s">
        <v>2039</v>
      </c>
      <c r="E33" t="str">
        <f t="shared" si="7"/>
        <v>J</v>
      </c>
      <c r="G33">
        <v>650</v>
      </c>
      <c r="H33">
        <v>156</v>
      </c>
      <c r="I33" t="s">
        <v>2180</v>
      </c>
      <c r="J33" t="s">
        <v>8777</v>
      </c>
      <c r="K33" t="str">
        <f t="shared" si="9"/>
        <v>J</v>
      </c>
      <c r="M33">
        <v>1700</v>
      </c>
      <c r="N33">
        <v>1400</v>
      </c>
      <c r="O33" t="s">
        <v>8838</v>
      </c>
      <c r="P33" t="s">
        <v>8783</v>
      </c>
      <c r="Q33" t="str">
        <f t="shared" si="6"/>
        <v>J</v>
      </c>
      <c r="S33">
        <v>1200</v>
      </c>
      <c r="U33" t="s">
        <v>8887</v>
      </c>
      <c r="V33" t="s">
        <v>8888</v>
      </c>
      <c r="W33" t="str">
        <f t="shared" si="12"/>
        <v>K</v>
      </c>
      <c r="Y33">
        <v>1000</v>
      </c>
      <c r="Z33">
        <v>155</v>
      </c>
      <c r="AA33" t="s">
        <v>8940</v>
      </c>
      <c r="AB33" t="s">
        <v>2039</v>
      </c>
      <c r="AC33" t="str">
        <f t="shared" si="5"/>
        <v>J</v>
      </c>
      <c r="AF33" t="str">
        <f t="shared" si="3"/>
        <v>C3M0280116J</v>
      </c>
    </row>
    <row r="34" spans="1:32" x14ac:dyDescent="0.35">
      <c r="A34">
        <v>900</v>
      </c>
      <c r="B34">
        <v>360</v>
      </c>
      <c r="C34" t="s">
        <v>8712</v>
      </c>
      <c r="D34" t="s">
        <v>2039</v>
      </c>
      <c r="E34" t="str">
        <f t="shared" si="7"/>
        <v>J</v>
      </c>
      <c r="G34">
        <v>650</v>
      </c>
      <c r="H34">
        <v>156</v>
      </c>
      <c r="I34" t="s">
        <v>8778</v>
      </c>
      <c r="J34" t="s">
        <v>8779</v>
      </c>
      <c r="K34" t="str">
        <f t="shared" si="9"/>
        <v>J</v>
      </c>
      <c r="M34">
        <v>1700</v>
      </c>
      <c r="N34">
        <v>1400</v>
      </c>
      <c r="O34" t="s">
        <v>8839</v>
      </c>
      <c r="P34" t="s">
        <v>8785</v>
      </c>
      <c r="Q34" t="str">
        <f t="shared" si="6"/>
        <v>J</v>
      </c>
      <c r="S34">
        <v>1200</v>
      </c>
      <c r="U34" t="s">
        <v>8889</v>
      </c>
      <c r="V34" t="s">
        <v>8890</v>
      </c>
      <c r="W34" t="str">
        <f t="shared" si="12"/>
        <v>K</v>
      </c>
      <c r="Y34">
        <v>1000</v>
      </c>
      <c r="Z34">
        <v>155</v>
      </c>
      <c r="AA34" t="s">
        <v>8941</v>
      </c>
      <c r="AB34" t="s">
        <v>2039</v>
      </c>
      <c r="AC34" t="str">
        <f t="shared" si="5"/>
        <v>J</v>
      </c>
      <c r="AF34" t="str">
        <f t="shared" si="3"/>
        <v>C3M0280117J</v>
      </c>
    </row>
    <row r="35" spans="1:32" x14ac:dyDescent="0.35">
      <c r="A35">
        <v>900</v>
      </c>
      <c r="B35">
        <v>360</v>
      </c>
      <c r="C35" t="s">
        <v>8713</v>
      </c>
      <c r="D35" t="s">
        <v>2039</v>
      </c>
      <c r="E35" t="str">
        <f t="shared" si="7"/>
        <v>J</v>
      </c>
      <c r="G35">
        <v>650</v>
      </c>
      <c r="H35">
        <v>156</v>
      </c>
      <c r="I35" t="s">
        <v>8780</v>
      </c>
      <c r="J35" t="s">
        <v>8781</v>
      </c>
      <c r="K35" t="str">
        <f t="shared" si="9"/>
        <v>J</v>
      </c>
      <c r="M35">
        <v>1700</v>
      </c>
      <c r="N35">
        <v>1400</v>
      </c>
      <c r="O35" t="s">
        <v>8840</v>
      </c>
      <c r="P35" t="s">
        <v>8787</v>
      </c>
      <c r="Q35" t="str">
        <f t="shared" si="6"/>
        <v>J</v>
      </c>
      <c r="S35">
        <v>1200</v>
      </c>
      <c r="U35" t="s">
        <v>8891</v>
      </c>
      <c r="V35" t="s">
        <v>8892</v>
      </c>
      <c r="W35" t="str">
        <f t="shared" si="12"/>
        <v>K</v>
      </c>
      <c r="Y35">
        <v>1000</v>
      </c>
      <c r="Z35">
        <v>155</v>
      </c>
      <c r="AA35" t="s">
        <v>8942</v>
      </c>
      <c r="AB35" t="s">
        <v>2039</v>
      </c>
      <c r="AC35" t="str">
        <f t="shared" si="5"/>
        <v>J</v>
      </c>
      <c r="AF35" t="str">
        <f t="shared" si="3"/>
        <v>C3M0280118J</v>
      </c>
    </row>
    <row r="36" spans="1:32" x14ac:dyDescent="0.35">
      <c r="A36">
        <v>900</v>
      </c>
      <c r="B36">
        <v>360</v>
      </c>
      <c r="C36" t="s">
        <v>8714</v>
      </c>
      <c r="D36" t="s">
        <v>2039</v>
      </c>
      <c r="E36" t="str">
        <f t="shared" si="7"/>
        <v>J</v>
      </c>
      <c r="G36">
        <v>650</v>
      </c>
      <c r="H36">
        <v>156</v>
      </c>
      <c r="I36" t="s">
        <v>8782</v>
      </c>
      <c r="J36" t="s">
        <v>8783</v>
      </c>
      <c r="K36" t="str">
        <f t="shared" si="9"/>
        <v>J</v>
      </c>
      <c r="M36">
        <v>1700</v>
      </c>
      <c r="N36">
        <v>1400</v>
      </c>
      <c r="O36" t="s">
        <v>8841</v>
      </c>
      <c r="P36" t="s">
        <v>8789</v>
      </c>
      <c r="Q36" t="str">
        <f t="shared" si="6"/>
        <v>J</v>
      </c>
      <c r="S36">
        <v>1200</v>
      </c>
      <c r="U36" t="s">
        <v>8893</v>
      </c>
      <c r="V36" t="s">
        <v>8894</v>
      </c>
      <c r="W36" t="str">
        <f t="shared" si="12"/>
        <v>K</v>
      </c>
      <c r="Y36">
        <v>1000</v>
      </c>
      <c r="Z36">
        <v>155</v>
      </c>
      <c r="AA36" t="s">
        <v>8943</v>
      </c>
      <c r="AB36" t="s">
        <v>2039</v>
      </c>
      <c r="AC36" t="str">
        <f t="shared" si="5"/>
        <v>J</v>
      </c>
      <c r="AF36" t="str">
        <f t="shared" si="3"/>
        <v>C3M0280119J</v>
      </c>
    </row>
    <row r="37" spans="1:32" x14ac:dyDescent="0.35">
      <c r="A37">
        <v>900</v>
      </c>
      <c r="B37">
        <v>360</v>
      </c>
      <c r="C37" t="s">
        <v>8715</v>
      </c>
      <c r="D37" t="s">
        <v>2039</v>
      </c>
      <c r="E37" t="str">
        <f t="shared" si="7"/>
        <v>J</v>
      </c>
      <c r="G37">
        <v>650</v>
      </c>
      <c r="H37">
        <v>156</v>
      </c>
      <c r="I37" t="s">
        <v>8784</v>
      </c>
      <c r="J37" t="s">
        <v>8785</v>
      </c>
      <c r="K37" t="str">
        <f t="shared" si="9"/>
        <v>J</v>
      </c>
      <c r="M37">
        <v>1700</v>
      </c>
      <c r="N37">
        <v>1400</v>
      </c>
      <c r="O37" t="s">
        <v>8842</v>
      </c>
      <c r="P37" t="s">
        <v>8791</v>
      </c>
      <c r="Q37" t="str">
        <f t="shared" si="6"/>
        <v>J</v>
      </c>
      <c r="S37">
        <v>1200</v>
      </c>
      <c r="U37" t="s">
        <v>8895</v>
      </c>
      <c r="V37" t="s">
        <v>8896</v>
      </c>
      <c r="W37" t="str">
        <f t="shared" si="12"/>
        <v>K</v>
      </c>
      <c r="Y37">
        <v>1000</v>
      </c>
      <c r="Z37">
        <v>155</v>
      </c>
      <c r="AA37" t="s">
        <v>8944</v>
      </c>
      <c r="AB37" t="s">
        <v>2039</v>
      </c>
      <c r="AC37" t="str">
        <f t="shared" si="5"/>
        <v>J</v>
      </c>
      <c r="AF37" t="str">
        <f t="shared" si="3"/>
        <v>C3M0280120J</v>
      </c>
    </row>
    <row r="38" spans="1:32" x14ac:dyDescent="0.35">
      <c r="A38">
        <v>900</v>
      </c>
      <c r="B38">
        <v>360</v>
      </c>
      <c r="C38" t="s">
        <v>8716</v>
      </c>
      <c r="D38" t="s">
        <v>2039</v>
      </c>
      <c r="E38" t="str">
        <f t="shared" si="7"/>
        <v>J</v>
      </c>
      <c r="G38">
        <v>650</v>
      </c>
      <c r="H38">
        <v>156</v>
      </c>
      <c r="I38" t="s">
        <v>8786</v>
      </c>
      <c r="J38" t="s">
        <v>8787</v>
      </c>
      <c r="K38" t="str">
        <f t="shared" si="9"/>
        <v>J</v>
      </c>
      <c r="M38">
        <v>1700</v>
      </c>
      <c r="N38">
        <v>1400</v>
      </c>
      <c r="O38" t="s">
        <v>8843</v>
      </c>
      <c r="P38" t="s">
        <v>8793</v>
      </c>
      <c r="Q38" t="str">
        <f t="shared" si="6"/>
        <v>J</v>
      </c>
      <c r="S38">
        <v>1200</v>
      </c>
      <c r="U38" t="s">
        <v>8897</v>
      </c>
      <c r="V38" t="s">
        <v>8898</v>
      </c>
      <c r="W38" t="str">
        <f t="shared" si="12"/>
        <v>K</v>
      </c>
      <c r="Y38">
        <v>1000</v>
      </c>
      <c r="Z38">
        <v>155</v>
      </c>
      <c r="AA38" t="s">
        <v>8945</v>
      </c>
      <c r="AB38" t="s">
        <v>2039</v>
      </c>
      <c r="AC38" t="str">
        <f t="shared" si="5"/>
        <v>J</v>
      </c>
      <c r="AF38" t="str">
        <f t="shared" si="3"/>
        <v>C3M0280121J</v>
      </c>
    </row>
    <row r="39" spans="1:32" x14ac:dyDescent="0.35">
      <c r="A39">
        <v>900</v>
      </c>
      <c r="B39">
        <v>360</v>
      </c>
      <c r="C39" t="s">
        <v>8717</v>
      </c>
      <c r="D39" t="s">
        <v>2039</v>
      </c>
      <c r="E39" t="str">
        <f t="shared" si="7"/>
        <v>J</v>
      </c>
      <c r="G39">
        <v>650</v>
      </c>
      <c r="H39">
        <v>156</v>
      </c>
      <c r="I39" t="s">
        <v>8788</v>
      </c>
      <c r="J39" t="s">
        <v>8789</v>
      </c>
      <c r="K39" t="str">
        <f t="shared" si="9"/>
        <v>J</v>
      </c>
      <c r="M39">
        <v>1700</v>
      </c>
      <c r="N39">
        <v>1400</v>
      </c>
      <c r="O39" t="s">
        <v>8844</v>
      </c>
      <c r="P39" t="s">
        <v>8795</v>
      </c>
      <c r="Q39" t="str">
        <f t="shared" si="6"/>
        <v>J</v>
      </c>
      <c r="S39">
        <v>1200</v>
      </c>
      <c r="U39" t="s">
        <v>8899</v>
      </c>
      <c r="V39" t="s">
        <v>8900</v>
      </c>
      <c r="W39" t="str">
        <f t="shared" si="12"/>
        <v>K</v>
      </c>
      <c r="Y39">
        <v>1000</v>
      </c>
      <c r="Z39">
        <v>155</v>
      </c>
      <c r="AA39" t="s">
        <v>8946</v>
      </c>
      <c r="AB39" t="s">
        <v>2039</v>
      </c>
      <c r="AC39" t="str">
        <f t="shared" si="5"/>
        <v>J</v>
      </c>
      <c r="AF39" t="str">
        <f t="shared" si="3"/>
        <v>C3M0280122J</v>
      </c>
    </row>
    <row r="40" spans="1:32" x14ac:dyDescent="0.35">
      <c r="A40">
        <v>900</v>
      </c>
      <c r="B40">
        <v>360</v>
      </c>
      <c r="C40" t="s">
        <v>8718</v>
      </c>
      <c r="D40" t="s">
        <v>2039</v>
      </c>
      <c r="E40" t="str">
        <f t="shared" si="7"/>
        <v>J</v>
      </c>
      <c r="G40">
        <v>650</v>
      </c>
      <c r="H40">
        <v>156</v>
      </c>
      <c r="I40" t="s">
        <v>8790</v>
      </c>
      <c r="J40" t="s">
        <v>8791</v>
      </c>
      <c r="K40" t="str">
        <f t="shared" si="9"/>
        <v>J</v>
      </c>
      <c r="M40">
        <v>1700</v>
      </c>
      <c r="N40">
        <v>1400</v>
      </c>
      <c r="O40" t="s">
        <v>8845</v>
      </c>
      <c r="P40" t="s">
        <v>8796</v>
      </c>
      <c r="Q40" t="str">
        <f t="shared" si="6"/>
        <v>J</v>
      </c>
      <c r="S40">
        <v>1200</v>
      </c>
      <c r="U40" t="s">
        <v>8901</v>
      </c>
      <c r="V40" t="s">
        <v>8902</v>
      </c>
      <c r="W40" t="str">
        <f t="shared" si="12"/>
        <v>K</v>
      </c>
      <c r="Y40">
        <v>1000</v>
      </c>
      <c r="Z40">
        <v>155</v>
      </c>
      <c r="AA40" t="s">
        <v>8947</v>
      </c>
      <c r="AB40" t="s">
        <v>2039</v>
      </c>
      <c r="AC40" t="str">
        <f t="shared" si="5"/>
        <v>J</v>
      </c>
      <c r="AF40" t="str">
        <f t="shared" si="3"/>
        <v>C3M0280123J</v>
      </c>
    </row>
    <row r="41" spans="1:32" x14ac:dyDescent="0.35">
      <c r="A41">
        <v>900</v>
      </c>
      <c r="B41">
        <v>360</v>
      </c>
      <c r="C41" t="s">
        <v>8719</v>
      </c>
      <c r="D41" t="s">
        <v>2039</v>
      </c>
      <c r="E41" t="str">
        <f t="shared" si="7"/>
        <v>J</v>
      </c>
      <c r="G41">
        <v>650</v>
      </c>
      <c r="H41">
        <v>156</v>
      </c>
      <c r="I41" t="s">
        <v>8792</v>
      </c>
      <c r="J41" t="s">
        <v>8793</v>
      </c>
      <c r="K41" t="str">
        <f t="shared" si="9"/>
        <v>J</v>
      </c>
      <c r="M41">
        <v>1700</v>
      </c>
      <c r="N41">
        <v>1400</v>
      </c>
      <c r="O41" t="s">
        <v>8846</v>
      </c>
      <c r="P41" t="s">
        <v>8798</v>
      </c>
      <c r="Q41" t="str">
        <f t="shared" si="6"/>
        <v>J</v>
      </c>
      <c r="S41">
        <v>1200</v>
      </c>
      <c r="U41" t="s">
        <v>8903</v>
      </c>
      <c r="V41" t="s">
        <v>8904</v>
      </c>
      <c r="W41" t="str">
        <f t="shared" si="12"/>
        <v>K</v>
      </c>
      <c r="Y41">
        <v>1000</v>
      </c>
      <c r="Z41">
        <v>155</v>
      </c>
      <c r="AA41" t="s">
        <v>8948</v>
      </c>
      <c r="AB41" t="s">
        <v>2039</v>
      </c>
      <c r="AC41" t="str">
        <f t="shared" si="5"/>
        <v>J</v>
      </c>
      <c r="AF41" t="str">
        <f t="shared" si="3"/>
        <v>C3M0280124J</v>
      </c>
    </row>
    <row r="42" spans="1:32" x14ac:dyDescent="0.35">
      <c r="A42">
        <v>900</v>
      </c>
      <c r="B42">
        <v>360</v>
      </c>
      <c r="C42" t="s">
        <v>8720</v>
      </c>
      <c r="D42" t="s">
        <v>2039</v>
      </c>
      <c r="E42" t="str">
        <f t="shared" si="7"/>
        <v>J</v>
      </c>
      <c r="G42">
        <v>650</v>
      </c>
      <c r="H42">
        <v>156</v>
      </c>
      <c r="I42" t="s">
        <v>8794</v>
      </c>
      <c r="J42" t="s">
        <v>8795</v>
      </c>
      <c r="K42" t="str">
        <f t="shared" si="9"/>
        <v>J</v>
      </c>
      <c r="M42">
        <v>1700</v>
      </c>
      <c r="N42">
        <v>1400</v>
      </c>
      <c r="O42" t="s">
        <v>8847</v>
      </c>
      <c r="P42" t="s">
        <v>8800</v>
      </c>
      <c r="Q42" t="str">
        <f t="shared" si="6"/>
        <v>J</v>
      </c>
      <c r="S42">
        <v>1200</v>
      </c>
      <c r="U42" t="s">
        <v>8905</v>
      </c>
      <c r="V42" t="s">
        <v>8906</v>
      </c>
      <c r="W42" t="str">
        <f t="shared" si="12"/>
        <v>K</v>
      </c>
      <c r="Y42">
        <v>1000</v>
      </c>
      <c r="Z42">
        <v>155</v>
      </c>
      <c r="AA42" t="s">
        <v>8949</v>
      </c>
      <c r="AB42" t="s">
        <v>2039</v>
      </c>
      <c r="AC42" t="str">
        <f t="shared" si="5"/>
        <v>J</v>
      </c>
      <c r="AF42" t="str">
        <f t="shared" si="3"/>
        <v>C3M0280125J</v>
      </c>
    </row>
    <row r="43" spans="1:32" x14ac:dyDescent="0.35">
      <c r="A43">
        <v>900</v>
      </c>
      <c r="B43">
        <v>360</v>
      </c>
      <c r="C43" t="s">
        <v>8721</v>
      </c>
      <c r="D43" t="s">
        <v>2039</v>
      </c>
      <c r="E43" t="str">
        <f t="shared" si="7"/>
        <v>J</v>
      </c>
      <c r="G43">
        <v>650</v>
      </c>
      <c r="H43">
        <v>156</v>
      </c>
      <c r="I43" t="s">
        <v>2171</v>
      </c>
      <c r="J43" t="s">
        <v>8796</v>
      </c>
      <c r="K43" t="str">
        <f t="shared" si="9"/>
        <v>J</v>
      </c>
      <c r="M43">
        <v>1700</v>
      </c>
      <c r="N43">
        <v>1400</v>
      </c>
      <c r="O43" t="s">
        <v>8848</v>
      </c>
      <c r="P43" t="s">
        <v>8802</v>
      </c>
      <c r="Q43" t="str">
        <f t="shared" si="6"/>
        <v>J</v>
      </c>
      <c r="S43">
        <v>1200</v>
      </c>
      <c r="U43" t="s">
        <v>8907</v>
      </c>
      <c r="V43" t="s">
        <v>8908</v>
      </c>
      <c r="W43" t="str">
        <f t="shared" si="12"/>
        <v>K</v>
      </c>
      <c r="Y43">
        <v>1000</v>
      </c>
      <c r="Z43">
        <v>155</v>
      </c>
      <c r="AA43" t="s">
        <v>8950</v>
      </c>
      <c r="AB43" t="s">
        <v>2039</v>
      </c>
      <c r="AC43" t="str">
        <f t="shared" si="5"/>
        <v>J</v>
      </c>
      <c r="AF43" t="str">
        <f t="shared" si="3"/>
        <v>C3M0280126J</v>
      </c>
    </row>
    <row r="44" spans="1:32" x14ac:dyDescent="0.35">
      <c r="A44">
        <v>900</v>
      </c>
      <c r="B44">
        <v>360</v>
      </c>
      <c r="C44" t="s">
        <v>8722</v>
      </c>
      <c r="D44" t="s">
        <v>2039</v>
      </c>
      <c r="E44" t="str">
        <f t="shared" si="7"/>
        <v>J</v>
      </c>
      <c r="G44">
        <v>650</v>
      </c>
      <c r="H44">
        <v>156</v>
      </c>
      <c r="I44" t="s">
        <v>8797</v>
      </c>
      <c r="J44" t="s">
        <v>8798</v>
      </c>
      <c r="K44" t="str">
        <f t="shared" si="9"/>
        <v>J</v>
      </c>
      <c r="M44">
        <v>1700</v>
      </c>
      <c r="N44">
        <v>1400</v>
      </c>
      <c r="O44" t="s">
        <v>8849</v>
      </c>
      <c r="P44" t="s">
        <v>8804</v>
      </c>
      <c r="Q44" t="str">
        <f t="shared" si="6"/>
        <v>J</v>
      </c>
      <c r="S44">
        <v>1200</v>
      </c>
      <c r="U44" t="s">
        <v>8909</v>
      </c>
      <c r="V44" t="s">
        <v>8910</v>
      </c>
      <c r="W44" t="str">
        <f t="shared" si="12"/>
        <v>K</v>
      </c>
      <c r="Y44">
        <v>1000</v>
      </c>
      <c r="Z44">
        <v>155</v>
      </c>
      <c r="AA44" t="s">
        <v>8951</v>
      </c>
      <c r="AB44" t="s">
        <v>2039</v>
      </c>
      <c r="AC44" t="str">
        <f t="shared" si="5"/>
        <v>J</v>
      </c>
      <c r="AF44" t="str">
        <f t="shared" si="3"/>
        <v>C3M0280127J</v>
      </c>
    </row>
    <row r="45" spans="1:32" x14ac:dyDescent="0.35">
      <c r="A45">
        <v>900</v>
      </c>
      <c r="B45">
        <v>360</v>
      </c>
      <c r="C45" t="s">
        <v>8723</v>
      </c>
      <c r="D45" t="s">
        <v>2039</v>
      </c>
      <c r="E45" t="str">
        <f t="shared" si="7"/>
        <v>J</v>
      </c>
      <c r="G45">
        <v>650</v>
      </c>
      <c r="H45">
        <v>156</v>
      </c>
      <c r="I45" t="s">
        <v>8799</v>
      </c>
      <c r="J45" t="s">
        <v>8800</v>
      </c>
      <c r="K45" t="str">
        <f t="shared" si="9"/>
        <v>J</v>
      </c>
      <c r="M45">
        <v>1700</v>
      </c>
      <c r="N45">
        <v>1400</v>
      </c>
      <c r="O45" t="s">
        <v>8850</v>
      </c>
      <c r="P45" t="s">
        <v>8806</v>
      </c>
      <c r="Q45" t="str">
        <f t="shared" si="6"/>
        <v>J</v>
      </c>
      <c r="S45">
        <v>1200</v>
      </c>
      <c r="U45" t="s">
        <v>8911</v>
      </c>
      <c r="V45" t="s">
        <v>8912</v>
      </c>
      <c r="W45" t="str">
        <f t="shared" si="12"/>
        <v>K</v>
      </c>
      <c r="Y45">
        <v>1000</v>
      </c>
      <c r="Z45">
        <v>155</v>
      </c>
      <c r="AA45" t="s">
        <v>8952</v>
      </c>
      <c r="AB45" t="s">
        <v>2039</v>
      </c>
      <c r="AC45" t="str">
        <f t="shared" si="5"/>
        <v>J</v>
      </c>
      <c r="AF45" t="str">
        <f t="shared" si="3"/>
        <v>C3M0280128J</v>
      </c>
    </row>
    <row r="46" spans="1:32" x14ac:dyDescent="0.35">
      <c r="A46">
        <v>900</v>
      </c>
      <c r="B46">
        <v>360</v>
      </c>
      <c r="C46" t="s">
        <v>8724</v>
      </c>
      <c r="D46" t="s">
        <v>2039</v>
      </c>
      <c r="E46" t="str">
        <f t="shared" si="7"/>
        <v>J</v>
      </c>
      <c r="G46">
        <v>650</v>
      </c>
      <c r="H46">
        <v>156</v>
      </c>
      <c r="I46" t="s">
        <v>8801</v>
      </c>
      <c r="J46" t="s">
        <v>8802</v>
      </c>
      <c r="K46" t="str">
        <f t="shared" si="9"/>
        <v>J</v>
      </c>
      <c r="M46">
        <v>1700</v>
      </c>
      <c r="N46">
        <v>1400</v>
      </c>
      <c r="O46" t="s">
        <v>8851</v>
      </c>
      <c r="P46" t="s">
        <v>8808</v>
      </c>
      <c r="Q46" t="str">
        <f t="shared" si="6"/>
        <v>J</v>
      </c>
      <c r="S46">
        <v>1200</v>
      </c>
      <c r="U46" t="s">
        <v>8913</v>
      </c>
      <c r="V46" t="s">
        <v>8914</v>
      </c>
      <c r="W46" t="str">
        <f t="shared" si="12"/>
        <v>K</v>
      </c>
      <c r="Y46">
        <v>1000</v>
      </c>
      <c r="Z46">
        <v>155</v>
      </c>
      <c r="AA46" t="s">
        <v>8953</v>
      </c>
      <c r="AB46" t="s">
        <v>2039</v>
      </c>
      <c r="AC46" t="str">
        <f t="shared" si="5"/>
        <v>J</v>
      </c>
      <c r="AF46" t="str">
        <f t="shared" si="3"/>
        <v>C3M0280129J</v>
      </c>
    </row>
    <row r="47" spans="1:32" x14ac:dyDescent="0.35">
      <c r="A47">
        <v>900</v>
      </c>
      <c r="B47">
        <v>360</v>
      </c>
      <c r="C47" t="s">
        <v>8725</v>
      </c>
      <c r="D47" t="s">
        <v>2039</v>
      </c>
      <c r="E47" t="str">
        <f t="shared" si="7"/>
        <v>J</v>
      </c>
      <c r="G47">
        <v>650</v>
      </c>
      <c r="H47">
        <v>156</v>
      </c>
      <c r="I47" t="s">
        <v>8803</v>
      </c>
      <c r="J47" t="s">
        <v>8804</v>
      </c>
      <c r="K47" t="str">
        <f t="shared" si="9"/>
        <v>J</v>
      </c>
      <c r="M47">
        <v>1700</v>
      </c>
      <c r="N47">
        <v>1400</v>
      </c>
      <c r="O47" t="s">
        <v>8852</v>
      </c>
      <c r="P47" t="s">
        <v>8810</v>
      </c>
      <c r="Q47" t="str">
        <f t="shared" si="6"/>
        <v>J</v>
      </c>
      <c r="S47">
        <v>1200</v>
      </c>
      <c r="U47" t="s">
        <v>8915</v>
      </c>
      <c r="V47" t="s">
        <v>8916</v>
      </c>
      <c r="W47" t="str">
        <f t="shared" si="12"/>
        <v>K</v>
      </c>
      <c r="Y47">
        <v>1000</v>
      </c>
      <c r="Z47">
        <v>155</v>
      </c>
      <c r="AA47" t="s">
        <v>8954</v>
      </c>
      <c r="AB47" t="s">
        <v>2039</v>
      </c>
      <c r="AC47" t="str">
        <f t="shared" si="5"/>
        <v>J</v>
      </c>
      <c r="AF47" t="str">
        <f t="shared" si="3"/>
        <v>C3M0280130J</v>
      </c>
    </row>
    <row r="48" spans="1:32" x14ac:dyDescent="0.35">
      <c r="A48">
        <v>900</v>
      </c>
      <c r="B48">
        <v>360</v>
      </c>
      <c r="C48" t="s">
        <v>8726</v>
      </c>
      <c r="D48" t="s">
        <v>2039</v>
      </c>
      <c r="E48" t="str">
        <f t="shared" si="7"/>
        <v>J</v>
      </c>
      <c r="G48">
        <v>650</v>
      </c>
      <c r="H48">
        <v>156</v>
      </c>
      <c r="I48" t="s">
        <v>8805</v>
      </c>
      <c r="J48" t="s">
        <v>8806</v>
      </c>
      <c r="K48" t="str">
        <f t="shared" si="9"/>
        <v>J</v>
      </c>
      <c r="M48">
        <v>1700</v>
      </c>
      <c r="N48">
        <v>1400</v>
      </c>
      <c r="O48" t="s">
        <v>8853</v>
      </c>
      <c r="P48" t="s">
        <v>8854</v>
      </c>
      <c r="Q48" t="str">
        <f t="shared" si="6"/>
        <v>J</v>
      </c>
      <c r="S48">
        <v>1200</v>
      </c>
      <c r="U48" t="s">
        <v>8917</v>
      </c>
      <c r="V48" t="s">
        <v>8918</v>
      </c>
      <c r="W48" t="str">
        <f t="shared" si="12"/>
        <v>K</v>
      </c>
      <c r="Y48">
        <v>1000</v>
      </c>
      <c r="Z48">
        <v>155</v>
      </c>
      <c r="AA48" t="s">
        <v>8955</v>
      </c>
      <c r="AB48" t="s">
        <v>2039</v>
      </c>
      <c r="AC48" t="str">
        <f t="shared" si="5"/>
        <v>J</v>
      </c>
      <c r="AF48" t="str">
        <f t="shared" si="3"/>
        <v>C3M0280131J</v>
      </c>
    </row>
    <row r="49" spans="1:34" x14ac:dyDescent="0.35">
      <c r="A49">
        <v>900</v>
      </c>
      <c r="B49">
        <v>360</v>
      </c>
      <c r="C49" t="s">
        <v>8727</v>
      </c>
      <c r="D49" t="s">
        <v>2039</v>
      </c>
      <c r="E49" t="str">
        <f t="shared" si="7"/>
        <v>J</v>
      </c>
      <c r="G49">
        <v>650</v>
      </c>
      <c r="H49">
        <v>156</v>
      </c>
      <c r="I49" t="s">
        <v>8807</v>
      </c>
      <c r="J49" t="s">
        <v>8808</v>
      </c>
      <c r="K49" t="str">
        <f t="shared" si="9"/>
        <v>J</v>
      </c>
      <c r="M49">
        <v>1700</v>
      </c>
      <c r="N49">
        <v>1400</v>
      </c>
      <c r="O49" t="s">
        <v>8855</v>
      </c>
      <c r="P49" t="s">
        <v>8856</v>
      </c>
      <c r="Q49" t="str">
        <f t="shared" si="6"/>
        <v>J</v>
      </c>
      <c r="S49">
        <v>1200</v>
      </c>
      <c r="U49" t="s">
        <v>9028</v>
      </c>
      <c r="V49" t="s">
        <v>9029</v>
      </c>
      <c r="W49" t="str">
        <f t="shared" ref="W49:W50" si="13">IF(V49="TO-247-3","D",IF(V49="TO-247-4","K",IF(LEFT(V49,6)="TO-263","J","K")))</f>
        <v>K</v>
      </c>
      <c r="Y49">
        <v>1000</v>
      </c>
      <c r="Z49">
        <v>155</v>
      </c>
      <c r="AA49" t="s">
        <v>8956</v>
      </c>
      <c r="AB49" t="s">
        <v>2039</v>
      </c>
      <c r="AC49" t="str">
        <f t="shared" si="5"/>
        <v>J</v>
      </c>
      <c r="AF49" t="str">
        <f t="shared" si="3"/>
        <v>C3M0280132J</v>
      </c>
    </row>
    <row r="50" spans="1:34" x14ac:dyDescent="0.35">
      <c r="A50">
        <v>900</v>
      </c>
      <c r="B50">
        <v>360</v>
      </c>
      <c r="C50" t="s">
        <v>8728</v>
      </c>
      <c r="D50" t="s">
        <v>2039</v>
      </c>
      <c r="E50" t="str">
        <f t="shared" si="7"/>
        <v>J</v>
      </c>
      <c r="G50">
        <v>650</v>
      </c>
      <c r="H50">
        <v>156</v>
      </c>
      <c r="I50" t="s">
        <v>8809</v>
      </c>
      <c r="J50" t="s">
        <v>8810</v>
      </c>
      <c r="K50" t="str">
        <f t="shared" si="9"/>
        <v>J</v>
      </c>
      <c r="M50">
        <v>1700</v>
      </c>
      <c r="N50">
        <v>1400</v>
      </c>
      <c r="O50" t="s">
        <v>8857</v>
      </c>
      <c r="P50" t="s">
        <v>8858</v>
      </c>
      <c r="Q50" t="str">
        <f t="shared" si="6"/>
        <v>J</v>
      </c>
      <c r="S50">
        <v>1200</v>
      </c>
      <c r="U50" t="s">
        <v>9030</v>
      </c>
      <c r="V50" t="s">
        <v>9031</v>
      </c>
      <c r="W50" t="str">
        <f t="shared" si="13"/>
        <v>K</v>
      </c>
      <c r="Y50">
        <v>1000</v>
      </c>
      <c r="Z50">
        <v>155</v>
      </c>
      <c r="AA50" t="s">
        <v>8957</v>
      </c>
      <c r="AB50" t="s">
        <v>2039</v>
      </c>
      <c r="AC50" t="str">
        <f t="shared" si="5"/>
        <v>J</v>
      </c>
      <c r="AF50" t="str">
        <f t="shared" si="3"/>
        <v>C3M0280133J</v>
      </c>
    </row>
    <row r="51" spans="1:34" x14ac:dyDescent="0.35">
      <c r="AF51" t="str">
        <f t="shared" ref="AF51:AF59" si="14">CONCATENATE(I1,K1)</f>
        <v>C3M0015065K</v>
      </c>
      <c r="AG51" t="s">
        <v>8958</v>
      </c>
      <c r="AH51" t="s">
        <v>8605</v>
      </c>
    </row>
    <row r="52" spans="1:34" x14ac:dyDescent="0.35">
      <c r="AF52" t="str">
        <f t="shared" si="14"/>
        <v>C3M0015065D</v>
      </c>
      <c r="AG52" t="s">
        <v>8958</v>
      </c>
      <c r="AH52" t="s">
        <v>8612</v>
      </c>
    </row>
    <row r="53" spans="1:34" x14ac:dyDescent="0.35">
      <c r="S53">
        <v>1200</v>
      </c>
      <c r="U53" t="s">
        <v>2182</v>
      </c>
      <c r="V53" t="s">
        <v>2030</v>
      </c>
      <c r="W53" t="str">
        <f>IF(V53="TO-247-3","D",IF(V53="TO-247-4","K",IF(LEFT(V53,6)="TO-263","J","K")))</f>
        <v>D</v>
      </c>
      <c r="AF53" t="str">
        <f t="shared" si="14"/>
        <v>C3M0060065K</v>
      </c>
      <c r="AG53" t="s">
        <v>8603</v>
      </c>
      <c r="AH53" t="s">
        <v>8604</v>
      </c>
    </row>
    <row r="54" spans="1:34" x14ac:dyDescent="0.35">
      <c r="S54">
        <v>1200</v>
      </c>
      <c r="U54" t="s">
        <v>2183</v>
      </c>
      <c r="V54" t="s">
        <v>2030</v>
      </c>
      <c r="W54" t="str">
        <f>IF(V54="TO-247-3","D",IF(V54="TO-247-4","K",IF(LEFT(V54,6)="TO-263","J","K")))</f>
        <v>D</v>
      </c>
      <c r="AF54" t="str">
        <f t="shared" si="14"/>
        <v>C3M0060065D</v>
      </c>
      <c r="AG54" t="s">
        <v>8610</v>
      </c>
      <c r="AH54" t="s">
        <v>8614</v>
      </c>
    </row>
    <row r="55" spans="1:34" x14ac:dyDescent="0.35">
      <c r="AF55" t="str">
        <f t="shared" si="14"/>
        <v>C3M0060065J</v>
      </c>
      <c r="AG55" t="s">
        <v>8603</v>
      </c>
      <c r="AH55" t="s">
        <v>8959</v>
      </c>
    </row>
    <row r="56" spans="1:34" x14ac:dyDescent="0.35">
      <c r="AF56" t="str">
        <f t="shared" si="14"/>
        <v>C3M0120065K</v>
      </c>
      <c r="AG56" t="s">
        <v>8605</v>
      </c>
      <c r="AH56" t="s">
        <v>8958</v>
      </c>
    </row>
    <row r="57" spans="1:34" x14ac:dyDescent="0.35">
      <c r="AF57" t="str">
        <f t="shared" si="14"/>
        <v>C3M0120065D</v>
      </c>
      <c r="AG57" t="s">
        <v>8612</v>
      </c>
      <c r="AH57" t="s">
        <v>8958</v>
      </c>
    </row>
    <row r="58" spans="1:34" x14ac:dyDescent="0.35">
      <c r="AF58" t="str">
        <f t="shared" si="14"/>
        <v>C3M0120065J</v>
      </c>
      <c r="AG58" t="s">
        <v>8613</v>
      </c>
      <c r="AH58" t="s">
        <v>8958</v>
      </c>
    </row>
    <row r="59" spans="1:34" x14ac:dyDescent="0.35">
      <c r="AF59" t="str">
        <f t="shared" si="14"/>
        <v>C3M0120066J</v>
      </c>
    </row>
    <row r="60" spans="1:34" x14ac:dyDescent="0.35">
      <c r="AF60" t="str">
        <f>AF59</f>
        <v>C3M0120066J</v>
      </c>
    </row>
    <row r="61" spans="1:34" x14ac:dyDescent="0.35">
      <c r="AF61" t="str">
        <f t="shared" ref="AF61:AF100" si="15">AF60</f>
        <v>C3M0120066J</v>
      </c>
    </row>
    <row r="62" spans="1:34" x14ac:dyDescent="0.35">
      <c r="AF62" t="str">
        <f t="shared" si="15"/>
        <v>C3M0120066J</v>
      </c>
    </row>
    <row r="63" spans="1:34" x14ac:dyDescent="0.35">
      <c r="AF63" t="str">
        <f t="shared" si="15"/>
        <v>C3M0120066J</v>
      </c>
    </row>
    <row r="64" spans="1:34" x14ac:dyDescent="0.35">
      <c r="AF64" t="str">
        <f t="shared" si="15"/>
        <v>C3M0120066J</v>
      </c>
    </row>
    <row r="65" spans="32:32" x14ac:dyDescent="0.35">
      <c r="AF65" t="str">
        <f t="shared" si="15"/>
        <v>C3M0120066J</v>
      </c>
    </row>
    <row r="66" spans="32:32" x14ac:dyDescent="0.35">
      <c r="AF66" t="str">
        <f t="shared" si="15"/>
        <v>C3M0120066J</v>
      </c>
    </row>
    <row r="67" spans="32:32" x14ac:dyDescent="0.35">
      <c r="AF67" t="str">
        <f t="shared" si="15"/>
        <v>C3M0120066J</v>
      </c>
    </row>
    <row r="68" spans="32:32" x14ac:dyDescent="0.35">
      <c r="AF68" t="str">
        <f t="shared" si="15"/>
        <v>C3M0120066J</v>
      </c>
    </row>
    <row r="69" spans="32:32" x14ac:dyDescent="0.35">
      <c r="AF69" t="str">
        <f t="shared" si="15"/>
        <v>C3M0120066J</v>
      </c>
    </row>
    <row r="70" spans="32:32" x14ac:dyDescent="0.35">
      <c r="AF70" t="str">
        <f t="shared" si="15"/>
        <v>C3M0120066J</v>
      </c>
    </row>
    <row r="71" spans="32:32" x14ac:dyDescent="0.35">
      <c r="AF71" t="str">
        <f t="shared" si="15"/>
        <v>C3M0120066J</v>
      </c>
    </row>
    <row r="72" spans="32:32" x14ac:dyDescent="0.35">
      <c r="AF72" t="str">
        <f t="shared" si="15"/>
        <v>C3M0120066J</v>
      </c>
    </row>
    <row r="73" spans="32:32" x14ac:dyDescent="0.35">
      <c r="AF73" t="str">
        <f t="shared" si="15"/>
        <v>C3M0120066J</v>
      </c>
    </row>
    <row r="74" spans="32:32" x14ac:dyDescent="0.35">
      <c r="AF74" t="str">
        <f t="shared" si="15"/>
        <v>C3M0120066J</v>
      </c>
    </row>
    <row r="75" spans="32:32" x14ac:dyDescent="0.35">
      <c r="AF75" t="str">
        <f t="shared" si="15"/>
        <v>C3M0120066J</v>
      </c>
    </row>
    <row r="76" spans="32:32" x14ac:dyDescent="0.35">
      <c r="AF76" t="str">
        <f t="shared" si="15"/>
        <v>C3M0120066J</v>
      </c>
    </row>
    <row r="77" spans="32:32" x14ac:dyDescent="0.35">
      <c r="AF77" t="str">
        <f t="shared" si="15"/>
        <v>C3M0120066J</v>
      </c>
    </row>
    <row r="78" spans="32:32" x14ac:dyDescent="0.35">
      <c r="AF78" t="str">
        <f t="shared" si="15"/>
        <v>C3M0120066J</v>
      </c>
    </row>
    <row r="79" spans="32:32" x14ac:dyDescent="0.35">
      <c r="AF79" t="str">
        <f t="shared" si="15"/>
        <v>C3M0120066J</v>
      </c>
    </row>
    <row r="80" spans="32:32" x14ac:dyDescent="0.35">
      <c r="AF80" t="str">
        <f t="shared" si="15"/>
        <v>C3M0120066J</v>
      </c>
    </row>
    <row r="81" spans="32:32" x14ac:dyDescent="0.35">
      <c r="AF81" t="str">
        <f t="shared" si="15"/>
        <v>C3M0120066J</v>
      </c>
    </row>
    <row r="82" spans="32:32" x14ac:dyDescent="0.35">
      <c r="AF82" t="str">
        <f t="shared" si="15"/>
        <v>C3M0120066J</v>
      </c>
    </row>
    <row r="83" spans="32:32" x14ac:dyDescent="0.35">
      <c r="AF83" t="str">
        <f t="shared" si="15"/>
        <v>C3M0120066J</v>
      </c>
    </row>
    <row r="84" spans="32:32" x14ac:dyDescent="0.35">
      <c r="AF84" t="str">
        <f t="shared" si="15"/>
        <v>C3M0120066J</v>
      </c>
    </row>
    <row r="85" spans="32:32" x14ac:dyDescent="0.35">
      <c r="AF85" t="str">
        <f t="shared" si="15"/>
        <v>C3M0120066J</v>
      </c>
    </row>
    <row r="86" spans="32:32" x14ac:dyDescent="0.35">
      <c r="AF86" t="str">
        <f t="shared" si="15"/>
        <v>C3M0120066J</v>
      </c>
    </row>
    <row r="87" spans="32:32" x14ac:dyDescent="0.35">
      <c r="AF87" t="str">
        <f t="shared" si="15"/>
        <v>C3M0120066J</v>
      </c>
    </row>
    <row r="88" spans="32:32" x14ac:dyDescent="0.35">
      <c r="AF88" t="str">
        <f t="shared" si="15"/>
        <v>C3M0120066J</v>
      </c>
    </row>
    <row r="89" spans="32:32" x14ac:dyDescent="0.35">
      <c r="AF89" t="str">
        <f t="shared" si="15"/>
        <v>C3M0120066J</v>
      </c>
    </row>
    <row r="90" spans="32:32" x14ac:dyDescent="0.35">
      <c r="AF90" t="str">
        <f t="shared" si="15"/>
        <v>C3M0120066J</v>
      </c>
    </row>
    <row r="91" spans="32:32" x14ac:dyDescent="0.35">
      <c r="AF91" t="str">
        <f t="shared" si="15"/>
        <v>C3M0120066J</v>
      </c>
    </row>
    <row r="92" spans="32:32" x14ac:dyDescent="0.35">
      <c r="AF92" t="str">
        <f t="shared" si="15"/>
        <v>C3M0120066J</v>
      </c>
    </row>
    <row r="93" spans="32:32" x14ac:dyDescent="0.35">
      <c r="AF93" t="str">
        <f t="shared" si="15"/>
        <v>C3M0120066J</v>
      </c>
    </row>
    <row r="94" spans="32:32" x14ac:dyDescent="0.35">
      <c r="AF94" t="str">
        <f t="shared" si="15"/>
        <v>C3M0120066J</v>
      </c>
    </row>
    <row r="95" spans="32:32" x14ac:dyDescent="0.35">
      <c r="AF95" t="str">
        <f t="shared" si="15"/>
        <v>C3M0120066J</v>
      </c>
    </row>
    <row r="96" spans="32:32" x14ac:dyDescent="0.35">
      <c r="AF96" t="str">
        <f t="shared" si="15"/>
        <v>C3M0120066J</v>
      </c>
    </row>
    <row r="97" spans="32:34" x14ac:dyDescent="0.35">
      <c r="AF97" t="str">
        <f t="shared" si="15"/>
        <v>C3M0120066J</v>
      </c>
    </row>
    <row r="98" spans="32:34" x14ac:dyDescent="0.35">
      <c r="AF98" t="str">
        <f t="shared" si="15"/>
        <v>C3M0120066J</v>
      </c>
    </row>
    <row r="99" spans="32:34" x14ac:dyDescent="0.35">
      <c r="AF99" t="str">
        <f t="shared" si="15"/>
        <v>C3M0120066J</v>
      </c>
    </row>
    <row r="100" spans="32:34" x14ac:dyDescent="0.35">
      <c r="AF100" t="str">
        <f t="shared" si="15"/>
        <v>C3M0120066J</v>
      </c>
    </row>
    <row r="101" spans="32:34" x14ac:dyDescent="0.35">
      <c r="AF101" t="str">
        <f t="shared" ref="AF101:AF132" si="16">CONCATENATE(O1,Q1)</f>
        <v>C2M0045170P</v>
      </c>
      <c r="AG101" t="s">
        <v>8958</v>
      </c>
      <c r="AH101" t="s">
        <v>874</v>
      </c>
    </row>
    <row r="102" spans="32:34" x14ac:dyDescent="0.35">
      <c r="AF102" t="str">
        <f t="shared" si="16"/>
        <v>C2M0045170D</v>
      </c>
      <c r="AG102" t="s">
        <v>8958</v>
      </c>
      <c r="AH102" t="s">
        <v>874</v>
      </c>
    </row>
    <row r="103" spans="32:34" x14ac:dyDescent="0.35">
      <c r="AF103" t="str">
        <f t="shared" si="16"/>
        <v>C2M0080170P</v>
      </c>
      <c r="AG103" t="s">
        <v>956</v>
      </c>
      <c r="AH103" t="s">
        <v>568</v>
      </c>
    </row>
    <row r="104" spans="32:34" x14ac:dyDescent="0.35">
      <c r="AF104" t="str">
        <f t="shared" si="16"/>
        <v>C2M1000170D</v>
      </c>
      <c r="AG104" t="s">
        <v>874</v>
      </c>
      <c r="AH104" t="s">
        <v>8958</v>
      </c>
    </row>
    <row r="105" spans="32:34" x14ac:dyDescent="0.35">
      <c r="AF105" t="str">
        <f t="shared" si="16"/>
        <v>C2M1000170J</v>
      </c>
      <c r="AG105" t="s">
        <v>874</v>
      </c>
      <c r="AH105" t="s">
        <v>8958</v>
      </c>
    </row>
    <row r="106" spans="32:34" x14ac:dyDescent="0.35">
      <c r="AF106" t="str">
        <f t="shared" si="16"/>
        <v>C2M1000171J</v>
      </c>
    </row>
    <row r="107" spans="32:34" x14ac:dyDescent="0.35">
      <c r="AF107" t="str">
        <f t="shared" si="16"/>
        <v>C2M1000172J</v>
      </c>
    </row>
    <row r="108" spans="32:34" x14ac:dyDescent="0.35">
      <c r="AF108" t="str">
        <f t="shared" si="16"/>
        <v>C2M1000173J</v>
      </c>
    </row>
    <row r="109" spans="32:34" x14ac:dyDescent="0.35">
      <c r="AF109" t="str">
        <f t="shared" si="16"/>
        <v>C2M1000174J</v>
      </c>
    </row>
    <row r="110" spans="32:34" x14ac:dyDescent="0.35">
      <c r="AF110" t="str">
        <f t="shared" si="16"/>
        <v>C2M1000175J</v>
      </c>
    </row>
    <row r="111" spans="32:34" x14ac:dyDescent="0.35">
      <c r="AF111" t="str">
        <f t="shared" si="16"/>
        <v>C2M1000176J</v>
      </c>
    </row>
    <row r="112" spans="32:34" x14ac:dyDescent="0.35">
      <c r="AF112" t="str">
        <f t="shared" si="16"/>
        <v>C2M1000177J</v>
      </c>
    </row>
    <row r="113" spans="32:32" x14ac:dyDescent="0.35">
      <c r="AF113" t="str">
        <f t="shared" si="16"/>
        <v>C2M1000178J</v>
      </c>
    </row>
    <row r="114" spans="32:32" x14ac:dyDescent="0.35">
      <c r="AF114" t="str">
        <f t="shared" si="16"/>
        <v>C2M1000179J</v>
      </c>
    </row>
    <row r="115" spans="32:32" x14ac:dyDescent="0.35">
      <c r="AF115" t="str">
        <f t="shared" si="16"/>
        <v>C2M1000180J</v>
      </c>
    </row>
    <row r="116" spans="32:32" x14ac:dyDescent="0.35">
      <c r="AF116" t="str">
        <f t="shared" si="16"/>
        <v>C2M1000181J</v>
      </c>
    </row>
    <row r="117" spans="32:32" x14ac:dyDescent="0.35">
      <c r="AF117" t="str">
        <f t="shared" si="16"/>
        <v>C2M1000182J</v>
      </c>
    </row>
    <row r="118" spans="32:32" x14ac:dyDescent="0.35">
      <c r="AF118" t="str">
        <f t="shared" si="16"/>
        <v>C2M1000183J</v>
      </c>
    </row>
    <row r="119" spans="32:32" x14ac:dyDescent="0.35">
      <c r="AF119" t="str">
        <f t="shared" si="16"/>
        <v>C2M1000184J</v>
      </c>
    </row>
    <row r="120" spans="32:32" x14ac:dyDescent="0.35">
      <c r="AF120" t="str">
        <f t="shared" si="16"/>
        <v>C2M1000185J</v>
      </c>
    </row>
    <row r="121" spans="32:32" x14ac:dyDescent="0.35">
      <c r="AF121" t="str">
        <f t="shared" si="16"/>
        <v>C2M1000186J</v>
      </c>
    </row>
    <row r="122" spans="32:32" x14ac:dyDescent="0.35">
      <c r="AF122" t="str">
        <f t="shared" si="16"/>
        <v>C2M1000187J</v>
      </c>
    </row>
    <row r="123" spans="32:32" x14ac:dyDescent="0.35">
      <c r="AF123" t="str">
        <f t="shared" si="16"/>
        <v>C2M1000188J</v>
      </c>
    </row>
    <row r="124" spans="32:32" x14ac:dyDescent="0.35">
      <c r="AF124" t="str">
        <f t="shared" si="16"/>
        <v>C2M1000189J</v>
      </c>
    </row>
    <row r="125" spans="32:32" x14ac:dyDescent="0.35">
      <c r="AF125" t="str">
        <f t="shared" si="16"/>
        <v>C2M1000190J</v>
      </c>
    </row>
    <row r="126" spans="32:32" x14ac:dyDescent="0.35">
      <c r="AF126" t="str">
        <f t="shared" si="16"/>
        <v>C2M1000191J</v>
      </c>
    </row>
    <row r="127" spans="32:32" x14ac:dyDescent="0.35">
      <c r="AF127" t="str">
        <f t="shared" si="16"/>
        <v>C2M1000192J</v>
      </c>
    </row>
    <row r="128" spans="32:32" x14ac:dyDescent="0.35">
      <c r="AF128" t="str">
        <f t="shared" si="16"/>
        <v>C2M1000193J</v>
      </c>
    </row>
    <row r="129" spans="32:32" x14ac:dyDescent="0.35">
      <c r="AF129" t="str">
        <f t="shared" si="16"/>
        <v>C2M1000194J</v>
      </c>
    </row>
    <row r="130" spans="32:32" x14ac:dyDescent="0.35">
      <c r="AF130" t="str">
        <f t="shared" si="16"/>
        <v>C2M1000195J</v>
      </c>
    </row>
    <row r="131" spans="32:32" x14ac:dyDescent="0.35">
      <c r="AF131" t="str">
        <f t="shared" si="16"/>
        <v>C2M1000196J</v>
      </c>
    </row>
    <row r="132" spans="32:32" x14ac:dyDescent="0.35">
      <c r="AF132" t="str">
        <f t="shared" si="16"/>
        <v>C2M1000197J</v>
      </c>
    </row>
    <row r="133" spans="32:32" x14ac:dyDescent="0.35">
      <c r="AF133" t="str">
        <f t="shared" ref="AF133:AF150" si="17">CONCATENATE(O33,Q33)</f>
        <v>C2M1000198J</v>
      </c>
    </row>
    <row r="134" spans="32:32" x14ac:dyDescent="0.35">
      <c r="AF134" t="str">
        <f t="shared" si="17"/>
        <v>C2M1000199J</v>
      </c>
    </row>
    <row r="135" spans="32:32" x14ac:dyDescent="0.35">
      <c r="AF135" t="str">
        <f t="shared" si="17"/>
        <v>C2M1000200J</v>
      </c>
    </row>
    <row r="136" spans="32:32" x14ac:dyDescent="0.35">
      <c r="AF136" t="str">
        <f t="shared" si="17"/>
        <v>C2M1000201J</v>
      </c>
    </row>
    <row r="137" spans="32:32" x14ac:dyDescent="0.35">
      <c r="AF137" t="str">
        <f t="shared" si="17"/>
        <v>C2M1000202J</v>
      </c>
    </row>
    <row r="138" spans="32:32" x14ac:dyDescent="0.35">
      <c r="AF138" t="str">
        <f t="shared" si="17"/>
        <v>C2M1000203J</v>
      </c>
    </row>
    <row r="139" spans="32:32" x14ac:dyDescent="0.35">
      <c r="AF139" t="str">
        <f t="shared" si="17"/>
        <v>C2M1000204J</v>
      </c>
    </row>
    <row r="140" spans="32:32" x14ac:dyDescent="0.35">
      <c r="AF140" t="str">
        <f t="shared" si="17"/>
        <v>C2M1000205J</v>
      </c>
    </row>
    <row r="141" spans="32:32" x14ac:dyDescent="0.35">
      <c r="AF141" t="str">
        <f t="shared" si="17"/>
        <v>C2M1000206J</v>
      </c>
    </row>
    <row r="142" spans="32:32" x14ac:dyDescent="0.35">
      <c r="AF142" t="str">
        <f t="shared" si="17"/>
        <v>C2M1000207J</v>
      </c>
    </row>
    <row r="143" spans="32:32" x14ac:dyDescent="0.35">
      <c r="AF143" t="str">
        <f t="shared" si="17"/>
        <v>C2M1000208J</v>
      </c>
    </row>
    <row r="144" spans="32:32" x14ac:dyDescent="0.35">
      <c r="AF144" t="str">
        <f t="shared" si="17"/>
        <v>C2M1000209J</v>
      </c>
    </row>
    <row r="145" spans="32:38" x14ac:dyDescent="0.35">
      <c r="AF145" t="str">
        <f t="shared" si="17"/>
        <v>C2M1000210J</v>
      </c>
    </row>
    <row r="146" spans="32:38" x14ac:dyDescent="0.35">
      <c r="AF146" t="str">
        <f t="shared" si="17"/>
        <v>C2M1000211J</v>
      </c>
    </row>
    <row r="147" spans="32:38" x14ac:dyDescent="0.35">
      <c r="AF147" t="str">
        <f t="shared" si="17"/>
        <v>C2M1000212J</v>
      </c>
    </row>
    <row r="148" spans="32:38" x14ac:dyDescent="0.35">
      <c r="AF148" t="str">
        <f t="shared" si="17"/>
        <v>C2M1000213J</v>
      </c>
    </row>
    <row r="149" spans="32:38" x14ac:dyDescent="0.35">
      <c r="AF149" t="str">
        <f t="shared" si="17"/>
        <v>C2M1000214J</v>
      </c>
    </row>
    <row r="150" spans="32:38" x14ac:dyDescent="0.35">
      <c r="AF150" t="str">
        <f t="shared" si="17"/>
        <v>C2M1000215J</v>
      </c>
    </row>
    <row r="151" spans="32:38" x14ac:dyDescent="0.35">
      <c r="AF151" t="str">
        <f t="shared" ref="AF151:AH182" si="18">CONCATENATE(U1,W1)</f>
        <v>C3M0016120K</v>
      </c>
      <c r="AG151" t="s">
        <v>8958</v>
      </c>
      <c r="AH151" t="s">
        <v>1459</v>
      </c>
    </row>
    <row r="152" spans="32:38" x14ac:dyDescent="0.35">
      <c r="AF152" t="str">
        <f t="shared" si="18"/>
        <v>C3M0016120D</v>
      </c>
      <c r="AG152" t="s">
        <v>8958</v>
      </c>
      <c r="AH152" t="s">
        <v>1469</v>
      </c>
    </row>
    <row r="153" spans="32:38" x14ac:dyDescent="0.35">
      <c r="AF153" t="str">
        <f t="shared" si="18"/>
        <v>C3M0021120K</v>
      </c>
      <c r="AG153" t="s">
        <v>945</v>
      </c>
      <c r="AH153" t="s">
        <v>1985</v>
      </c>
    </row>
    <row r="154" spans="32:38" x14ac:dyDescent="0.35">
      <c r="AF154" t="str">
        <f t="shared" si="18"/>
        <v>C3M0021120D</v>
      </c>
      <c r="AG154" t="s">
        <v>1061</v>
      </c>
      <c r="AH154" t="s">
        <v>1965</v>
      </c>
    </row>
    <row r="155" spans="32:38" x14ac:dyDescent="0.35">
      <c r="AF155" t="str">
        <f t="shared" si="18"/>
        <v>C3M0021120D</v>
      </c>
      <c r="AG155" t="s">
        <v>1061</v>
      </c>
      <c r="AH155" t="s">
        <v>1965</v>
      </c>
    </row>
    <row r="156" spans="32:38" x14ac:dyDescent="0.35">
      <c r="AF156" t="str">
        <f t="shared" si="18"/>
        <v>C3M0032120D</v>
      </c>
      <c r="AG156" t="s">
        <v>1469</v>
      </c>
      <c r="AH156" t="s">
        <v>807</v>
      </c>
    </row>
    <row r="157" spans="32:38" x14ac:dyDescent="0.35">
      <c r="AF157" t="str">
        <f t="shared" si="18"/>
        <v>C3M0032120K</v>
      </c>
      <c r="AG157" t="s">
        <v>1459</v>
      </c>
      <c r="AH157" t="s">
        <v>739</v>
      </c>
      <c r="AL157" t="s">
        <v>9014</v>
      </c>
    </row>
    <row r="158" spans="32:38" x14ac:dyDescent="0.35">
      <c r="AF158" t="str">
        <f t="shared" si="18"/>
        <v>C3M0032120D</v>
      </c>
      <c r="AG158" t="s">
        <v>1469</v>
      </c>
      <c r="AH158" t="s">
        <v>727</v>
      </c>
      <c r="AL158" t="s">
        <v>9015</v>
      </c>
    </row>
    <row r="159" spans="32:38" x14ac:dyDescent="0.35">
      <c r="AF159" t="str">
        <f t="shared" si="18"/>
        <v>C3M0075120J</v>
      </c>
      <c r="AG159" t="s">
        <v>1985</v>
      </c>
      <c r="AH159" t="s">
        <v>9016</v>
      </c>
      <c r="AL159" t="s">
        <v>9016</v>
      </c>
    </row>
    <row r="160" spans="32:38" x14ac:dyDescent="0.35">
      <c r="AF160" t="str">
        <f t="shared" si="18"/>
        <v>C3M0075120K</v>
      </c>
      <c r="AG160" t="s">
        <v>1985</v>
      </c>
      <c r="AH160" t="s">
        <v>9015</v>
      </c>
      <c r="AL160" t="s">
        <v>9017</v>
      </c>
    </row>
    <row r="161" spans="32:38" x14ac:dyDescent="0.35">
      <c r="AF161" t="str">
        <f t="shared" si="18"/>
        <v>C3M0075120D</v>
      </c>
      <c r="AG161" t="s">
        <v>1965</v>
      </c>
      <c r="AH161" t="s">
        <v>9014</v>
      </c>
      <c r="AL161" t="s">
        <v>9018</v>
      </c>
    </row>
    <row r="162" spans="32:38" x14ac:dyDescent="0.35">
      <c r="AF162" t="str">
        <f t="shared" si="18"/>
        <v>C3M0160120K</v>
      </c>
      <c r="AG162" t="s">
        <v>739</v>
      </c>
      <c r="AH162" t="s">
        <v>9018</v>
      </c>
      <c r="AL162" t="s">
        <v>9019</v>
      </c>
    </row>
    <row r="163" spans="32:38" x14ac:dyDescent="0.35">
      <c r="AF163" t="str">
        <f t="shared" si="18"/>
        <v>C3M0160120D</v>
      </c>
      <c r="AG163" t="s">
        <v>807</v>
      </c>
      <c r="AH163" t="s">
        <v>9017</v>
      </c>
    </row>
    <row r="164" spans="32:38" x14ac:dyDescent="0.35">
      <c r="AF164" t="str">
        <f t="shared" si="18"/>
        <v>C3M0160120J</v>
      </c>
      <c r="AG164" t="s">
        <v>727</v>
      </c>
      <c r="AH164" t="s">
        <v>9019</v>
      </c>
    </row>
    <row r="165" spans="32:38" x14ac:dyDescent="0.35">
      <c r="AF165" t="str">
        <f t="shared" si="18"/>
        <v>C3M0350120K</v>
      </c>
      <c r="AG165" t="s">
        <v>9015</v>
      </c>
      <c r="AH165" t="s">
        <v>8958</v>
      </c>
    </row>
    <row r="166" spans="32:38" x14ac:dyDescent="0.35">
      <c r="AF166" t="str">
        <f t="shared" si="18"/>
        <v>C3M0350120D</v>
      </c>
      <c r="AG166" t="s">
        <v>9014</v>
      </c>
      <c r="AH166" t="s">
        <v>8958</v>
      </c>
    </row>
    <row r="167" spans="32:38" x14ac:dyDescent="0.35">
      <c r="AF167" t="str">
        <f t="shared" si="18"/>
        <v>C3M0350120J</v>
      </c>
      <c r="AG167" t="s">
        <v>9016</v>
      </c>
      <c r="AH167" t="s">
        <v>8958</v>
      </c>
    </row>
    <row r="168" spans="32:38" x14ac:dyDescent="0.35">
      <c r="AF168" t="str">
        <f t="shared" si="18"/>
        <v>C2M0280128K</v>
      </c>
    </row>
    <row r="169" spans="32:38" x14ac:dyDescent="0.35">
      <c r="AF169" t="str">
        <f t="shared" si="18"/>
        <v>C2M0280128K</v>
      </c>
    </row>
    <row r="170" spans="32:38" x14ac:dyDescent="0.35">
      <c r="AF170" t="str">
        <f t="shared" si="18"/>
        <v>C2M0280129K</v>
      </c>
    </row>
    <row r="171" spans="32:38" x14ac:dyDescent="0.35">
      <c r="AF171" t="str">
        <f t="shared" si="18"/>
        <v>C2M0280130K</v>
      </c>
    </row>
    <row r="172" spans="32:38" x14ac:dyDescent="0.35">
      <c r="AF172" t="str">
        <f t="shared" si="18"/>
        <v>C2M0280131K</v>
      </c>
    </row>
    <row r="173" spans="32:38" x14ac:dyDescent="0.35">
      <c r="AF173" t="str">
        <f t="shared" si="18"/>
        <v>C2M0280132K</v>
      </c>
    </row>
    <row r="174" spans="32:38" x14ac:dyDescent="0.35">
      <c r="AF174" t="str">
        <f t="shared" si="18"/>
        <v>C2M0280133K</v>
      </c>
    </row>
    <row r="175" spans="32:38" x14ac:dyDescent="0.35">
      <c r="AF175" t="str">
        <f t="shared" si="18"/>
        <v>C2M0280134K</v>
      </c>
    </row>
    <row r="176" spans="32:38" x14ac:dyDescent="0.35">
      <c r="AF176" t="str">
        <f t="shared" si="18"/>
        <v>C2M0280135K</v>
      </c>
    </row>
    <row r="177" spans="32:32" x14ac:dyDescent="0.35">
      <c r="AF177" t="str">
        <f t="shared" si="18"/>
        <v>C2M0280136K</v>
      </c>
    </row>
    <row r="178" spans="32:32" x14ac:dyDescent="0.35">
      <c r="AF178" t="str">
        <f t="shared" si="18"/>
        <v>C2M0280137K</v>
      </c>
    </row>
    <row r="179" spans="32:32" x14ac:dyDescent="0.35">
      <c r="AF179" t="str">
        <f t="shared" si="18"/>
        <v>C2M0280138K</v>
      </c>
    </row>
    <row r="180" spans="32:32" x14ac:dyDescent="0.35">
      <c r="AF180" t="str">
        <f t="shared" si="18"/>
        <v>C2M0280139K</v>
      </c>
    </row>
    <row r="181" spans="32:32" x14ac:dyDescent="0.35">
      <c r="AF181" t="str">
        <f t="shared" si="18"/>
        <v>C2M0280140K</v>
      </c>
    </row>
    <row r="182" spans="32:32" x14ac:dyDescent="0.35">
      <c r="AF182" t="str">
        <f t="shared" si="18"/>
        <v>C2M0280141K</v>
      </c>
    </row>
    <row r="183" spans="32:32" x14ac:dyDescent="0.35">
      <c r="AF183" t="str">
        <f t="shared" ref="AF183:AF186" si="19">CONCATENATE(U33,W33)</f>
        <v>C2M0280142K</v>
      </c>
    </row>
    <row r="184" spans="32:32" x14ac:dyDescent="0.35">
      <c r="AF184" t="str">
        <f t="shared" si="19"/>
        <v>C2M0280143K</v>
      </c>
    </row>
    <row r="185" spans="32:32" x14ac:dyDescent="0.35">
      <c r="AF185" t="str">
        <f t="shared" si="19"/>
        <v>C2M0280144K</v>
      </c>
    </row>
    <row r="186" spans="32:32" x14ac:dyDescent="0.35">
      <c r="AF186" t="str">
        <f t="shared" si="19"/>
        <v>C2M0280145K</v>
      </c>
    </row>
    <row r="187" spans="32:32" x14ac:dyDescent="0.35">
      <c r="AF187" t="str">
        <f>CONCATENATE(U35,W35)</f>
        <v>C2M0280144K</v>
      </c>
    </row>
    <row r="188" spans="32:32" x14ac:dyDescent="0.35">
      <c r="AF188" t="str">
        <f>CONCATENATE(U36,W36)</f>
        <v>C2M0280145K</v>
      </c>
    </row>
    <row r="189" spans="32:32" x14ac:dyDescent="0.35">
      <c r="AF189" t="str">
        <f>CONCATENATE(U37,W37)</f>
        <v>C2M0280146K</v>
      </c>
    </row>
    <row r="190" spans="32:32" x14ac:dyDescent="0.35">
      <c r="AF190" t="str">
        <f>CONCATENATE(U38,W38)</f>
        <v>C2M0280147K</v>
      </c>
    </row>
    <row r="191" spans="32:32" x14ac:dyDescent="0.35">
      <c r="AF191" t="str">
        <f>CONCATENATE(U39,W39)</f>
        <v>C2M0280148K</v>
      </c>
    </row>
    <row r="192" spans="32:32" x14ac:dyDescent="0.35">
      <c r="AF192" t="str">
        <f>CONCATENATE(U40,W40)</f>
        <v>C2M0280149K</v>
      </c>
    </row>
    <row r="193" spans="32:34" x14ac:dyDescent="0.35">
      <c r="AF193" t="str">
        <f>CONCATENATE(U41,W41)</f>
        <v>C2M0280150K</v>
      </c>
    </row>
    <row r="194" spans="32:34" x14ac:dyDescent="0.35">
      <c r="AF194" t="str">
        <f>CONCATENATE(U42,W42)</f>
        <v>C2M0280151K</v>
      </c>
    </row>
    <row r="195" spans="32:34" x14ac:dyDescent="0.35">
      <c r="AF195" t="str">
        <f>CONCATENATE(U43,W43)</f>
        <v>C2M0280152K</v>
      </c>
    </row>
    <row r="196" spans="32:34" x14ac:dyDescent="0.35">
      <c r="AF196" t="str">
        <f>CONCATENATE(U44,W44)</f>
        <v>C2M0280153K</v>
      </c>
    </row>
    <row r="197" spans="32:34" x14ac:dyDescent="0.35">
      <c r="AF197" t="str">
        <f>CONCATENATE(U45,W45)</f>
        <v>C2M0280154K</v>
      </c>
    </row>
    <row r="198" spans="32:34" x14ac:dyDescent="0.35">
      <c r="AF198" t="str">
        <f>CONCATENATE(U46,W46)</f>
        <v>C2M0280155K</v>
      </c>
    </row>
    <row r="199" spans="32:34" x14ac:dyDescent="0.35">
      <c r="AF199" t="str">
        <f>CONCATENATE(U47,W47)</f>
        <v>C2M0280156K</v>
      </c>
    </row>
    <row r="200" spans="32:34" x14ac:dyDescent="0.35">
      <c r="AF200" t="str">
        <f>CONCATENATE(U48,W48)</f>
        <v>C2M0280157K</v>
      </c>
    </row>
    <row r="201" spans="32:34" x14ac:dyDescent="0.35">
      <c r="AF201" t="s">
        <v>703</v>
      </c>
      <c r="AG201" t="s">
        <v>8958</v>
      </c>
      <c r="AH201" t="s">
        <v>1070</v>
      </c>
    </row>
    <row r="202" spans="32:34" x14ac:dyDescent="0.35">
      <c r="AF202" t="s">
        <v>716</v>
      </c>
      <c r="AG202" t="s">
        <v>8958</v>
      </c>
      <c r="AH202" t="s">
        <v>631</v>
      </c>
    </row>
    <row r="203" spans="32:34" x14ac:dyDescent="0.35">
      <c r="AF203" t="s">
        <v>1070</v>
      </c>
      <c r="AG203" t="s">
        <v>703</v>
      </c>
      <c r="AH203" t="s">
        <v>8958</v>
      </c>
    </row>
    <row r="204" spans="32:34" x14ac:dyDescent="0.35">
      <c r="AF204" t="s">
        <v>631</v>
      </c>
      <c r="AG204" t="s">
        <v>716</v>
      </c>
      <c r="AH204" t="s">
        <v>8958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A2FBB5-8D71-4FFA-A0FC-58C61312E50A}">
  <sheetPr codeName="Sheet3"/>
  <dimension ref="A1:H476"/>
  <sheetViews>
    <sheetView zoomScale="80" zoomScaleNormal="80" workbookViewId="0">
      <selection activeCell="B2" sqref="B2:B160"/>
    </sheetView>
  </sheetViews>
  <sheetFormatPr defaultRowHeight="14.5" x14ac:dyDescent="0.35"/>
  <cols>
    <col min="1" max="1" width="28.54296875" bestFit="1" customWidth="1"/>
    <col min="2" max="2" width="13" customWidth="1"/>
    <col min="3" max="3" width="12.453125" customWidth="1"/>
    <col min="4" max="4" width="25.1796875" bestFit="1" customWidth="1"/>
    <col min="5" max="5" width="23.1796875" bestFit="1" customWidth="1"/>
    <col min="6" max="6" width="13.81640625" customWidth="1"/>
    <col min="7" max="7" width="36" bestFit="1" customWidth="1"/>
    <col min="8" max="8" width="39" bestFit="1" customWidth="1"/>
  </cols>
  <sheetData>
    <row r="1" spans="1:8" x14ac:dyDescent="0.35">
      <c r="A1" t="s">
        <v>8683</v>
      </c>
      <c r="B1" t="s">
        <v>8685</v>
      </c>
      <c r="C1" t="s">
        <v>8684</v>
      </c>
      <c r="D1" t="s">
        <v>8570</v>
      </c>
      <c r="E1" t="s">
        <v>8683</v>
      </c>
      <c r="F1" t="s">
        <v>8519</v>
      </c>
      <c r="G1" t="s">
        <v>7</v>
      </c>
      <c r="H1" t="s">
        <v>8520</v>
      </c>
    </row>
    <row r="2" spans="1:8" x14ac:dyDescent="0.35">
      <c r="A2" t="s">
        <v>8233</v>
      </c>
      <c r="B2">
        <v>600</v>
      </c>
      <c r="C2">
        <v>3</v>
      </c>
      <c r="D2" t="s">
        <v>6241</v>
      </c>
      <c r="E2" t="s">
        <v>8571</v>
      </c>
      <c r="F2" t="s">
        <v>5949</v>
      </c>
      <c r="G2" t="s">
        <v>6255</v>
      </c>
      <c r="H2" t="s">
        <v>8526</v>
      </c>
    </row>
    <row r="3" spans="1:8" x14ac:dyDescent="0.35">
      <c r="A3" t="s">
        <v>8246</v>
      </c>
      <c r="B3">
        <v>600</v>
      </c>
      <c r="C3">
        <v>3</v>
      </c>
      <c r="D3" t="s">
        <v>5952</v>
      </c>
      <c r="E3" t="s">
        <v>8571</v>
      </c>
      <c r="F3" t="s">
        <v>5949</v>
      </c>
      <c r="G3" t="s">
        <v>5948</v>
      </c>
      <c r="H3" t="s">
        <v>8525</v>
      </c>
    </row>
    <row r="4" spans="1:8" x14ac:dyDescent="0.35">
      <c r="A4" t="s">
        <v>7640</v>
      </c>
      <c r="B4">
        <v>600</v>
      </c>
      <c r="C4">
        <v>4</v>
      </c>
      <c r="D4" t="s">
        <v>8266</v>
      </c>
      <c r="E4" t="s">
        <v>8572</v>
      </c>
      <c r="F4" t="s">
        <v>5237</v>
      </c>
      <c r="G4" t="s">
        <v>8174</v>
      </c>
      <c r="H4" t="s">
        <v>8528</v>
      </c>
    </row>
    <row r="5" spans="1:8" x14ac:dyDescent="0.35">
      <c r="A5" t="s">
        <v>7581</v>
      </c>
      <c r="B5">
        <v>600</v>
      </c>
      <c r="C5">
        <v>4</v>
      </c>
      <c r="D5" t="s">
        <v>7581</v>
      </c>
      <c r="E5" t="s">
        <v>8572</v>
      </c>
      <c r="F5" t="s">
        <v>6441</v>
      </c>
      <c r="G5" t="s">
        <v>7592</v>
      </c>
      <c r="H5" t="s">
        <v>8525</v>
      </c>
    </row>
    <row r="6" spans="1:8" x14ac:dyDescent="0.35">
      <c r="A6" t="s">
        <v>7569</v>
      </c>
      <c r="B6">
        <v>600</v>
      </c>
      <c r="C6">
        <v>4</v>
      </c>
      <c r="D6" t="s">
        <v>7569</v>
      </c>
      <c r="E6" t="s">
        <v>8572</v>
      </c>
      <c r="F6" t="s">
        <v>6441</v>
      </c>
      <c r="G6" t="s">
        <v>7566</v>
      </c>
      <c r="H6" t="s">
        <v>8526</v>
      </c>
    </row>
    <row r="7" spans="1:8" x14ac:dyDescent="0.35">
      <c r="A7" t="s">
        <v>7569</v>
      </c>
      <c r="B7">
        <v>600</v>
      </c>
      <c r="C7">
        <v>4</v>
      </c>
      <c r="D7" t="s">
        <v>7558</v>
      </c>
      <c r="E7" t="s">
        <v>8572</v>
      </c>
      <c r="F7" t="s">
        <v>6441</v>
      </c>
      <c r="G7" t="s">
        <v>7566</v>
      </c>
      <c r="H7" t="s">
        <v>8526</v>
      </c>
    </row>
    <row r="8" spans="1:8" x14ac:dyDescent="0.35">
      <c r="A8" t="s">
        <v>8628</v>
      </c>
      <c r="B8">
        <v>600</v>
      </c>
      <c r="C8">
        <v>4</v>
      </c>
      <c r="D8" t="s">
        <v>6450</v>
      </c>
      <c r="E8" t="s">
        <v>177</v>
      </c>
      <c r="F8" t="s">
        <v>6448</v>
      </c>
      <c r="G8" t="s">
        <v>6447</v>
      </c>
      <c r="H8" t="s">
        <v>8563</v>
      </c>
    </row>
    <row r="9" spans="1:8" x14ac:dyDescent="0.35">
      <c r="A9" t="s">
        <v>8629</v>
      </c>
      <c r="B9">
        <v>600</v>
      </c>
      <c r="C9">
        <v>4</v>
      </c>
      <c r="D9" t="s">
        <v>6232</v>
      </c>
      <c r="E9" t="s">
        <v>8571</v>
      </c>
      <c r="F9" t="s">
        <v>5891</v>
      </c>
      <c r="G9" t="s">
        <v>6238</v>
      </c>
      <c r="H9" t="s">
        <v>8526</v>
      </c>
    </row>
    <row r="10" spans="1:8" x14ac:dyDescent="0.35">
      <c r="A10" t="s">
        <v>7640</v>
      </c>
      <c r="B10">
        <v>600</v>
      </c>
      <c r="C10">
        <v>4</v>
      </c>
      <c r="D10" t="s">
        <v>5888</v>
      </c>
      <c r="E10" t="s">
        <v>8571</v>
      </c>
      <c r="F10" t="s">
        <v>5891</v>
      </c>
      <c r="G10" t="s">
        <v>5890</v>
      </c>
      <c r="H10" t="s">
        <v>8525</v>
      </c>
    </row>
    <row r="11" spans="1:8" x14ac:dyDescent="0.35">
      <c r="A11" t="s">
        <v>8629</v>
      </c>
      <c r="B11">
        <v>600</v>
      </c>
      <c r="C11">
        <v>4</v>
      </c>
      <c r="D11" t="s">
        <v>2642</v>
      </c>
      <c r="E11" t="s">
        <v>38</v>
      </c>
      <c r="F11" t="s">
        <v>2639</v>
      </c>
      <c r="G11" t="s">
        <v>2653</v>
      </c>
      <c r="H11" t="s">
        <v>8526</v>
      </c>
    </row>
    <row r="12" spans="1:8" x14ac:dyDescent="0.35">
      <c r="A12" t="s">
        <v>7640</v>
      </c>
      <c r="B12">
        <v>600</v>
      </c>
      <c r="C12">
        <v>4</v>
      </c>
      <c r="D12" t="s">
        <v>2628</v>
      </c>
      <c r="E12" t="s">
        <v>38</v>
      </c>
      <c r="F12" t="s">
        <v>2639</v>
      </c>
      <c r="G12" t="s">
        <v>2638</v>
      </c>
      <c r="H12" t="s">
        <v>8525</v>
      </c>
    </row>
    <row r="13" spans="1:8" x14ac:dyDescent="0.35">
      <c r="A13" t="s">
        <v>8300</v>
      </c>
      <c r="B13">
        <v>600</v>
      </c>
      <c r="C13">
        <v>5</v>
      </c>
      <c r="D13" t="s">
        <v>8300</v>
      </c>
      <c r="E13" t="s">
        <v>8572</v>
      </c>
      <c r="F13" t="s">
        <v>5237</v>
      </c>
      <c r="G13" t="s">
        <v>8311</v>
      </c>
      <c r="H13" t="s">
        <v>8525</v>
      </c>
    </row>
    <row r="14" spans="1:8" x14ac:dyDescent="0.35">
      <c r="A14" t="s">
        <v>8287</v>
      </c>
      <c r="B14">
        <v>600</v>
      </c>
      <c r="C14">
        <v>5</v>
      </c>
      <c r="D14" t="s">
        <v>8287</v>
      </c>
      <c r="E14" t="s">
        <v>8572</v>
      </c>
      <c r="F14" t="s">
        <v>5237</v>
      </c>
      <c r="G14" t="s">
        <v>8297</v>
      </c>
      <c r="H14" t="s">
        <v>8526</v>
      </c>
    </row>
    <row r="15" spans="1:8" x14ac:dyDescent="0.35">
      <c r="A15" t="s">
        <v>8287</v>
      </c>
      <c r="B15">
        <v>600</v>
      </c>
      <c r="C15">
        <v>5</v>
      </c>
      <c r="D15" t="s">
        <v>8279</v>
      </c>
      <c r="E15" t="s">
        <v>8572</v>
      </c>
      <c r="F15" t="s">
        <v>5237</v>
      </c>
      <c r="G15" t="s">
        <v>8284</v>
      </c>
      <c r="H15" t="s">
        <v>8526</v>
      </c>
    </row>
    <row r="16" spans="1:8" x14ac:dyDescent="0.35">
      <c r="A16" t="s">
        <v>8246</v>
      </c>
      <c r="B16">
        <v>600</v>
      </c>
      <c r="C16">
        <v>5</v>
      </c>
      <c r="D16" t="s">
        <v>8219</v>
      </c>
      <c r="E16" t="s">
        <v>8572</v>
      </c>
      <c r="F16" t="s">
        <v>5972</v>
      </c>
      <c r="G16" t="s">
        <v>8230</v>
      </c>
      <c r="H16" t="s">
        <v>8528</v>
      </c>
    </row>
    <row r="17" spans="1:8" x14ac:dyDescent="0.35">
      <c r="A17" t="s">
        <v>8629</v>
      </c>
      <c r="B17">
        <v>600</v>
      </c>
      <c r="C17">
        <v>5</v>
      </c>
      <c r="D17" t="s">
        <v>6219</v>
      </c>
      <c r="E17" t="s">
        <v>8571</v>
      </c>
      <c r="F17" t="s">
        <v>5840</v>
      </c>
      <c r="G17" t="s">
        <v>6217</v>
      </c>
      <c r="H17" t="s">
        <v>8526</v>
      </c>
    </row>
    <row r="18" spans="1:8" x14ac:dyDescent="0.35">
      <c r="A18" t="s">
        <v>7640</v>
      </c>
      <c r="B18">
        <v>600</v>
      </c>
      <c r="C18">
        <v>5</v>
      </c>
      <c r="D18" t="s">
        <v>5842</v>
      </c>
      <c r="E18" t="s">
        <v>8571</v>
      </c>
      <c r="F18" t="s">
        <v>5840</v>
      </c>
      <c r="G18" t="s">
        <v>5839</v>
      </c>
      <c r="H18" t="s">
        <v>8525</v>
      </c>
    </row>
    <row r="19" spans="1:8" x14ac:dyDescent="0.35">
      <c r="A19" t="s">
        <v>7640</v>
      </c>
      <c r="B19">
        <v>600</v>
      </c>
      <c r="C19">
        <v>6</v>
      </c>
      <c r="D19" t="s">
        <v>8165</v>
      </c>
      <c r="E19" t="s">
        <v>8572</v>
      </c>
      <c r="F19" t="s">
        <v>4841</v>
      </c>
      <c r="G19" t="s">
        <v>8174</v>
      </c>
      <c r="H19" t="s">
        <v>8528</v>
      </c>
    </row>
    <row r="20" spans="1:8" x14ac:dyDescent="0.35">
      <c r="A20" t="s">
        <v>8630</v>
      </c>
      <c r="B20">
        <v>600</v>
      </c>
      <c r="C20">
        <v>6</v>
      </c>
      <c r="D20" t="s">
        <v>6198</v>
      </c>
      <c r="E20" t="s">
        <v>8571</v>
      </c>
      <c r="F20" t="s">
        <v>5786</v>
      </c>
      <c r="G20" t="s">
        <v>6200</v>
      </c>
      <c r="H20" t="s">
        <v>8526</v>
      </c>
    </row>
    <row r="21" spans="1:8" x14ac:dyDescent="0.35">
      <c r="A21" t="s">
        <v>7634</v>
      </c>
      <c r="B21">
        <v>600</v>
      </c>
      <c r="C21">
        <v>6</v>
      </c>
      <c r="D21" t="s">
        <v>5773</v>
      </c>
      <c r="E21" t="s">
        <v>8571</v>
      </c>
      <c r="F21" t="s">
        <v>5786</v>
      </c>
      <c r="G21" t="s">
        <v>5785</v>
      </c>
      <c r="H21" t="s">
        <v>8525</v>
      </c>
    </row>
    <row r="22" spans="1:8" x14ac:dyDescent="0.35">
      <c r="A22" t="s">
        <v>7634</v>
      </c>
      <c r="B22">
        <v>600</v>
      </c>
      <c r="C22">
        <v>6</v>
      </c>
      <c r="D22" t="s">
        <v>2526</v>
      </c>
      <c r="E22" t="s">
        <v>38</v>
      </c>
      <c r="F22" t="s">
        <v>2523</v>
      </c>
      <c r="G22" t="s">
        <v>2537</v>
      </c>
      <c r="H22" t="s">
        <v>8525</v>
      </c>
    </row>
    <row r="23" spans="1:8" x14ac:dyDescent="0.35">
      <c r="A23" t="s">
        <v>8631</v>
      </c>
      <c r="B23">
        <v>600</v>
      </c>
      <c r="C23">
        <v>6</v>
      </c>
      <c r="D23" t="s">
        <v>2517</v>
      </c>
      <c r="E23" t="s">
        <v>38</v>
      </c>
      <c r="F23" t="s">
        <v>2523</v>
      </c>
      <c r="G23" t="s">
        <v>2522</v>
      </c>
      <c r="H23" t="s">
        <v>8536</v>
      </c>
    </row>
    <row r="24" spans="1:8" x14ac:dyDescent="0.35">
      <c r="A24" t="s">
        <v>7634</v>
      </c>
      <c r="B24">
        <v>600</v>
      </c>
      <c r="C24">
        <v>7.5</v>
      </c>
      <c r="D24" t="s">
        <v>8109</v>
      </c>
      <c r="E24" t="s">
        <v>8572</v>
      </c>
      <c r="F24" t="s">
        <v>4643</v>
      </c>
      <c r="G24" t="s">
        <v>8120</v>
      </c>
      <c r="H24" t="s">
        <v>8535</v>
      </c>
    </row>
    <row r="25" spans="1:8" x14ac:dyDescent="0.35">
      <c r="A25" t="s">
        <v>8632</v>
      </c>
      <c r="B25">
        <v>600</v>
      </c>
      <c r="C25">
        <v>8</v>
      </c>
      <c r="D25" t="s">
        <v>6182</v>
      </c>
      <c r="E25" t="s">
        <v>8571</v>
      </c>
      <c r="F25" t="s">
        <v>5712</v>
      </c>
      <c r="G25" t="s">
        <v>6184</v>
      </c>
      <c r="H25" t="s">
        <v>8526</v>
      </c>
    </row>
    <row r="26" spans="1:8" x14ac:dyDescent="0.35">
      <c r="A26" t="s">
        <v>7623</v>
      </c>
      <c r="B26">
        <v>600</v>
      </c>
      <c r="C26">
        <v>8</v>
      </c>
      <c r="D26" t="s">
        <v>5704</v>
      </c>
      <c r="E26" t="s">
        <v>8571</v>
      </c>
      <c r="F26" t="s">
        <v>5712</v>
      </c>
      <c r="G26" t="s">
        <v>5711</v>
      </c>
      <c r="H26" t="s">
        <v>8525</v>
      </c>
    </row>
    <row r="27" spans="1:8" x14ac:dyDescent="0.35">
      <c r="A27" t="s">
        <v>7623</v>
      </c>
      <c r="B27">
        <v>600</v>
      </c>
      <c r="C27">
        <v>8</v>
      </c>
      <c r="D27" t="s">
        <v>2380</v>
      </c>
      <c r="E27" t="s">
        <v>38</v>
      </c>
      <c r="F27" t="s">
        <v>2366</v>
      </c>
      <c r="G27" t="s">
        <v>2383</v>
      </c>
      <c r="H27" t="s">
        <v>8525</v>
      </c>
    </row>
    <row r="28" spans="1:8" x14ac:dyDescent="0.35">
      <c r="A28" t="s">
        <v>8633</v>
      </c>
      <c r="B28">
        <v>600</v>
      </c>
      <c r="C28">
        <v>8</v>
      </c>
      <c r="D28" t="s">
        <v>2364</v>
      </c>
      <c r="E28" t="s">
        <v>38</v>
      </c>
      <c r="F28" t="s">
        <v>2366</v>
      </c>
      <c r="G28" t="s">
        <v>2365</v>
      </c>
      <c r="H28" t="s">
        <v>8536</v>
      </c>
    </row>
    <row r="29" spans="1:8" x14ac:dyDescent="0.35">
      <c r="A29" t="s">
        <v>8632</v>
      </c>
      <c r="B29">
        <v>600</v>
      </c>
      <c r="C29">
        <v>9</v>
      </c>
      <c r="D29" t="s">
        <v>6172</v>
      </c>
      <c r="E29" t="s">
        <v>8571</v>
      </c>
      <c r="F29" t="s">
        <v>5671</v>
      </c>
      <c r="G29" t="s">
        <v>6170</v>
      </c>
      <c r="H29" t="s">
        <v>8526</v>
      </c>
    </row>
    <row r="30" spans="1:8" x14ac:dyDescent="0.35">
      <c r="A30" t="s">
        <v>7623</v>
      </c>
      <c r="B30">
        <v>600</v>
      </c>
      <c r="C30">
        <v>9</v>
      </c>
      <c r="D30" t="s">
        <v>5661</v>
      </c>
      <c r="E30" t="s">
        <v>8571</v>
      </c>
      <c r="F30" t="s">
        <v>5671</v>
      </c>
      <c r="G30" t="s">
        <v>5670</v>
      </c>
      <c r="H30" t="s">
        <v>8525</v>
      </c>
    </row>
    <row r="31" spans="1:8" x14ac:dyDescent="0.35">
      <c r="A31" t="s">
        <v>8634</v>
      </c>
      <c r="B31">
        <v>600</v>
      </c>
      <c r="C31">
        <v>10</v>
      </c>
      <c r="D31" t="s">
        <v>6157</v>
      </c>
      <c r="E31" t="s">
        <v>8571</v>
      </c>
      <c r="F31" t="s">
        <v>5595</v>
      </c>
      <c r="G31" t="s">
        <v>6159</v>
      </c>
      <c r="H31" t="s">
        <v>8526</v>
      </c>
    </row>
    <row r="32" spans="1:8" x14ac:dyDescent="0.35">
      <c r="A32" t="s">
        <v>7975</v>
      </c>
      <c r="B32">
        <v>600</v>
      </c>
      <c r="C32">
        <v>10</v>
      </c>
      <c r="D32" t="s">
        <v>5597</v>
      </c>
      <c r="E32" t="s">
        <v>8571</v>
      </c>
      <c r="F32" t="s">
        <v>5595</v>
      </c>
      <c r="G32" t="s">
        <v>5594</v>
      </c>
      <c r="H32" t="s">
        <v>8525</v>
      </c>
    </row>
    <row r="33" spans="1:8" x14ac:dyDescent="0.35">
      <c r="A33" t="s">
        <v>7975</v>
      </c>
      <c r="B33">
        <v>600</v>
      </c>
      <c r="C33">
        <v>10</v>
      </c>
      <c r="D33" t="s">
        <v>3256</v>
      </c>
      <c r="E33" t="s">
        <v>38</v>
      </c>
      <c r="F33" t="s">
        <v>3149</v>
      </c>
      <c r="G33" t="s">
        <v>3260</v>
      </c>
      <c r="H33" t="s">
        <v>8525</v>
      </c>
    </row>
    <row r="34" spans="1:8" x14ac:dyDescent="0.35">
      <c r="A34" t="s">
        <v>8246</v>
      </c>
      <c r="B34">
        <v>600</v>
      </c>
      <c r="C34">
        <v>11</v>
      </c>
      <c r="D34" t="s">
        <v>8246</v>
      </c>
      <c r="E34" t="s">
        <v>8572</v>
      </c>
      <c r="F34" t="s">
        <v>5972</v>
      </c>
      <c r="G34" t="s">
        <v>5948</v>
      </c>
      <c r="H34" t="s">
        <v>8525</v>
      </c>
    </row>
    <row r="35" spans="1:8" x14ac:dyDescent="0.35">
      <c r="A35" t="s">
        <v>8233</v>
      </c>
      <c r="B35">
        <v>600</v>
      </c>
      <c r="C35">
        <v>11</v>
      </c>
      <c r="D35" t="s">
        <v>8233</v>
      </c>
      <c r="E35" t="s">
        <v>8572</v>
      </c>
      <c r="F35" t="s">
        <v>5972</v>
      </c>
      <c r="G35" t="s">
        <v>8243</v>
      </c>
      <c r="H35" t="s">
        <v>8526</v>
      </c>
    </row>
    <row r="36" spans="1:8" x14ac:dyDescent="0.35">
      <c r="A36" t="s">
        <v>7975</v>
      </c>
      <c r="B36">
        <v>600</v>
      </c>
      <c r="C36">
        <v>12</v>
      </c>
      <c r="D36" t="s">
        <v>5538</v>
      </c>
      <c r="E36" t="s">
        <v>8571</v>
      </c>
      <c r="F36" t="s">
        <v>5536</v>
      </c>
      <c r="G36" t="s">
        <v>5535</v>
      </c>
      <c r="H36" t="s">
        <v>8525</v>
      </c>
    </row>
    <row r="37" spans="1:8" x14ac:dyDescent="0.35">
      <c r="A37" t="s">
        <v>7975</v>
      </c>
      <c r="B37">
        <v>600</v>
      </c>
      <c r="C37">
        <v>12</v>
      </c>
      <c r="D37" t="s">
        <v>2973</v>
      </c>
      <c r="E37" t="s">
        <v>38</v>
      </c>
      <c r="F37" t="s">
        <v>2984</v>
      </c>
      <c r="G37" t="s">
        <v>2983</v>
      </c>
      <c r="H37" t="s">
        <v>8525</v>
      </c>
    </row>
    <row r="38" spans="1:8" x14ac:dyDescent="0.35">
      <c r="A38" t="s">
        <v>7640</v>
      </c>
      <c r="B38">
        <v>600</v>
      </c>
      <c r="C38">
        <v>13.5</v>
      </c>
      <c r="D38" t="s">
        <v>8196</v>
      </c>
      <c r="E38" t="s">
        <v>8572</v>
      </c>
      <c r="F38" t="s">
        <v>5363</v>
      </c>
      <c r="G38" t="s">
        <v>5890</v>
      </c>
      <c r="H38" t="s">
        <v>8525</v>
      </c>
    </row>
    <row r="39" spans="1:8" x14ac:dyDescent="0.35">
      <c r="A39" t="s">
        <v>8629</v>
      </c>
      <c r="B39">
        <v>600</v>
      </c>
      <c r="C39">
        <v>13.5</v>
      </c>
      <c r="D39" t="s">
        <v>8183</v>
      </c>
      <c r="E39" t="s">
        <v>8572</v>
      </c>
      <c r="F39" t="s">
        <v>4841</v>
      </c>
      <c r="G39" t="s">
        <v>8193</v>
      </c>
      <c r="H39" t="s">
        <v>8526</v>
      </c>
    </row>
    <row r="40" spans="1:8" x14ac:dyDescent="0.35">
      <c r="A40" t="s">
        <v>8629</v>
      </c>
      <c r="B40">
        <v>600</v>
      </c>
      <c r="C40">
        <v>13.5</v>
      </c>
      <c r="D40" t="s">
        <v>8177</v>
      </c>
      <c r="E40" t="s">
        <v>8572</v>
      </c>
      <c r="F40" t="s">
        <v>5363</v>
      </c>
      <c r="G40" t="s">
        <v>8180</v>
      </c>
      <c r="H40" t="s">
        <v>8526</v>
      </c>
    </row>
    <row r="41" spans="1:8" x14ac:dyDescent="0.35">
      <c r="A41" t="s">
        <v>7634</v>
      </c>
      <c r="B41">
        <v>600</v>
      </c>
      <c r="C41">
        <v>19</v>
      </c>
      <c r="D41" t="s">
        <v>8123</v>
      </c>
      <c r="E41" t="s">
        <v>8572</v>
      </c>
      <c r="F41" t="s">
        <v>4643</v>
      </c>
      <c r="G41" t="s">
        <v>5785</v>
      </c>
      <c r="H41" t="s">
        <v>8525</v>
      </c>
    </row>
    <row r="42" spans="1:8" x14ac:dyDescent="0.35">
      <c r="A42" t="s">
        <v>8631</v>
      </c>
      <c r="B42">
        <v>600</v>
      </c>
      <c r="C42">
        <v>19</v>
      </c>
      <c r="D42" t="s">
        <v>8104</v>
      </c>
      <c r="E42" t="s">
        <v>8572</v>
      </c>
      <c r="F42" t="s">
        <v>2523</v>
      </c>
      <c r="G42" t="s">
        <v>8094</v>
      </c>
      <c r="H42" t="s">
        <v>8536</v>
      </c>
    </row>
    <row r="43" spans="1:8" x14ac:dyDescent="0.35">
      <c r="A43" t="s">
        <v>8631</v>
      </c>
      <c r="B43">
        <v>600</v>
      </c>
      <c r="C43">
        <v>19</v>
      </c>
      <c r="D43" t="s">
        <v>8091</v>
      </c>
      <c r="E43" t="s">
        <v>8572</v>
      </c>
      <c r="F43" t="s">
        <v>2523</v>
      </c>
      <c r="G43" t="s">
        <v>8094</v>
      </c>
      <c r="H43" t="s">
        <v>8536</v>
      </c>
    </row>
    <row r="44" spans="1:8" x14ac:dyDescent="0.35">
      <c r="A44" t="s">
        <v>7623</v>
      </c>
      <c r="B44">
        <v>600</v>
      </c>
      <c r="C44">
        <v>24</v>
      </c>
      <c r="D44" t="s">
        <v>8037</v>
      </c>
      <c r="E44" t="s">
        <v>8572</v>
      </c>
      <c r="F44" t="s">
        <v>4466</v>
      </c>
      <c r="G44" t="s">
        <v>5711</v>
      </c>
      <c r="H44" t="s">
        <v>8525</v>
      </c>
    </row>
    <row r="45" spans="1:8" x14ac:dyDescent="0.35">
      <c r="A45" t="s">
        <v>8633</v>
      </c>
      <c r="B45">
        <v>600</v>
      </c>
      <c r="C45">
        <v>24</v>
      </c>
      <c r="D45" t="s">
        <v>8031</v>
      </c>
      <c r="E45" t="s">
        <v>8572</v>
      </c>
      <c r="F45" t="s">
        <v>4466</v>
      </c>
      <c r="G45" t="s">
        <v>8034</v>
      </c>
      <c r="H45" t="s">
        <v>8536</v>
      </c>
    </row>
    <row r="46" spans="1:8" x14ac:dyDescent="0.35">
      <c r="A46" t="s">
        <v>7962</v>
      </c>
      <c r="B46">
        <v>600</v>
      </c>
      <c r="C46">
        <v>29</v>
      </c>
      <c r="D46" t="s">
        <v>7962</v>
      </c>
      <c r="E46" t="s">
        <v>8572</v>
      </c>
      <c r="F46" t="s">
        <v>4453</v>
      </c>
      <c r="G46" t="s">
        <v>7972</v>
      </c>
      <c r="H46" t="s">
        <v>8536</v>
      </c>
    </row>
    <row r="47" spans="1:8" x14ac:dyDescent="0.35">
      <c r="A47" t="s">
        <v>7975</v>
      </c>
      <c r="B47">
        <v>600</v>
      </c>
      <c r="C47">
        <v>30</v>
      </c>
      <c r="D47" t="s">
        <v>7975</v>
      </c>
      <c r="E47" t="s">
        <v>8572</v>
      </c>
      <c r="F47" t="s">
        <v>4453</v>
      </c>
      <c r="G47" t="s">
        <v>5594</v>
      </c>
      <c r="H47" t="s">
        <v>8525</v>
      </c>
    </row>
    <row r="48" spans="1:8" x14ac:dyDescent="0.35">
      <c r="A48" t="s">
        <v>8635</v>
      </c>
      <c r="B48">
        <v>650</v>
      </c>
      <c r="C48">
        <v>1</v>
      </c>
      <c r="D48" t="s">
        <v>6480</v>
      </c>
      <c r="E48" t="s">
        <v>177</v>
      </c>
      <c r="F48" t="s">
        <v>6478</v>
      </c>
      <c r="G48" t="s">
        <v>6477</v>
      </c>
      <c r="H48" t="s">
        <v>8562</v>
      </c>
    </row>
    <row r="49" spans="1:8" x14ac:dyDescent="0.35">
      <c r="A49" t="s">
        <v>8636</v>
      </c>
      <c r="B49">
        <v>650</v>
      </c>
      <c r="C49">
        <v>2</v>
      </c>
      <c r="D49" t="s">
        <v>5976</v>
      </c>
      <c r="E49" t="s">
        <v>8571</v>
      </c>
      <c r="F49" t="s">
        <v>5237</v>
      </c>
      <c r="G49" t="s">
        <v>3653</v>
      </c>
      <c r="H49" t="s">
        <v>8525</v>
      </c>
    </row>
    <row r="50" spans="1:8" x14ac:dyDescent="0.35">
      <c r="A50" t="s">
        <v>8637</v>
      </c>
      <c r="B50">
        <v>650</v>
      </c>
      <c r="C50">
        <v>2</v>
      </c>
      <c r="D50" t="s">
        <v>5379</v>
      </c>
      <c r="E50" t="s">
        <v>8571</v>
      </c>
      <c r="F50" t="s">
        <v>5389</v>
      </c>
      <c r="G50" t="s">
        <v>5388</v>
      </c>
      <c r="H50" t="s">
        <v>8536</v>
      </c>
    </row>
    <row r="51" spans="1:8" x14ac:dyDescent="0.35">
      <c r="A51" t="s">
        <v>8635</v>
      </c>
      <c r="B51">
        <v>650</v>
      </c>
      <c r="C51">
        <v>2</v>
      </c>
      <c r="D51" t="s">
        <v>5234</v>
      </c>
      <c r="E51" t="s">
        <v>8571</v>
      </c>
      <c r="F51" t="s">
        <v>5237</v>
      </c>
      <c r="G51" t="s">
        <v>5236</v>
      </c>
      <c r="H51" t="s">
        <v>8561</v>
      </c>
    </row>
    <row r="52" spans="1:8" x14ac:dyDescent="0.35">
      <c r="A52" t="s">
        <v>8636</v>
      </c>
      <c r="B52">
        <v>650</v>
      </c>
      <c r="C52">
        <v>2</v>
      </c>
      <c r="D52" t="s">
        <v>3648</v>
      </c>
      <c r="E52" t="s">
        <v>8575</v>
      </c>
      <c r="F52" t="s">
        <v>2683</v>
      </c>
      <c r="G52" t="s">
        <v>3653</v>
      </c>
      <c r="H52" t="s">
        <v>8525</v>
      </c>
    </row>
    <row r="53" spans="1:8" x14ac:dyDescent="0.35">
      <c r="A53" t="s">
        <v>8255</v>
      </c>
      <c r="B53">
        <v>650</v>
      </c>
      <c r="C53">
        <v>2</v>
      </c>
      <c r="D53" t="s">
        <v>2714</v>
      </c>
      <c r="E53" t="s">
        <v>38</v>
      </c>
      <c r="F53" t="s">
        <v>2717</v>
      </c>
      <c r="G53" t="s">
        <v>2716</v>
      </c>
      <c r="H53" t="s">
        <v>8526</v>
      </c>
    </row>
    <row r="54" spans="1:8" x14ac:dyDescent="0.35">
      <c r="A54" t="s">
        <v>8636</v>
      </c>
      <c r="B54">
        <v>650</v>
      </c>
      <c r="C54">
        <v>2.15</v>
      </c>
      <c r="D54" t="s">
        <v>3670</v>
      </c>
      <c r="E54" t="s">
        <v>8575</v>
      </c>
      <c r="F54" t="s">
        <v>2683</v>
      </c>
      <c r="G54" t="s">
        <v>3339</v>
      </c>
      <c r="H54" t="s">
        <v>8525</v>
      </c>
    </row>
    <row r="55" spans="1:8" x14ac:dyDescent="0.35">
      <c r="A55" t="s">
        <v>8638</v>
      </c>
      <c r="B55">
        <v>650</v>
      </c>
      <c r="C55">
        <v>2.15</v>
      </c>
      <c r="D55" t="s">
        <v>3656</v>
      </c>
      <c r="E55" t="s">
        <v>8575</v>
      </c>
      <c r="F55" t="s">
        <v>3667</v>
      </c>
      <c r="G55" t="s">
        <v>3312</v>
      </c>
      <c r="H55" t="s">
        <v>8536</v>
      </c>
    </row>
    <row r="56" spans="1:8" x14ac:dyDescent="0.35">
      <c r="A56" t="s">
        <v>8639</v>
      </c>
      <c r="B56">
        <v>650</v>
      </c>
      <c r="C56">
        <v>3</v>
      </c>
      <c r="D56" t="s">
        <v>5974</v>
      </c>
      <c r="E56" t="s">
        <v>8571</v>
      </c>
      <c r="F56" t="s">
        <v>5972</v>
      </c>
      <c r="G56" t="s">
        <v>5971</v>
      </c>
      <c r="H56" t="s">
        <v>8525</v>
      </c>
    </row>
    <row r="57" spans="1:8" x14ac:dyDescent="0.35">
      <c r="A57" t="s">
        <v>8640</v>
      </c>
      <c r="B57">
        <v>650</v>
      </c>
      <c r="C57">
        <v>3</v>
      </c>
      <c r="D57" t="s">
        <v>5366</v>
      </c>
      <c r="E57" t="s">
        <v>8571</v>
      </c>
      <c r="F57" t="s">
        <v>5376</v>
      </c>
      <c r="G57" t="s">
        <v>5375</v>
      </c>
      <c r="H57" t="s">
        <v>8536</v>
      </c>
    </row>
    <row r="58" spans="1:8" x14ac:dyDescent="0.35">
      <c r="A58" t="s">
        <v>7640</v>
      </c>
      <c r="B58">
        <v>650</v>
      </c>
      <c r="C58">
        <v>4</v>
      </c>
      <c r="D58" t="s">
        <v>7640</v>
      </c>
      <c r="E58" t="s">
        <v>8572</v>
      </c>
      <c r="F58" t="s">
        <v>7650</v>
      </c>
      <c r="G58" t="s">
        <v>7649</v>
      </c>
      <c r="H58" t="s">
        <v>8525</v>
      </c>
    </row>
    <row r="59" spans="1:8" x14ac:dyDescent="0.35">
      <c r="A59" t="s">
        <v>8641</v>
      </c>
      <c r="B59">
        <v>650</v>
      </c>
      <c r="C59">
        <v>4</v>
      </c>
      <c r="D59" t="s">
        <v>6848</v>
      </c>
      <c r="E59" t="s">
        <v>288</v>
      </c>
      <c r="F59" t="s">
        <v>2596</v>
      </c>
      <c r="G59" t="s">
        <v>6853</v>
      </c>
      <c r="H59" t="s">
        <v>8561</v>
      </c>
    </row>
    <row r="60" spans="1:8" x14ac:dyDescent="0.35">
      <c r="A60" t="s">
        <v>7640</v>
      </c>
      <c r="B60">
        <v>650</v>
      </c>
      <c r="C60">
        <v>4</v>
      </c>
      <c r="D60" t="s">
        <v>5928</v>
      </c>
      <c r="E60" t="s">
        <v>8571</v>
      </c>
      <c r="F60" t="s">
        <v>4841</v>
      </c>
      <c r="G60" t="s">
        <v>5930</v>
      </c>
      <c r="H60" t="s">
        <v>8525</v>
      </c>
    </row>
    <row r="61" spans="1:8" x14ac:dyDescent="0.35">
      <c r="A61" t="s">
        <v>8642</v>
      </c>
      <c r="B61">
        <v>650</v>
      </c>
      <c r="C61">
        <v>4</v>
      </c>
      <c r="D61" t="s">
        <v>5353</v>
      </c>
      <c r="E61" t="s">
        <v>8571</v>
      </c>
      <c r="F61" t="s">
        <v>5363</v>
      </c>
      <c r="G61" t="s">
        <v>5362</v>
      </c>
      <c r="H61" t="s">
        <v>8536</v>
      </c>
    </row>
    <row r="62" spans="1:8" x14ac:dyDescent="0.35">
      <c r="A62" t="s">
        <v>8641</v>
      </c>
      <c r="B62">
        <v>650</v>
      </c>
      <c r="C62">
        <v>4</v>
      </c>
      <c r="D62" t="s">
        <v>5222</v>
      </c>
      <c r="E62" t="s">
        <v>8571</v>
      </c>
      <c r="F62" t="s">
        <v>4841</v>
      </c>
      <c r="G62" t="s">
        <v>5224</v>
      </c>
      <c r="H62" t="s">
        <v>8561</v>
      </c>
    </row>
    <row r="63" spans="1:8" x14ac:dyDescent="0.35">
      <c r="A63" t="s">
        <v>7640</v>
      </c>
      <c r="B63">
        <v>650</v>
      </c>
      <c r="C63">
        <v>4</v>
      </c>
      <c r="D63" t="s">
        <v>4834</v>
      </c>
      <c r="E63" t="s">
        <v>8573</v>
      </c>
      <c r="F63" t="s">
        <v>4841</v>
      </c>
      <c r="G63" t="s">
        <v>4840</v>
      </c>
      <c r="H63" t="s">
        <v>8525</v>
      </c>
    </row>
    <row r="64" spans="1:8" x14ac:dyDescent="0.35">
      <c r="A64" t="s">
        <v>7640</v>
      </c>
      <c r="B64">
        <v>650</v>
      </c>
      <c r="C64">
        <v>4</v>
      </c>
      <c r="D64" t="s">
        <v>3628</v>
      </c>
      <c r="E64" t="s">
        <v>8575</v>
      </c>
      <c r="F64" t="s">
        <v>3600</v>
      </c>
      <c r="G64" t="s">
        <v>3339</v>
      </c>
      <c r="H64" t="s">
        <v>8525</v>
      </c>
    </row>
    <row r="65" spans="1:8" x14ac:dyDescent="0.35">
      <c r="A65" t="s">
        <v>8642</v>
      </c>
      <c r="B65">
        <v>650</v>
      </c>
      <c r="C65">
        <v>4</v>
      </c>
      <c r="D65" t="s">
        <v>3622</v>
      </c>
      <c r="E65" t="s">
        <v>8575</v>
      </c>
      <c r="F65" t="s">
        <v>3600</v>
      </c>
      <c r="G65" t="s">
        <v>3312</v>
      </c>
      <c r="H65" t="s">
        <v>8536</v>
      </c>
    </row>
    <row r="66" spans="1:8" x14ac:dyDescent="0.35">
      <c r="A66" t="s">
        <v>7640</v>
      </c>
      <c r="B66">
        <v>650</v>
      </c>
      <c r="C66">
        <v>4</v>
      </c>
      <c r="D66" t="s">
        <v>3609</v>
      </c>
      <c r="E66" t="s">
        <v>8575</v>
      </c>
      <c r="F66" t="s">
        <v>3600</v>
      </c>
      <c r="G66" t="s">
        <v>3312</v>
      </c>
      <c r="H66" t="s">
        <v>8535</v>
      </c>
    </row>
    <row r="67" spans="1:8" x14ac:dyDescent="0.35">
      <c r="A67" t="s">
        <v>7640</v>
      </c>
      <c r="B67">
        <v>650</v>
      </c>
      <c r="C67">
        <v>4</v>
      </c>
      <c r="D67" t="s">
        <v>3588</v>
      </c>
      <c r="E67" t="s">
        <v>8575</v>
      </c>
      <c r="F67" t="s">
        <v>3600</v>
      </c>
      <c r="G67" t="s">
        <v>3599</v>
      </c>
      <c r="H67" t="s">
        <v>8525</v>
      </c>
    </row>
    <row r="68" spans="1:8" x14ac:dyDescent="0.35">
      <c r="A68" t="s">
        <v>8629</v>
      </c>
      <c r="B68">
        <v>650</v>
      </c>
      <c r="C68">
        <v>4</v>
      </c>
      <c r="D68" t="s">
        <v>2613</v>
      </c>
      <c r="E68" t="s">
        <v>38</v>
      </c>
      <c r="F68" t="s">
        <v>2596</v>
      </c>
      <c r="G68" t="s">
        <v>2625</v>
      </c>
      <c r="H68" t="s">
        <v>8526</v>
      </c>
    </row>
    <row r="69" spans="1:8" x14ac:dyDescent="0.35">
      <c r="A69" t="s">
        <v>7640</v>
      </c>
      <c r="B69">
        <v>650</v>
      </c>
      <c r="C69">
        <v>4</v>
      </c>
      <c r="D69" t="s">
        <v>2599</v>
      </c>
      <c r="E69" t="s">
        <v>38</v>
      </c>
      <c r="F69" t="s">
        <v>2596</v>
      </c>
      <c r="G69" t="s">
        <v>2595</v>
      </c>
      <c r="H69" t="s">
        <v>8525</v>
      </c>
    </row>
    <row r="70" spans="1:8" x14ac:dyDescent="0.35">
      <c r="A70" t="s">
        <v>7640</v>
      </c>
      <c r="B70">
        <v>650</v>
      </c>
      <c r="C70">
        <v>4</v>
      </c>
      <c r="D70" t="s">
        <v>2584</v>
      </c>
      <c r="E70" t="s">
        <v>38</v>
      </c>
      <c r="F70" t="s">
        <v>2596</v>
      </c>
      <c r="G70" t="s">
        <v>2595</v>
      </c>
      <c r="H70" t="s">
        <v>8567</v>
      </c>
    </row>
    <row r="71" spans="1:8" x14ac:dyDescent="0.35">
      <c r="A71" t="s">
        <v>8641</v>
      </c>
      <c r="B71">
        <v>650</v>
      </c>
      <c r="C71">
        <v>4</v>
      </c>
      <c r="D71" t="s">
        <v>2577</v>
      </c>
      <c r="E71" t="s">
        <v>38</v>
      </c>
      <c r="F71" t="s">
        <v>2581</v>
      </c>
      <c r="G71" t="s">
        <v>2310</v>
      </c>
      <c r="H71" t="s">
        <v>8568</v>
      </c>
    </row>
    <row r="72" spans="1:8" x14ac:dyDescent="0.35">
      <c r="A72" t="s">
        <v>7640</v>
      </c>
      <c r="B72">
        <v>650</v>
      </c>
      <c r="C72">
        <v>5</v>
      </c>
      <c r="D72" t="s">
        <v>5844</v>
      </c>
      <c r="E72" t="s">
        <v>8571</v>
      </c>
      <c r="F72" t="s">
        <v>4831</v>
      </c>
      <c r="G72" t="s">
        <v>5856</v>
      </c>
      <c r="H72" t="s">
        <v>8525</v>
      </c>
    </row>
    <row r="73" spans="1:8" x14ac:dyDescent="0.35">
      <c r="A73" t="s">
        <v>8642</v>
      </c>
      <c r="B73">
        <v>650</v>
      </c>
      <c r="C73">
        <v>5</v>
      </c>
      <c r="D73" t="s">
        <v>5334</v>
      </c>
      <c r="E73" t="s">
        <v>8571</v>
      </c>
      <c r="F73" t="s">
        <v>4480</v>
      </c>
      <c r="G73" t="s">
        <v>5343</v>
      </c>
      <c r="H73" t="s">
        <v>8536</v>
      </c>
    </row>
    <row r="74" spans="1:8" x14ac:dyDescent="0.35">
      <c r="A74" t="s">
        <v>7634</v>
      </c>
      <c r="B74">
        <v>650</v>
      </c>
      <c r="C74">
        <v>6</v>
      </c>
      <c r="D74" t="s">
        <v>6523</v>
      </c>
      <c r="E74" t="s">
        <v>288</v>
      </c>
      <c r="F74" t="s">
        <v>2437</v>
      </c>
      <c r="G74" t="s">
        <v>6532</v>
      </c>
      <c r="H74" t="s">
        <v>8535</v>
      </c>
    </row>
    <row r="75" spans="1:8" x14ac:dyDescent="0.35">
      <c r="A75" t="s">
        <v>7634</v>
      </c>
      <c r="B75">
        <v>650</v>
      </c>
      <c r="C75">
        <v>6</v>
      </c>
      <c r="D75" t="s">
        <v>5820</v>
      </c>
      <c r="E75" t="s">
        <v>8571</v>
      </c>
      <c r="F75" t="s">
        <v>2523</v>
      </c>
      <c r="G75" t="s">
        <v>5826</v>
      </c>
      <c r="H75" t="s">
        <v>8525</v>
      </c>
    </row>
    <row r="76" spans="1:8" x14ac:dyDescent="0.35">
      <c r="A76" t="s">
        <v>8631</v>
      </c>
      <c r="B76">
        <v>650</v>
      </c>
      <c r="C76">
        <v>6</v>
      </c>
      <c r="D76" t="s">
        <v>5326</v>
      </c>
      <c r="E76" t="s">
        <v>8571</v>
      </c>
      <c r="F76" t="s">
        <v>4643</v>
      </c>
      <c r="G76" t="s">
        <v>5331</v>
      </c>
      <c r="H76" t="s">
        <v>8536</v>
      </c>
    </row>
    <row r="77" spans="1:8" x14ac:dyDescent="0.35">
      <c r="A77" t="s">
        <v>8643</v>
      </c>
      <c r="B77">
        <v>650</v>
      </c>
      <c r="C77">
        <v>6</v>
      </c>
      <c r="D77" t="s">
        <v>5211</v>
      </c>
      <c r="E77" t="s">
        <v>8571</v>
      </c>
      <c r="F77" t="s">
        <v>2523</v>
      </c>
      <c r="G77" t="s">
        <v>5212</v>
      </c>
      <c r="H77" t="s">
        <v>8561</v>
      </c>
    </row>
    <row r="78" spans="1:8" x14ac:dyDescent="0.35">
      <c r="A78" t="s">
        <v>7634</v>
      </c>
      <c r="B78">
        <v>650</v>
      </c>
      <c r="C78">
        <v>6</v>
      </c>
      <c r="D78" t="s">
        <v>4274</v>
      </c>
      <c r="E78" t="s">
        <v>8575</v>
      </c>
      <c r="F78" t="s">
        <v>2450</v>
      </c>
      <c r="G78" t="s">
        <v>2464</v>
      </c>
      <c r="H78" t="s">
        <v>8525</v>
      </c>
    </row>
    <row r="79" spans="1:8" x14ac:dyDescent="0.35">
      <c r="A79" t="s">
        <v>7634</v>
      </c>
      <c r="B79">
        <v>650</v>
      </c>
      <c r="C79">
        <v>6</v>
      </c>
      <c r="D79" t="s">
        <v>4259</v>
      </c>
      <c r="E79" t="s">
        <v>8575</v>
      </c>
      <c r="F79" t="s">
        <v>2450</v>
      </c>
      <c r="G79" t="s">
        <v>4271</v>
      </c>
      <c r="H79" t="s">
        <v>8525</v>
      </c>
    </row>
    <row r="80" spans="1:8" x14ac:dyDescent="0.35">
      <c r="A80" t="s">
        <v>8631</v>
      </c>
      <c r="B80">
        <v>650</v>
      </c>
      <c r="C80">
        <v>6</v>
      </c>
      <c r="D80" t="s">
        <v>4246</v>
      </c>
      <c r="E80" t="s">
        <v>8575</v>
      </c>
      <c r="F80" t="s">
        <v>2450</v>
      </c>
      <c r="G80" t="s">
        <v>4243</v>
      </c>
      <c r="H80" t="s">
        <v>8536</v>
      </c>
    </row>
    <row r="81" spans="1:8" x14ac:dyDescent="0.35">
      <c r="A81" t="s">
        <v>8631</v>
      </c>
      <c r="B81">
        <v>650</v>
      </c>
      <c r="C81">
        <v>6</v>
      </c>
      <c r="D81" t="s">
        <v>4227</v>
      </c>
      <c r="E81" t="s">
        <v>8575</v>
      </c>
      <c r="F81" t="s">
        <v>2450</v>
      </c>
      <c r="G81" t="s">
        <v>4243</v>
      </c>
      <c r="H81" t="s">
        <v>8536</v>
      </c>
    </row>
    <row r="82" spans="1:8" x14ac:dyDescent="0.35">
      <c r="A82" t="s">
        <v>7634</v>
      </c>
      <c r="B82">
        <v>650</v>
      </c>
      <c r="C82">
        <v>6</v>
      </c>
      <c r="D82" t="s">
        <v>4211</v>
      </c>
      <c r="E82" t="s">
        <v>8575</v>
      </c>
      <c r="F82" t="s">
        <v>2450</v>
      </c>
      <c r="G82" t="s">
        <v>4224</v>
      </c>
      <c r="H82" t="s">
        <v>8535</v>
      </c>
    </row>
    <row r="83" spans="1:8" x14ac:dyDescent="0.35">
      <c r="A83" t="s">
        <v>7634</v>
      </c>
      <c r="B83">
        <v>650</v>
      </c>
      <c r="C83">
        <v>6</v>
      </c>
      <c r="D83" t="s">
        <v>3574</v>
      </c>
      <c r="E83" t="s">
        <v>8575</v>
      </c>
      <c r="F83" t="s">
        <v>3547</v>
      </c>
      <c r="G83" t="s">
        <v>3339</v>
      </c>
      <c r="H83" t="s">
        <v>8525</v>
      </c>
    </row>
    <row r="84" spans="1:8" x14ac:dyDescent="0.35">
      <c r="A84" t="s">
        <v>8631</v>
      </c>
      <c r="B84">
        <v>650</v>
      </c>
      <c r="C84">
        <v>6</v>
      </c>
      <c r="D84" t="s">
        <v>3568</v>
      </c>
      <c r="E84" t="s">
        <v>8575</v>
      </c>
      <c r="F84" t="s">
        <v>3547</v>
      </c>
      <c r="G84" t="s">
        <v>3312</v>
      </c>
      <c r="H84" t="s">
        <v>8536</v>
      </c>
    </row>
    <row r="85" spans="1:8" x14ac:dyDescent="0.35">
      <c r="A85" t="s">
        <v>7634</v>
      </c>
      <c r="B85">
        <v>650</v>
      </c>
      <c r="C85">
        <v>6</v>
      </c>
      <c r="D85" t="s">
        <v>3556</v>
      </c>
      <c r="E85" t="s">
        <v>8575</v>
      </c>
      <c r="F85" t="s">
        <v>3547</v>
      </c>
      <c r="G85" t="s">
        <v>3312</v>
      </c>
      <c r="H85" t="s">
        <v>8535</v>
      </c>
    </row>
    <row r="86" spans="1:8" x14ac:dyDescent="0.35">
      <c r="A86" t="s">
        <v>7634</v>
      </c>
      <c r="B86">
        <v>650</v>
      </c>
      <c r="C86">
        <v>6</v>
      </c>
      <c r="D86" t="s">
        <v>3541</v>
      </c>
      <c r="E86" t="s">
        <v>8575</v>
      </c>
      <c r="F86" t="s">
        <v>3547</v>
      </c>
      <c r="G86" t="s">
        <v>3546</v>
      </c>
      <c r="H86" t="s">
        <v>8525</v>
      </c>
    </row>
    <row r="87" spans="1:8" x14ac:dyDescent="0.35">
      <c r="A87" t="s">
        <v>7634</v>
      </c>
      <c r="B87">
        <v>650</v>
      </c>
      <c r="C87">
        <v>6</v>
      </c>
      <c r="D87" t="s">
        <v>2504</v>
      </c>
      <c r="E87" t="s">
        <v>38</v>
      </c>
      <c r="F87" t="s">
        <v>2437</v>
      </c>
      <c r="G87" t="s">
        <v>2464</v>
      </c>
      <c r="H87" t="s">
        <v>8525</v>
      </c>
    </row>
    <row r="88" spans="1:8" x14ac:dyDescent="0.35">
      <c r="A88" t="s">
        <v>8630</v>
      </c>
      <c r="B88">
        <v>650</v>
      </c>
      <c r="C88">
        <v>6</v>
      </c>
      <c r="D88" t="s">
        <v>2494</v>
      </c>
      <c r="E88" t="s">
        <v>38</v>
      </c>
      <c r="F88" t="s">
        <v>2437</v>
      </c>
      <c r="G88" t="s">
        <v>2497</v>
      </c>
      <c r="H88" t="s">
        <v>8526</v>
      </c>
    </row>
    <row r="89" spans="1:8" x14ac:dyDescent="0.35">
      <c r="A89" t="s">
        <v>8630</v>
      </c>
      <c r="B89">
        <v>650</v>
      </c>
      <c r="C89">
        <v>6</v>
      </c>
      <c r="D89" t="s">
        <v>2481</v>
      </c>
      <c r="E89" t="s">
        <v>38</v>
      </c>
      <c r="F89" t="s">
        <v>2104</v>
      </c>
      <c r="G89" t="s">
        <v>2340</v>
      </c>
      <c r="H89" t="s">
        <v>8526</v>
      </c>
    </row>
    <row r="90" spans="1:8" x14ac:dyDescent="0.35">
      <c r="A90" t="s">
        <v>7634</v>
      </c>
      <c r="B90">
        <v>650</v>
      </c>
      <c r="C90">
        <v>6</v>
      </c>
      <c r="D90" t="s">
        <v>2467</v>
      </c>
      <c r="E90" t="s">
        <v>38</v>
      </c>
      <c r="F90" t="s">
        <v>2437</v>
      </c>
      <c r="G90" t="s">
        <v>2464</v>
      </c>
      <c r="H90" t="s">
        <v>8525</v>
      </c>
    </row>
    <row r="91" spans="1:8" x14ac:dyDescent="0.35">
      <c r="A91" t="s">
        <v>7634</v>
      </c>
      <c r="B91">
        <v>650</v>
      </c>
      <c r="C91">
        <v>6</v>
      </c>
      <c r="D91" t="s">
        <v>2453</v>
      </c>
      <c r="E91" t="s">
        <v>38</v>
      </c>
      <c r="F91" t="s">
        <v>2437</v>
      </c>
      <c r="G91" t="s">
        <v>2464</v>
      </c>
      <c r="H91" t="s">
        <v>8567</v>
      </c>
    </row>
    <row r="92" spans="1:8" x14ac:dyDescent="0.35">
      <c r="A92" t="s">
        <v>8643</v>
      </c>
      <c r="B92">
        <v>650</v>
      </c>
      <c r="C92">
        <v>6</v>
      </c>
      <c r="D92" t="s">
        <v>2447</v>
      </c>
      <c r="E92" t="s">
        <v>38</v>
      </c>
      <c r="F92" t="s">
        <v>2450</v>
      </c>
      <c r="G92" t="s">
        <v>2310</v>
      </c>
      <c r="H92" t="s">
        <v>8568</v>
      </c>
    </row>
    <row r="93" spans="1:8" x14ac:dyDescent="0.35">
      <c r="A93" t="s">
        <v>8631</v>
      </c>
      <c r="B93">
        <v>650</v>
      </c>
      <c r="C93">
        <v>6</v>
      </c>
      <c r="D93" t="s">
        <v>2435</v>
      </c>
      <c r="E93" t="s">
        <v>38</v>
      </c>
      <c r="F93" t="s">
        <v>2437</v>
      </c>
      <c r="G93" t="s">
        <v>2436</v>
      </c>
      <c r="H93" t="s">
        <v>8536</v>
      </c>
    </row>
    <row r="94" spans="1:8" x14ac:dyDescent="0.35">
      <c r="A94" t="s">
        <v>8644</v>
      </c>
      <c r="B94">
        <v>650</v>
      </c>
      <c r="C94">
        <v>7.2</v>
      </c>
      <c r="D94" t="s">
        <v>7138</v>
      </c>
      <c r="E94" t="s">
        <v>288</v>
      </c>
      <c r="F94" t="s">
        <v>2523</v>
      </c>
      <c r="G94" t="s">
        <v>7146</v>
      </c>
      <c r="H94" t="s">
        <v>8560</v>
      </c>
    </row>
    <row r="95" spans="1:8" x14ac:dyDescent="0.35">
      <c r="A95" t="s">
        <v>8629</v>
      </c>
      <c r="B95">
        <v>650</v>
      </c>
      <c r="C95">
        <v>7.6</v>
      </c>
      <c r="D95" t="s">
        <v>7311</v>
      </c>
      <c r="E95" t="s">
        <v>288</v>
      </c>
      <c r="F95" t="s">
        <v>2596</v>
      </c>
      <c r="G95" t="s">
        <v>6797</v>
      </c>
      <c r="H95" t="s">
        <v>8526</v>
      </c>
    </row>
    <row r="96" spans="1:8" x14ac:dyDescent="0.35">
      <c r="A96" t="s">
        <v>8642</v>
      </c>
      <c r="B96">
        <v>650</v>
      </c>
      <c r="C96">
        <v>7.7</v>
      </c>
      <c r="D96" t="s">
        <v>7514</v>
      </c>
      <c r="E96" t="s">
        <v>288</v>
      </c>
      <c r="F96" t="s">
        <v>2596</v>
      </c>
      <c r="G96" t="s">
        <v>6797</v>
      </c>
      <c r="H96" t="s">
        <v>8536</v>
      </c>
    </row>
    <row r="97" spans="1:8" x14ac:dyDescent="0.35">
      <c r="A97" t="s">
        <v>8255</v>
      </c>
      <c r="B97">
        <v>650</v>
      </c>
      <c r="C97">
        <v>8</v>
      </c>
      <c r="D97" t="s">
        <v>8255</v>
      </c>
      <c r="E97" t="s">
        <v>8572</v>
      </c>
      <c r="F97" t="s">
        <v>5389</v>
      </c>
      <c r="G97" t="s">
        <v>8075</v>
      </c>
      <c r="H97" t="s">
        <v>8526</v>
      </c>
    </row>
    <row r="98" spans="1:8" x14ac:dyDescent="0.35">
      <c r="A98" t="s">
        <v>8631</v>
      </c>
      <c r="B98">
        <v>650</v>
      </c>
      <c r="C98">
        <v>8</v>
      </c>
      <c r="D98" t="s">
        <v>7499</v>
      </c>
      <c r="E98" t="s">
        <v>288</v>
      </c>
      <c r="F98" t="s">
        <v>2523</v>
      </c>
      <c r="G98" t="s">
        <v>7288</v>
      </c>
      <c r="H98" t="s">
        <v>8536</v>
      </c>
    </row>
    <row r="99" spans="1:8" x14ac:dyDescent="0.35">
      <c r="A99" t="s">
        <v>8631</v>
      </c>
      <c r="B99">
        <v>650</v>
      </c>
      <c r="C99">
        <v>8</v>
      </c>
      <c r="D99" t="s">
        <v>7483</v>
      </c>
      <c r="E99" t="s">
        <v>288</v>
      </c>
      <c r="F99" t="s">
        <v>2523</v>
      </c>
      <c r="G99" t="s">
        <v>7288</v>
      </c>
      <c r="H99" t="s">
        <v>8536</v>
      </c>
    </row>
    <row r="100" spans="1:8" x14ac:dyDescent="0.35">
      <c r="A100" t="s">
        <v>8643</v>
      </c>
      <c r="B100">
        <v>650</v>
      </c>
      <c r="C100">
        <v>8</v>
      </c>
      <c r="D100" t="s">
        <v>6843</v>
      </c>
      <c r="E100" t="s">
        <v>288</v>
      </c>
      <c r="F100" t="s">
        <v>2437</v>
      </c>
      <c r="G100" t="s">
        <v>6532</v>
      </c>
      <c r="H100" t="s">
        <v>8561</v>
      </c>
    </row>
    <row r="101" spans="1:8" x14ac:dyDescent="0.35">
      <c r="A101" t="s">
        <v>7634</v>
      </c>
      <c r="B101">
        <v>650</v>
      </c>
      <c r="C101">
        <v>8</v>
      </c>
      <c r="D101" t="s">
        <v>6757</v>
      </c>
      <c r="E101" t="s">
        <v>288</v>
      </c>
      <c r="F101" t="s">
        <v>2523</v>
      </c>
      <c r="G101" t="s">
        <v>6562</v>
      </c>
      <c r="H101" t="s">
        <v>8525</v>
      </c>
    </row>
    <row r="102" spans="1:8" x14ac:dyDescent="0.35">
      <c r="A102" t="s">
        <v>7623</v>
      </c>
      <c r="B102">
        <v>650</v>
      </c>
      <c r="C102">
        <v>8</v>
      </c>
      <c r="D102" t="s">
        <v>6511</v>
      </c>
      <c r="E102" t="s">
        <v>288</v>
      </c>
      <c r="F102" t="s">
        <v>2281</v>
      </c>
      <c r="G102" t="s">
        <v>6520</v>
      </c>
      <c r="H102" t="s">
        <v>8535</v>
      </c>
    </row>
    <row r="103" spans="1:8" x14ac:dyDescent="0.35">
      <c r="A103" t="s">
        <v>7623</v>
      </c>
      <c r="B103">
        <v>650</v>
      </c>
      <c r="C103">
        <v>8</v>
      </c>
      <c r="D103" t="s">
        <v>5734</v>
      </c>
      <c r="E103" t="s">
        <v>8571</v>
      </c>
      <c r="F103" t="s">
        <v>2366</v>
      </c>
      <c r="G103" t="s">
        <v>5751</v>
      </c>
      <c r="H103" t="s">
        <v>8525</v>
      </c>
    </row>
    <row r="104" spans="1:8" x14ac:dyDescent="0.35">
      <c r="A104" t="s">
        <v>8633</v>
      </c>
      <c r="B104">
        <v>650</v>
      </c>
      <c r="C104">
        <v>8</v>
      </c>
      <c r="D104" t="s">
        <v>5297</v>
      </c>
      <c r="E104" t="s">
        <v>8571</v>
      </c>
      <c r="F104" t="s">
        <v>4466</v>
      </c>
      <c r="G104" t="s">
        <v>5306</v>
      </c>
      <c r="H104" t="s">
        <v>8536</v>
      </c>
    </row>
    <row r="105" spans="1:8" x14ac:dyDescent="0.35">
      <c r="A105" t="s">
        <v>8645</v>
      </c>
      <c r="B105">
        <v>650</v>
      </c>
      <c r="C105">
        <v>8</v>
      </c>
      <c r="D105" t="s">
        <v>5201</v>
      </c>
      <c r="E105" t="s">
        <v>8571</v>
      </c>
      <c r="F105" t="s">
        <v>2366</v>
      </c>
      <c r="G105" t="s">
        <v>5202</v>
      </c>
      <c r="H105" t="s">
        <v>8561</v>
      </c>
    </row>
    <row r="106" spans="1:8" x14ac:dyDescent="0.35">
      <c r="A106" t="s">
        <v>7623</v>
      </c>
      <c r="B106">
        <v>650</v>
      </c>
      <c r="C106">
        <v>8</v>
      </c>
      <c r="D106" t="s">
        <v>4815</v>
      </c>
      <c r="E106" t="s">
        <v>8573</v>
      </c>
      <c r="F106" t="s">
        <v>2366</v>
      </c>
      <c r="G106" t="s">
        <v>4821</v>
      </c>
      <c r="H106" t="s">
        <v>8525</v>
      </c>
    </row>
    <row r="107" spans="1:8" x14ac:dyDescent="0.35">
      <c r="A107" t="s">
        <v>7623</v>
      </c>
      <c r="B107">
        <v>650</v>
      </c>
      <c r="C107">
        <v>8</v>
      </c>
      <c r="D107" t="s">
        <v>4194</v>
      </c>
      <c r="E107" t="s">
        <v>8575</v>
      </c>
      <c r="F107" t="s">
        <v>2311</v>
      </c>
      <c r="G107" t="s">
        <v>2322</v>
      </c>
      <c r="H107" t="s">
        <v>8525</v>
      </c>
    </row>
    <row r="108" spans="1:8" x14ac:dyDescent="0.35">
      <c r="A108" t="s">
        <v>7623</v>
      </c>
      <c r="B108">
        <v>650</v>
      </c>
      <c r="C108">
        <v>8</v>
      </c>
      <c r="D108" t="s">
        <v>4179</v>
      </c>
      <c r="E108" t="s">
        <v>8575</v>
      </c>
      <c r="F108" t="s">
        <v>2311</v>
      </c>
      <c r="G108" t="s">
        <v>4191</v>
      </c>
      <c r="H108" t="s">
        <v>8525</v>
      </c>
    </row>
    <row r="109" spans="1:8" x14ac:dyDescent="0.35">
      <c r="A109" t="s">
        <v>8633</v>
      </c>
      <c r="B109">
        <v>650</v>
      </c>
      <c r="C109">
        <v>8</v>
      </c>
      <c r="D109" t="s">
        <v>4164</v>
      </c>
      <c r="E109" t="s">
        <v>8575</v>
      </c>
      <c r="F109" t="s">
        <v>2311</v>
      </c>
      <c r="G109" t="s">
        <v>4176</v>
      </c>
      <c r="H109" t="s">
        <v>8536</v>
      </c>
    </row>
    <row r="110" spans="1:8" x14ac:dyDescent="0.35">
      <c r="A110" t="s">
        <v>7623</v>
      </c>
      <c r="B110">
        <v>650</v>
      </c>
      <c r="C110">
        <v>8</v>
      </c>
      <c r="D110" t="s">
        <v>4146</v>
      </c>
      <c r="E110" t="s">
        <v>8575</v>
      </c>
      <c r="F110" t="s">
        <v>2311</v>
      </c>
      <c r="G110" t="s">
        <v>4161</v>
      </c>
      <c r="H110" t="s">
        <v>8535</v>
      </c>
    </row>
    <row r="111" spans="1:8" x14ac:dyDescent="0.35">
      <c r="A111" t="s">
        <v>7623</v>
      </c>
      <c r="B111">
        <v>650</v>
      </c>
      <c r="C111">
        <v>8</v>
      </c>
      <c r="D111" t="s">
        <v>3518</v>
      </c>
      <c r="E111" t="s">
        <v>8575</v>
      </c>
      <c r="F111" t="s">
        <v>3490</v>
      </c>
      <c r="G111" t="s">
        <v>3339</v>
      </c>
      <c r="H111" t="s">
        <v>8525</v>
      </c>
    </row>
    <row r="112" spans="1:8" x14ac:dyDescent="0.35">
      <c r="A112" t="s">
        <v>8633</v>
      </c>
      <c r="B112">
        <v>650</v>
      </c>
      <c r="C112">
        <v>8</v>
      </c>
      <c r="D112" t="s">
        <v>3512</v>
      </c>
      <c r="E112" t="s">
        <v>8575</v>
      </c>
      <c r="F112" t="s">
        <v>3490</v>
      </c>
      <c r="G112" t="s">
        <v>3312</v>
      </c>
      <c r="H112" t="s">
        <v>8536</v>
      </c>
    </row>
    <row r="113" spans="1:8" x14ac:dyDescent="0.35">
      <c r="A113" t="s">
        <v>7623</v>
      </c>
      <c r="B113">
        <v>650</v>
      </c>
      <c r="C113">
        <v>8</v>
      </c>
      <c r="D113" t="s">
        <v>3493</v>
      </c>
      <c r="E113" t="s">
        <v>8575</v>
      </c>
      <c r="F113" t="s">
        <v>3490</v>
      </c>
      <c r="G113" t="s">
        <v>3312</v>
      </c>
      <c r="H113" t="s">
        <v>8535</v>
      </c>
    </row>
    <row r="114" spans="1:8" x14ac:dyDescent="0.35">
      <c r="A114" t="s">
        <v>7623</v>
      </c>
      <c r="B114">
        <v>650</v>
      </c>
      <c r="C114">
        <v>8</v>
      </c>
      <c r="D114" t="s">
        <v>3475</v>
      </c>
      <c r="E114" t="s">
        <v>8575</v>
      </c>
      <c r="F114" t="s">
        <v>3490</v>
      </c>
      <c r="G114" t="s">
        <v>3489</v>
      </c>
      <c r="H114" t="s">
        <v>8525</v>
      </c>
    </row>
    <row r="115" spans="1:8" x14ac:dyDescent="0.35">
      <c r="A115" t="s">
        <v>7623</v>
      </c>
      <c r="B115">
        <v>650</v>
      </c>
      <c r="C115">
        <v>8</v>
      </c>
      <c r="D115" t="s">
        <v>2399</v>
      </c>
      <c r="E115" t="s">
        <v>38</v>
      </c>
      <c r="F115" t="s">
        <v>2396</v>
      </c>
      <c r="G115" t="s">
        <v>2322</v>
      </c>
      <c r="H115" t="s">
        <v>8525</v>
      </c>
    </row>
    <row r="116" spans="1:8" x14ac:dyDescent="0.35">
      <c r="A116" t="s">
        <v>7623</v>
      </c>
      <c r="B116">
        <v>650</v>
      </c>
      <c r="C116">
        <v>8</v>
      </c>
      <c r="D116" t="s">
        <v>2393</v>
      </c>
      <c r="E116" t="s">
        <v>38</v>
      </c>
      <c r="F116" t="s">
        <v>2396</v>
      </c>
      <c r="G116" t="s">
        <v>2322</v>
      </c>
      <c r="H116" t="s">
        <v>8525</v>
      </c>
    </row>
    <row r="117" spans="1:8" x14ac:dyDescent="0.35">
      <c r="A117" t="s">
        <v>8632</v>
      </c>
      <c r="B117">
        <v>650</v>
      </c>
      <c r="C117">
        <v>8</v>
      </c>
      <c r="D117" t="s">
        <v>2353</v>
      </c>
      <c r="E117" t="s">
        <v>38</v>
      </c>
      <c r="F117" t="s">
        <v>2281</v>
      </c>
      <c r="G117" t="s">
        <v>2354</v>
      </c>
      <c r="H117" t="s">
        <v>8526</v>
      </c>
    </row>
    <row r="118" spans="1:8" x14ac:dyDescent="0.35">
      <c r="A118" t="s">
        <v>8632</v>
      </c>
      <c r="B118">
        <v>650</v>
      </c>
      <c r="C118">
        <v>8</v>
      </c>
      <c r="D118" t="s">
        <v>2338</v>
      </c>
      <c r="E118" t="s">
        <v>38</v>
      </c>
      <c r="F118" t="s">
        <v>2104</v>
      </c>
      <c r="G118" t="s">
        <v>2340</v>
      </c>
      <c r="H118" t="s">
        <v>8526</v>
      </c>
    </row>
    <row r="119" spans="1:8" x14ac:dyDescent="0.35">
      <c r="A119" t="s">
        <v>7623</v>
      </c>
      <c r="B119">
        <v>650</v>
      </c>
      <c r="C119">
        <v>8</v>
      </c>
      <c r="D119" t="s">
        <v>2325</v>
      </c>
      <c r="E119" t="s">
        <v>38</v>
      </c>
      <c r="F119" t="s">
        <v>2281</v>
      </c>
      <c r="G119" t="s">
        <v>2322</v>
      </c>
      <c r="H119" t="s">
        <v>8525</v>
      </c>
    </row>
    <row r="120" spans="1:8" x14ac:dyDescent="0.35">
      <c r="A120" t="s">
        <v>7623</v>
      </c>
      <c r="B120">
        <v>650</v>
      </c>
      <c r="C120">
        <v>8</v>
      </c>
      <c r="D120" t="s">
        <v>2321</v>
      </c>
      <c r="E120" t="s">
        <v>38</v>
      </c>
      <c r="F120" t="s">
        <v>2281</v>
      </c>
      <c r="G120" t="s">
        <v>2322</v>
      </c>
      <c r="H120" t="s">
        <v>8567</v>
      </c>
    </row>
    <row r="121" spans="1:8" x14ac:dyDescent="0.35">
      <c r="A121" t="s">
        <v>8645</v>
      </c>
      <c r="B121">
        <v>650</v>
      </c>
      <c r="C121">
        <v>8</v>
      </c>
      <c r="D121" t="s">
        <v>2307</v>
      </c>
      <c r="E121" t="s">
        <v>38</v>
      </c>
      <c r="F121" t="s">
        <v>2311</v>
      </c>
      <c r="G121" t="s">
        <v>2310</v>
      </c>
      <c r="H121" t="s">
        <v>8568</v>
      </c>
    </row>
    <row r="122" spans="1:8" x14ac:dyDescent="0.35">
      <c r="A122" t="s">
        <v>8633</v>
      </c>
      <c r="B122">
        <v>650</v>
      </c>
      <c r="C122">
        <v>8</v>
      </c>
      <c r="D122" t="s">
        <v>2293</v>
      </c>
      <c r="E122" t="s">
        <v>38</v>
      </c>
      <c r="F122" t="s">
        <v>2297</v>
      </c>
      <c r="G122" t="s">
        <v>2296</v>
      </c>
      <c r="H122" t="s">
        <v>8536</v>
      </c>
    </row>
    <row r="123" spans="1:8" x14ac:dyDescent="0.35">
      <c r="A123" t="s">
        <v>8633</v>
      </c>
      <c r="B123">
        <v>650</v>
      </c>
      <c r="C123">
        <v>8</v>
      </c>
      <c r="D123" t="s">
        <v>2267</v>
      </c>
      <c r="E123" t="s">
        <v>38</v>
      </c>
      <c r="F123" t="s">
        <v>2281</v>
      </c>
      <c r="G123" t="s">
        <v>2280</v>
      </c>
      <c r="H123" t="s">
        <v>8536</v>
      </c>
    </row>
    <row r="124" spans="1:8" x14ac:dyDescent="0.35">
      <c r="A124" t="s">
        <v>7640</v>
      </c>
      <c r="B124">
        <v>650</v>
      </c>
      <c r="C124">
        <v>8.6</v>
      </c>
      <c r="D124" t="s">
        <v>6789</v>
      </c>
      <c r="E124" t="s">
        <v>288</v>
      </c>
      <c r="F124" t="s">
        <v>2596</v>
      </c>
      <c r="G124" t="s">
        <v>6797</v>
      </c>
      <c r="H124" t="s">
        <v>8525</v>
      </c>
    </row>
    <row r="125" spans="1:8" x14ac:dyDescent="0.35">
      <c r="A125" t="s">
        <v>7634</v>
      </c>
      <c r="B125">
        <v>650</v>
      </c>
      <c r="C125">
        <v>8.8000000000000007</v>
      </c>
      <c r="D125" t="s">
        <v>6769</v>
      </c>
      <c r="E125" t="s">
        <v>288</v>
      </c>
      <c r="F125" t="s">
        <v>2437</v>
      </c>
      <c r="G125" t="s">
        <v>6773</v>
      </c>
      <c r="H125" t="s">
        <v>8525</v>
      </c>
    </row>
    <row r="126" spans="1:8" x14ac:dyDescent="0.35">
      <c r="A126" t="s">
        <v>8631</v>
      </c>
      <c r="B126">
        <v>650</v>
      </c>
      <c r="C126">
        <v>9</v>
      </c>
      <c r="D126" t="s">
        <v>7503</v>
      </c>
      <c r="E126" t="s">
        <v>288</v>
      </c>
      <c r="F126" t="s">
        <v>2437</v>
      </c>
      <c r="G126" t="s">
        <v>7511</v>
      </c>
      <c r="H126" t="s">
        <v>8536</v>
      </c>
    </row>
    <row r="127" spans="1:8" x14ac:dyDescent="0.35">
      <c r="A127" t="s">
        <v>7623</v>
      </c>
      <c r="B127">
        <v>650</v>
      </c>
      <c r="C127">
        <v>9</v>
      </c>
      <c r="D127" t="s">
        <v>5683</v>
      </c>
      <c r="E127" t="s">
        <v>8571</v>
      </c>
      <c r="F127" t="s">
        <v>5689</v>
      </c>
      <c r="G127" t="s">
        <v>5688</v>
      </c>
      <c r="H127" t="s">
        <v>8525</v>
      </c>
    </row>
    <row r="128" spans="1:8" x14ac:dyDescent="0.35">
      <c r="A128" t="s">
        <v>8633</v>
      </c>
      <c r="B128">
        <v>650</v>
      </c>
      <c r="C128">
        <v>9</v>
      </c>
      <c r="D128" t="s">
        <v>5284</v>
      </c>
      <c r="E128" t="s">
        <v>8571</v>
      </c>
      <c r="F128" t="s">
        <v>5294</v>
      </c>
      <c r="G128" t="s">
        <v>5293</v>
      </c>
      <c r="H128" t="s">
        <v>8536</v>
      </c>
    </row>
    <row r="129" spans="1:8" x14ac:dyDescent="0.35">
      <c r="A129" t="s">
        <v>8630</v>
      </c>
      <c r="B129">
        <v>650</v>
      </c>
      <c r="C129">
        <v>9.1</v>
      </c>
      <c r="D129" t="s">
        <v>7298</v>
      </c>
      <c r="E129" t="s">
        <v>288</v>
      </c>
      <c r="F129" t="s">
        <v>2523</v>
      </c>
      <c r="G129" t="s">
        <v>7288</v>
      </c>
      <c r="H129" t="s">
        <v>8526</v>
      </c>
    </row>
    <row r="130" spans="1:8" x14ac:dyDescent="0.35">
      <c r="A130" t="s">
        <v>8630</v>
      </c>
      <c r="B130">
        <v>650</v>
      </c>
      <c r="C130">
        <v>9.1</v>
      </c>
      <c r="D130" t="s">
        <v>7280</v>
      </c>
      <c r="E130" t="s">
        <v>288</v>
      </c>
      <c r="F130" t="s">
        <v>2523</v>
      </c>
      <c r="G130" t="s">
        <v>7288</v>
      </c>
      <c r="H130" t="s">
        <v>8526</v>
      </c>
    </row>
    <row r="131" spans="1:8" x14ac:dyDescent="0.35">
      <c r="A131" t="s">
        <v>8645</v>
      </c>
      <c r="B131">
        <v>650</v>
      </c>
      <c r="C131">
        <v>9.6</v>
      </c>
      <c r="D131" t="s">
        <v>6825</v>
      </c>
      <c r="E131" t="s">
        <v>288</v>
      </c>
      <c r="F131" t="s">
        <v>2281</v>
      </c>
      <c r="G131" t="s">
        <v>6833</v>
      </c>
      <c r="H131" t="s">
        <v>8561</v>
      </c>
    </row>
    <row r="132" spans="1:8" x14ac:dyDescent="0.35">
      <c r="A132" t="s">
        <v>8646</v>
      </c>
      <c r="B132">
        <v>650</v>
      </c>
      <c r="C132">
        <v>10</v>
      </c>
      <c r="D132" t="s">
        <v>8393</v>
      </c>
      <c r="E132" t="s">
        <v>8571</v>
      </c>
      <c r="F132" t="s">
        <v>4803</v>
      </c>
      <c r="G132" t="s">
        <v>8406</v>
      </c>
      <c r="H132" t="s">
        <v>2030</v>
      </c>
    </row>
    <row r="133" spans="1:8" x14ac:dyDescent="0.35">
      <c r="A133" t="s">
        <v>7949</v>
      </c>
      <c r="B133">
        <v>650</v>
      </c>
      <c r="C133">
        <v>10</v>
      </c>
      <c r="D133" t="s">
        <v>6678</v>
      </c>
      <c r="E133" t="s">
        <v>288</v>
      </c>
      <c r="F133" t="s">
        <v>4803</v>
      </c>
      <c r="G133" t="s">
        <v>6551</v>
      </c>
      <c r="H133" t="s">
        <v>8525</v>
      </c>
    </row>
    <row r="134" spans="1:8" x14ac:dyDescent="0.35">
      <c r="A134" t="s">
        <v>8647</v>
      </c>
      <c r="B134">
        <v>650</v>
      </c>
      <c r="C134">
        <v>10</v>
      </c>
      <c r="D134" t="s">
        <v>6595</v>
      </c>
      <c r="E134" t="s">
        <v>288</v>
      </c>
      <c r="F134" t="s">
        <v>4803</v>
      </c>
      <c r="G134" t="s">
        <v>6597</v>
      </c>
      <c r="H134" t="s">
        <v>2065</v>
      </c>
    </row>
    <row r="135" spans="1:8" x14ac:dyDescent="0.35">
      <c r="A135" t="s">
        <v>7949</v>
      </c>
      <c r="B135">
        <v>650</v>
      </c>
      <c r="C135">
        <v>10</v>
      </c>
      <c r="D135" t="s">
        <v>6496</v>
      </c>
      <c r="E135" t="s">
        <v>288</v>
      </c>
      <c r="F135" t="s">
        <v>2104</v>
      </c>
      <c r="G135" t="s">
        <v>6508</v>
      </c>
      <c r="H135" t="s">
        <v>8535</v>
      </c>
    </row>
    <row r="136" spans="1:8" x14ac:dyDescent="0.35">
      <c r="A136" t="s">
        <v>7949</v>
      </c>
      <c r="B136">
        <v>650</v>
      </c>
      <c r="C136">
        <v>10</v>
      </c>
      <c r="D136" t="s">
        <v>5619</v>
      </c>
      <c r="E136" t="s">
        <v>8571</v>
      </c>
      <c r="F136" t="s">
        <v>4803</v>
      </c>
      <c r="G136" t="s">
        <v>5637</v>
      </c>
      <c r="H136" t="s">
        <v>8525</v>
      </c>
    </row>
    <row r="137" spans="1:8" x14ac:dyDescent="0.35">
      <c r="A137" t="s">
        <v>8648</v>
      </c>
      <c r="B137">
        <v>650</v>
      </c>
      <c r="C137">
        <v>10</v>
      </c>
      <c r="D137" t="s">
        <v>5272</v>
      </c>
      <c r="E137" t="s">
        <v>8571</v>
      </c>
      <c r="F137" t="s">
        <v>4453</v>
      </c>
      <c r="G137" t="s">
        <v>5274</v>
      </c>
      <c r="H137" t="s">
        <v>8536</v>
      </c>
    </row>
    <row r="138" spans="1:8" x14ac:dyDescent="0.35">
      <c r="A138" t="s">
        <v>8647</v>
      </c>
      <c r="B138">
        <v>650</v>
      </c>
      <c r="C138">
        <v>10</v>
      </c>
      <c r="D138" t="s">
        <v>5186</v>
      </c>
      <c r="E138" t="s">
        <v>8571</v>
      </c>
      <c r="F138" t="s">
        <v>4803</v>
      </c>
      <c r="G138" t="s">
        <v>5194</v>
      </c>
      <c r="H138" t="s">
        <v>8561</v>
      </c>
    </row>
    <row r="139" spans="1:8" x14ac:dyDescent="0.35">
      <c r="A139" t="s">
        <v>8646</v>
      </c>
      <c r="B139">
        <v>650</v>
      </c>
      <c r="C139">
        <v>10</v>
      </c>
      <c r="D139" t="s">
        <v>5097</v>
      </c>
      <c r="E139" t="s">
        <v>8571</v>
      </c>
      <c r="F139" t="s">
        <v>4803</v>
      </c>
      <c r="G139" t="s">
        <v>5051</v>
      </c>
      <c r="H139" t="s">
        <v>2030</v>
      </c>
    </row>
    <row r="140" spans="1:8" x14ac:dyDescent="0.35">
      <c r="A140" t="s">
        <v>8646</v>
      </c>
      <c r="B140">
        <v>650</v>
      </c>
      <c r="C140">
        <v>10</v>
      </c>
      <c r="D140" t="s">
        <v>5041</v>
      </c>
      <c r="E140" t="s">
        <v>8571</v>
      </c>
      <c r="F140" t="s">
        <v>4803</v>
      </c>
      <c r="G140" t="s">
        <v>5051</v>
      </c>
      <c r="H140" t="s">
        <v>2030</v>
      </c>
    </row>
    <row r="141" spans="1:8" x14ac:dyDescent="0.35">
      <c r="A141" t="s">
        <v>7949</v>
      </c>
      <c r="B141">
        <v>650</v>
      </c>
      <c r="C141">
        <v>10</v>
      </c>
      <c r="D141" t="s">
        <v>4806</v>
      </c>
      <c r="E141" t="s">
        <v>8573</v>
      </c>
      <c r="F141" t="s">
        <v>4803</v>
      </c>
      <c r="G141" t="s">
        <v>4812</v>
      </c>
      <c r="H141" t="s">
        <v>8525</v>
      </c>
    </row>
    <row r="142" spans="1:8" x14ac:dyDescent="0.35">
      <c r="A142" t="s">
        <v>8647</v>
      </c>
      <c r="B142">
        <v>650</v>
      </c>
      <c r="C142">
        <v>10</v>
      </c>
      <c r="D142" t="s">
        <v>4413</v>
      </c>
      <c r="E142" t="s">
        <v>8574</v>
      </c>
      <c r="F142" t="s">
        <v>3063</v>
      </c>
      <c r="G142" t="s">
        <v>4414</v>
      </c>
      <c r="H142" t="s">
        <v>2065</v>
      </c>
    </row>
    <row r="143" spans="1:8" x14ac:dyDescent="0.35">
      <c r="A143" t="s">
        <v>7949</v>
      </c>
      <c r="B143">
        <v>650</v>
      </c>
      <c r="C143">
        <v>10</v>
      </c>
      <c r="D143" t="s">
        <v>4131</v>
      </c>
      <c r="E143" t="s">
        <v>8575</v>
      </c>
      <c r="F143" t="s">
        <v>3183</v>
      </c>
      <c r="G143" t="s">
        <v>3177</v>
      </c>
      <c r="H143" t="s">
        <v>8525</v>
      </c>
    </row>
    <row r="144" spans="1:8" x14ac:dyDescent="0.35">
      <c r="A144" t="s">
        <v>7949</v>
      </c>
      <c r="B144">
        <v>650</v>
      </c>
      <c r="C144">
        <v>10</v>
      </c>
      <c r="D144" t="s">
        <v>4117</v>
      </c>
      <c r="E144" t="s">
        <v>8575</v>
      </c>
      <c r="F144" t="s">
        <v>3183</v>
      </c>
      <c r="G144" t="s">
        <v>4128</v>
      </c>
      <c r="H144" t="s">
        <v>8525</v>
      </c>
    </row>
    <row r="145" spans="1:8" x14ac:dyDescent="0.35">
      <c r="A145" t="s">
        <v>8648</v>
      </c>
      <c r="B145">
        <v>650</v>
      </c>
      <c r="C145">
        <v>10</v>
      </c>
      <c r="D145" t="s">
        <v>4110</v>
      </c>
      <c r="E145" t="s">
        <v>8575</v>
      </c>
      <c r="F145" t="s">
        <v>3183</v>
      </c>
      <c r="G145" t="s">
        <v>4102</v>
      </c>
      <c r="H145" t="s">
        <v>8536</v>
      </c>
    </row>
    <row r="146" spans="1:8" x14ac:dyDescent="0.35">
      <c r="A146" t="s">
        <v>8648</v>
      </c>
      <c r="B146">
        <v>650</v>
      </c>
      <c r="C146">
        <v>10</v>
      </c>
      <c r="D146" t="s">
        <v>4091</v>
      </c>
      <c r="E146" t="s">
        <v>8575</v>
      </c>
      <c r="F146" t="s">
        <v>3183</v>
      </c>
      <c r="G146" t="s">
        <v>4102</v>
      </c>
      <c r="H146" t="s">
        <v>8536</v>
      </c>
    </row>
    <row r="147" spans="1:8" x14ac:dyDescent="0.35">
      <c r="A147" t="s">
        <v>7949</v>
      </c>
      <c r="B147">
        <v>650</v>
      </c>
      <c r="C147">
        <v>10</v>
      </c>
      <c r="D147" t="s">
        <v>4073</v>
      </c>
      <c r="E147" t="s">
        <v>8575</v>
      </c>
      <c r="F147" t="s">
        <v>3183</v>
      </c>
      <c r="G147" t="s">
        <v>4088</v>
      </c>
      <c r="H147" t="s">
        <v>8525</v>
      </c>
    </row>
    <row r="148" spans="1:8" x14ac:dyDescent="0.35">
      <c r="A148" t="s">
        <v>7949</v>
      </c>
      <c r="B148">
        <v>650</v>
      </c>
      <c r="C148">
        <v>10</v>
      </c>
      <c r="D148" t="s">
        <v>3462</v>
      </c>
      <c r="E148" t="s">
        <v>8575</v>
      </c>
      <c r="F148" t="s">
        <v>3063</v>
      </c>
      <c r="G148" t="s">
        <v>3339</v>
      </c>
      <c r="H148" t="s">
        <v>8525</v>
      </c>
    </row>
    <row r="149" spans="1:8" x14ac:dyDescent="0.35">
      <c r="A149" t="s">
        <v>8648</v>
      </c>
      <c r="B149">
        <v>650</v>
      </c>
      <c r="C149">
        <v>10</v>
      </c>
      <c r="D149" t="s">
        <v>3456</v>
      </c>
      <c r="E149" t="s">
        <v>8575</v>
      </c>
      <c r="F149" t="s">
        <v>3063</v>
      </c>
      <c r="G149" t="s">
        <v>3312</v>
      </c>
      <c r="H149" t="s">
        <v>8536</v>
      </c>
    </row>
    <row r="150" spans="1:8" x14ac:dyDescent="0.35">
      <c r="A150" t="s">
        <v>7949</v>
      </c>
      <c r="B150">
        <v>650</v>
      </c>
      <c r="C150">
        <v>10</v>
      </c>
      <c r="D150" t="s">
        <v>3436</v>
      </c>
      <c r="E150" t="s">
        <v>8575</v>
      </c>
      <c r="F150" t="s">
        <v>3063</v>
      </c>
      <c r="G150" t="s">
        <v>3339</v>
      </c>
      <c r="H150" t="s">
        <v>8535</v>
      </c>
    </row>
    <row r="151" spans="1:8" x14ac:dyDescent="0.35">
      <c r="A151" t="s">
        <v>7949</v>
      </c>
      <c r="B151">
        <v>650</v>
      </c>
      <c r="C151">
        <v>10</v>
      </c>
      <c r="D151" t="s">
        <v>3429</v>
      </c>
      <c r="E151" t="s">
        <v>8575</v>
      </c>
      <c r="F151" t="s">
        <v>3063</v>
      </c>
      <c r="G151" t="s">
        <v>3433</v>
      </c>
      <c r="H151" t="s">
        <v>8525</v>
      </c>
    </row>
    <row r="152" spans="1:8" x14ac:dyDescent="0.35">
      <c r="A152" t="s">
        <v>7949</v>
      </c>
      <c r="B152">
        <v>650</v>
      </c>
      <c r="C152">
        <v>10</v>
      </c>
      <c r="D152" t="s">
        <v>3287</v>
      </c>
      <c r="E152" t="s">
        <v>38</v>
      </c>
      <c r="F152" t="s">
        <v>3272</v>
      </c>
      <c r="G152" t="s">
        <v>3177</v>
      </c>
      <c r="H152" t="s">
        <v>8525</v>
      </c>
    </row>
    <row r="153" spans="1:8" x14ac:dyDescent="0.35">
      <c r="A153" t="s">
        <v>7949</v>
      </c>
      <c r="B153">
        <v>650</v>
      </c>
      <c r="C153">
        <v>10</v>
      </c>
      <c r="D153" t="s">
        <v>3282</v>
      </c>
      <c r="E153" t="s">
        <v>38</v>
      </c>
      <c r="F153" t="s">
        <v>3272</v>
      </c>
      <c r="G153" t="s">
        <v>3177</v>
      </c>
      <c r="H153" t="s">
        <v>8525</v>
      </c>
    </row>
    <row r="154" spans="1:8" x14ac:dyDescent="0.35">
      <c r="A154" t="s">
        <v>8648</v>
      </c>
      <c r="B154">
        <v>650</v>
      </c>
      <c r="C154">
        <v>10</v>
      </c>
      <c r="D154" t="s">
        <v>3269</v>
      </c>
      <c r="E154" t="s">
        <v>38</v>
      </c>
      <c r="F154" t="s">
        <v>3272</v>
      </c>
      <c r="G154" t="s">
        <v>2837</v>
      </c>
      <c r="H154" t="s">
        <v>8536</v>
      </c>
    </row>
    <row r="155" spans="1:8" x14ac:dyDescent="0.35">
      <c r="A155" t="s">
        <v>8647</v>
      </c>
      <c r="B155">
        <v>650</v>
      </c>
      <c r="C155">
        <v>10</v>
      </c>
      <c r="D155" t="s">
        <v>3242</v>
      </c>
      <c r="E155" t="s">
        <v>38</v>
      </c>
      <c r="F155" t="s">
        <v>2104</v>
      </c>
      <c r="G155" t="s">
        <v>2340</v>
      </c>
      <c r="H155" t="s">
        <v>8566</v>
      </c>
    </row>
    <row r="156" spans="1:8" x14ac:dyDescent="0.35">
      <c r="A156" t="s">
        <v>7936</v>
      </c>
      <c r="B156">
        <v>650</v>
      </c>
      <c r="C156">
        <v>10</v>
      </c>
      <c r="D156" t="s">
        <v>3221</v>
      </c>
      <c r="E156" t="s">
        <v>38</v>
      </c>
      <c r="F156" t="s">
        <v>3149</v>
      </c>
      <c r="G156" t="s">
        <v>3231</v>
      </c>
      <c r="H156" t="s">
        <v>8526</v>
      </c>
    </row>
    <row r="157" spans="1:8" x14ac:dyDescent="0.35">
      <c r="A157" t="s">
        <v>7936</v>
      </c>
      <c r="B157">
        <v>650</v>
      </c>
      <c r="C157">
        <v>10</v>
      </c>
      <c r="D157" t="s">
        <v>3216</v>
      </c>
      <c r="E157" t="s">
        <v>38</v>
      </c>
      <c r="F157" t="s">
        <v>2104</v>
      </c>
      <c r="G157" t="s">
        <v>2340</v>
      </c>
      <c r="H157" t="s">
        <v>8526</v>
      </c>
    </row>
    <row r="158" spans="1:8" x14ac:dyDescent="0.35">
      <c r="A158" t="s">
        <v>7949</v>
      </c>
      <c r="B158">
        <v>650</v>
      </c>
      <c r="C158">
        <v>10</v>
      </c>
      <c r="D158" t="s">
        <v>3205</v>
      </c>
      <c r="E158" t="s">
        <v>38</v>
      </c>
      <c r="F158" t="s">
        <v>3149</v>
      </c>
      <c r="G158" t="s">
        <v>3177</v>
      </c>
      <c r="H158" t="s">
        <v>8525</v>
      </c>
    </row>
    <row r="159" spans="1:8" x14ac:dyDescent="0.35">
      <c r="A159" t="s">
        <v>7949</v>
      </c>
      <c r="B159">
        <v>650</v>
      </c>
      <c r="C159">
        <v>10</v>
      </c>
      <c r="D159" t="s">
        <v>3195</v>
      </c>
      <c r="E159" t="s">
        <v>38</v>
      </c>
      <c r="F159" t="s">
        <v>3149</v>
      </c>
      <c r="G159" t="s">
        <v>3177</v>
      </c>
      <c r="H159" t="s">
        <v>8567</v>
      </c>
    </row>
    <row r="160" spans="1:8" x14ac:dyDescent="0.35">
      <c r="A160" t="s">
        <v>8647</v>
      </c>
      <c r="B160">
        <v>650</v>
      </c>
      <c r="C160">
        <v>10</v>
      </c>
      <c r="D160" t="s">
        <v>3185</v>
      </c>
      <c r="E160" t="s">
        <v>38</v>
      </c>
      <c r="F160" t="s">
        <v>3183</v>
      </c>
      <c r="G160" t="s">
        <v>2837</v>
      </c>
      <c r="H160" t="s">
        <v>8568</v>
      </c>
    </row>
    <row r="161" spans="1:8" x14ac:dyDescent="0.35">
      <c r="A161" t="s">
        <v>7949</v>
      </c>
      <c r="B161">
        <v>650</v>
      </c>
      <c r="C161">
        <v>10</v>
      </c>
      <c r="D161" t="s">
        <v>3174</v>
      </c>
      <c r="E161" t="s">
        <v>38</v>
      </c>
      <c r="F161" t="s">
        <v>3149</v>
      </c>
      <c r="G161" t="s">
        <v>3177</v>
      </c>
      <c r="H161" t="s">
        <v>8525</v>
      </c>
    </row>
    <row r="162" spans="1:8" x14ac:dyDescent="0.35">
      <c r="A162" t="s">
        <v>8648</v>
      </c>
      <c r="B162">
        <v>650</v>
      </c>
      <c r="C162">
        <v>10</v>
      </c>
      <c r="D162" t="s">
        <v>3160</v>
      </c>
      <c r="E162" t="s">
        <v>38</v>
      </c>
      <c r="F162" t="s">
        <v>3149</v>
      </c>
      <c r="G162" t="s">
        <v>3163</v>
      </c>
      <c r="H162" t="s">
        <v>8536</v>
      </c>
    </row>
    <row r="163" spans="1:8" x14ac:dyDescent="0.35">
      <c r="A163" t="s">
        <v>8648</v>
      </c>
      <c r="B163">
        <v>650</v>
      </c>
      <c r="C163">
        <v>10</v>
      </c>
      <c r="D163" t="s">
        <v>3145</v>
      </c>
      <c r="E163" t="s">
        <v>38</v>
      </c>
      <c r="F163" t="s">
        <v>3149</v>
      </c>
      <c r="G163" t="s">
        <v>3148</v>
      </c>
      <c r="H163" t="s">
        <v>8536</v>
      </c>
    </row>
    <row r="164" spans="1:8" x14ac:dyDescent="0.35">
      <c r="A164" t="s">
        <v>8633</v>
      </c>
      <c r="B164">
        <v>650</v>
      </c>
      <c r="C164">
        <v>10.1</v>
      </c>
      <c r="D164" t="s">
        <v>7468</v>
      </c>
      <c r="E164" t="s">
        <v>288</v>
      </c>
      <c r="F164" t="s">
        <v>2366</v>
      </c>
      <c r="G164" t="s">
        <v>7245</v>
      </c>
      <c r="H164" t="s">
        <v>8536</v>
      </c>
    </row>
    <row r="165" spans="1:8" x14ac:dyDescent="0.35">
      <c r="A165" t="s">
        <v>8633</v>
      </c>
      <c r="B165">
        <v>650</v>
      </c>
      <c r="C165">
        <v>10.1</v>
      </c>
      <c r="D165" t="s">
        <v>7451</v>
      </c>
      <c r="E165" t="s">
        <v>288</v>
      </c>
      <c r="F165" t="s">
        <v>2366</v>
      </c>
      <c r="G165" t="s">
        <v>7245</v>
      </c>
      <c r="H165" t="s">
        <v>8536</v>
      </c>
    </row>
    <row r="166" spans="1:8" x14ac:dyDescent="0.35">
      <c r="A166" t="s">
        <v>7623</v>
      </c>
      <c r="B166">
        <v>650</v>
      </c>
      <c r="C166">
        <v>10.1</v>
      </c>
      <c r="D166" t="s">
        <v>6723</v>
      </c>
      <c r="E166" t="s">
        <v>288</v>
      </c>
      <c r="F166" t="s">
        <v>2366</v>
      </c>
      <c r="G166" t="s">
        <v>6562</v>
      </c>
      <c r="H166" t="s">
        <v>8525</v>
      </c>
    </row>
    <row r="167" spans="1:8" x14ac:dyDescent="0.35">
      <c r="A167" t="s">
        <v>8209</v>
      </c>
      <c r="B167">
        <v>650</v>
      </c>
      <c r="C167">
        <v>11</v>
      </c>
      <c r="D167" t="s">
        <v>8209</v>
      </c>
      <c r="E167" t="s">
        <v>8572</v>
      </c>
      <c r="F167" t="s">
        <v>5376</v>
      </c>
      <c r="G167" t="s">
        <v>8216</v>
      </c>
      <c r="H167" t="s">
        <v>8526</v>
      </c>
    </row>
    <row r="168" spans="1:8" x14ac:dyDescent="0.35">
      <c r="A168" t="s">
        <v>8630</v>
      </c>
      <c r="B168">
        <v>650</v>
      </c>
      <c r="C168">
        <v>11</v>
      </c>
      <c r="D168" t="s">
        <v>7301</v>
      </c>
      <c r="E168" t="s">
        <v>288</v>
      </c>
      <c r="F168" t="s">
        <v>2437</v>
      </c>
      <c r="G168" t="s">
        <v>6532</v>
      </c>
      <c r="H168" t="s">
        <v>8526</v>
      </c>
    </row>
    <row r="169" spans="1:8" x14ac:dyDescent="0.35">
      <c r="A169" t="s">
        <v>8649</v>
      </c>
      <c r="B169">
        <v>650</v>
      </c>
      <c r="C169">
        <v>11</v>
      </c>
      <c r="D169" t="s">
        <v>7099</v>
      </c>
      <c r="E169" t="s">
        <v>288</v>
      </c>
      <c r="F169" t="s">
        <v>2104</v>
      </c>
      <c r="G169" t="s">
        <v>7107</v>
      </c>
      <c r="H169" t="s">
        <v>2030</v>
      </c>
    </row>
    <row r="170" spans="1:8" x14ac:dyDescent="0.35">
      <c r="A170" t="s">
        <v>8647</v>
      </c>
      <c r="B170">
        <v>650</v>
      </c>
      <c r="C170">
        <v>11</v>
      </c>
      <c r="D170" t="s">
        <v>6814</v>
      </c>
      <c r="E170" t="s">
        <v>288</v>
      </c>
      <c r="F170" t="s">
        <v>3149</v>
      </c>
      <c r="G170" t="s">
        <v>6822</v>
      </c>
      <c r="H170" t="s">
        <v>8561</v>
      </c>
    </row>
    <row r="171" spans="1:8" x14ac:dyDescent="0.35">
      <c r="A171" t="s">
        <v>7949</v>
      </c>
      <c r="B171">
        <v>650</v>
      </c>
      <c r="C171">
        <v>11</v>
      </c>
      <c r="D171" t="s">
        <v>6685</v>
      </c>
      <c r="E171" t="s">
        <v>288</v>
      </c>
      <c r="F171" t="s">
        <v>4803</v>
      </c>
      <c r="G171" t="s">
        <v>6562</v>
      </c>
      <c r="H171" t="s">
        <v>8525</v>
      </c>
    </row>
    <row r="172" spans="1:8" x14ac:dyDescent="0.35">
      <c r="A172" t="s">
        <v>8650</v>
      </c>
      <c r="B172">
        <v>650</v>
      </c>
      <c r="C172">
        <v>11.5</v>
      </c>
      <c r="D172" t="s">
        <v>7149</v>
      </c>
      <c r="E172" t="s">
        <v>288</v>
      </c>
      <c r="F172" t="s">
        <v>2104</v>
      </c>
      <c r="G172" t="s">
        <v>7160</v>
      </c>
      <c r="H172" t="s">
        <v>8549</v>
      </c>
    </row>
    <row r="173" spans="1:8" x14ac:dyDescent="0.35">
      <c r="A173" t="s">
        <v>8632</v>
      </c>
      <c r="B173">
        <v>650</v>
      </c>
      <c r="C173">
        <v>11.6</v>
      </c>
      <c r="D173" t="s">
        <v>7255</v>
      </c>
      <c r="E173" t="s">
        <v>288</v>
      </c>
      <c r="F173" t="s">
        <v>2366</v>
      </c>
      <c r="G173" t="s">
        <v>7245</v>
      </c>
      <c r="H173" t="s">
        <v>8526</v>
      </c>
    </row>
    <row r="174" spans="1:8" x14ac:dyDescent="0.35">
      <c r="A174" t="s">
        <v>8632</v>
      </c>
      <c r="B174">
        <v>650</v>
      </c>
      <c r="C174">
        <v>11.6</v>
      </c>
      <c r="D174" t="s">
        <v>7237</v>
      </c>
      <c r="E174" t="s">
        <v>288</v>
      </c>
      <c r="F174" t="s">
        <v>2366</v>
      </c>
      <c r="G174" t="s">
        <v>7245</v>
      </c>
      <c r="H174" t="s">
        <v>8526</v>
      </c>
    </row>
    <row r="175" spans="1:8" x14ac:dyDescent="0.35">
      <c r="A175" t="s">
        <v>8651</v>
      </c>
      <c r="B175">
        <v>650</v>
      </c>
      <c r="C175">
        <v>12</v>
      </c>
      <c r="D175" t="s">
        <v>8377</v>
      </c>
      <c r="E175" t="s">
        <v>8571</v>
      </c>
      <c r="F175" t="s">
        <v>2984</v>
      </c>
      <c r="G175" t="s">
        <v>8390</v>
      </c>
      <c r="H175" t="s">
        <v>2030</v>
      </c>
    </row>
    <row r="176" spans="1:8" x14ac:dyDescent="0.35">
      <c r="A176" t="s">
        <v>7640</v>
      </c>
      <c r="B176">
        <v>650</v>
      </c>
      <c r="C176">
        <v>12</v>
      </c>
      <c r="D176" t="s">
        <v>5895</v>
      </c>
      <c r="E176" t="s">
        <v>8571</v>
      </c>
      <c r="F176" t="s">
        <v>5912</v>
      </c>
      <c r="G176" t="s">
        <v>5911</v>
      </c>
      <c r="H176" t="s">
        <v>8525</v>
      </c>
    </row>
    <row r="177" spans="1:8" x14ac:dyDescent="0.35">
      <c r="A177" t="s">
        <v>7906</v>
      </c>
      <c r="B177">
        <v>650</v>
      </c>
      <c r="C177">
        <v>12</v>
      </c>
      <c r="D177" t="s">
        <v>5560</v>
      </c>
      <c r="E177" t="s">
        <v>8571</v>
      </c>
      <c r="F177" t="s">
        <v>2984</v>
      </c>
      <c r="G177" t="s">
        <v>5579</v>
      </c>
      <c r="H177" t="s">
        <v>8525</v>
      </c>
    </row>
    <row r="178" spans="1:8" x14ac:dyDescent="0.35">
      <c r="A178" t="s">
        <v>8652</v>
      </c>
      <c r="B178">
        <v>650</v>
      </c>
      <c r="C178">
        <v>12</v>
      </c>
      <c r="D178" t="s">
        <v>5256</v>
      </c>
      <c r="E178" t="s">
        <v>8571</v>
      </c>
      <c r="F178" t="s">
        <v>5260</v>
      </c>
      <c r="G178" t="s">
        <v>5259</v>
      </c>
      <c r="H178" t="s">
        <v>8536</v>
      </c>
    </row>
    <row r="179" spans="1:8" x14ac:dyDescent="0.35">
      <c r="A179" t="s">
        <v>8653</v>
      </c>
      <c r="B179">
        <v>650</v>
      </c>
      <c r="C179">
        <v>12</v>
      </c>
      <c r="D179" t="s">
        <v>5175</v>
      </c>
      <c r="E179" t="s">
        <v>8571</v>
      </c>
      <c r="F179" t="s">
        <v>2984</v>
      </c>
      <c r="G179" t="s">
        <v>5183</v>
      </c>
      <c r="H179" t="s">
        <v>8561</v>
      </c>
    </row>
    <row r="180" spans="1:8" x14ac:dyDescent="0.35">
      <c r="A180" t="s">
        <v>8651</v>
      </c>
      <c r="B180">
        <v>650</v>
      </c>
      <c r="C180">
        <v>12</v>
      </c>
      <c r="D180" t="s">
        <v>5071</v>
      </c>
      <c r="E180" t="s">
        <v>8571</v>
      </c>
      <c r="F180" t="s">
        <v>2984</v>
      </c>
      <c r="G180" t="s">
        <v>5021</v>
      </c>
      <c r="H180" t="s">
        <v>2030</v>
      </c>
    </row>
    <row r="181" spans="1:8" x14ac:dyDescent="0.35">
      <c r="A181" t="s">
        <v>8651</v>
      </c>
      <c r="B181">
        <v>650</v>
      </c>
      <c r="C181">
        <v>12</v>
      </c>
      <c r="D181" t="s">
        <v>5019</v>
      </c>
      <c r="E181" t="s">
        <v>8571</v>
      </c>
      <c r="F181" t="s">
        <v>2984</v>
      </c>
      <c r="G181" t="s">
        <v>5021</v>
      </c>
      <c r="H181" t="s">
        <v>2030</v>
      </c>
    </row>
    <row r="182" spans="1:8" x14ac:dyDescent="0.35">
      <c r="A182" t="s">
        <v>7906</v>
      </c>
      <c r="B182">
        <v>650</v>
      </c>
      <c r="C182">
        <v>12</v>
      </c>
      <c r="D182" t="s">
        <v>4008</v>
      </c>
      <c r="E182" t="s">
        <v>8575</v>
      </c>
      <c r="F182" t="s">
        <v>3861</v>
      </c>
      <c r="G182" t="s">
        <v>2946</v>
      </c>
      <c r="H182" t="s">
        <v>8525</v>
      </c>
    </row>
    <row r="183" spans="1:8" x14ac:dyDescent="0.35">
      <c r="A183" t="s">
        <v>7906</v>
      </c>
      <c r="B183">
        <v>650</v>
      </c>
      <c r="C183">
        <v>12</v>
      </c>
      <c r="D183" t="s">
        <v>4001</v>
      </c>
      <c r="E183" t="s">
        <v>8575</v>
      </c>
      <c r="F183" t="s">
        <v>3861</v>
      </c>
      <c r="G183" t="s">
        <v>4005</v>
      </c>
      <c r="H183" t="s">
        <v>8525</v>
      </c>
    </row>
    <row r="184" spans="1:8" x14ac:dyDescent="0.35">
      <c r="A184" t="s">
        <v>8652</v>
      </c>
      <c r="B184">
        <v>650</v>
      </c>
      <c r="C184">
        <v>12</v>
      </c>
      <c r="D184" t="s">
        <v>3986</v>
      </c>
      <c r="E184" t="s">
        <v>8575</v>
      </c>
      <c r="F184" t="s">
        <v>3861</v>
      </c>
      <c r="G184" t="s">
        <v>3977</v>
      </c>
      <c r="H184" t="s">
        <v>8536</v>
      </c>
    </row>
    <row r="185" spans="1:8" x14ac:dyDescent="0.35">
      <c r="A185" t="s">
        <v>8652</v>
      </c>
      <c r="B185">
        <v>650</v>
      </c>
      <c r="C185">
        <v>12</v>
      </c>
      <c r="D185" t="s">
        <v>3964</v>
      </c>
      <c r="E185" t="s">
        <v>8575</v>
      </c>
      <c r="F185" t="s">
        <v>3861</v>
      </c>
      <c r="G185" t="s">
        <v>3977</v>
      </c>
      <c r="H185" t="s">
        <v>8536</v>
      </c>
    </row>
    <row r="186" spans="1:8" x14ac:dyDescent="0.35">
      <c r="A186" t="s">
        <v>7906</v>
      </c>
      <c r="B186">
        <v>650</v>
      </c>
      <c r="C186">
        <v>12</v>
      </c>
      <c r="D186" t="s">
        <v>3947</v>
      </c>
      <c r="E186" t="s">
        <v>8575</v>
      </c>
      <c r="F186" t="s">
        <v>3861</v>
      </c>
      <c r="G186" t="s">
        <v>3860</v>
      </c>
      <c r="H186" t="s">
        <v>8535</v>
      </c>
    </row>
    <row r="187" spans="1:8" x14ac:dyDescent="0.35">
      <c r="A187" t="s">
        <v>7906</v>
      </c>
      <c r="B187">
        <v>650</v>
      </c>
      <c r="C187">
        <v>12</v>
      </c>
      <c r="D187" t="s">
        <v>3855</v>
      </c>
      <c r="E187" t="s">
        <v>8575</v>
      </c>
      <c r="F187" t="s">
        <v>3861</v>
      </c>
      <c r="G187" t="s">
        <v>3860</v>
      </c>
      <c r="H187" t="s">
        <v>8535</v>
      </c>
    </row>
    <row r="188" spans="1:8" x14ac:dyDescent="0.35">
      <c r="A188" t="s">
        <v>7906</v>
      </c>
      <c r="B188">
        <v>650</v>
      </c>
      <c r="C188">
        <v>12</v>
      </c>
      <c r="D188" t="s">
        <v>3407</v>
      </c>
      <c r="E188" t="s">
        <v>8575</v>
      </c>
      <c r="F188" t="s">
        <v>2104</v>
      </c>
      <c r="G188" t="s">
        <v>3339</v>
      </c>
      <c r="H188" t="s">
        <v>8525</v>
      </c>
    </row>
    <row r="189" spans="1:8" x14ac:dyDescent="0.35">
      <c r="A189" t="s">
        <v>8652</v>
      </c>
      <c r="B189">
        <v>650</v>
      </c>
      <c r="C189">
        <v>12</v>
      </c>
      <c r="D189" t="s">
        <v>3394</v>
      </c>
      <c r="E189" t="s">
        <v>8575</v>
      </c>
      <c r="F189" t="s">
        <v>3391</v>
      </c>
      <c r="G189" t="s">
        <v>3312</v>
      </c>
      <c r="H189" t="s">
        <v>8536</v>
      </c>
    </row>
    <row r="190" spans="1:8" x14ac:dyDescent="0.35">
      <c r="A190" t="s">
        <v>7906</v>
      </c>
      <c r="B190">
        <v>650</v>
      </c>
      <c r="C190">
        <v>12</v>
      </c>
      <c r="D190" t="s">
        <v>3380</v>
      </c>
      <c r="E190" t="s">
        <v>8575</v>
      </c>
      <c r="F190" t="s">
        <v>3391</v>
      </c>
      <c r="G190" t="s">
        <v>3312</v>
      </c>
      <c r="H190" t="s">
        <v>8535</v>
      </c>
    </row>
    <row r="191" spans="1:8" x14ac:dyDescent="0.35">
      <c r="A191" t="s">
        <v>7906</v>
      </c>
      <c r="B191">
        <v>650</v>
      </c>
      <c r="C191">
        <v>12</v>
      </c>
      <c r="D191" t="s">
        <v>3047</v>
      </c>
      <c r="E191" t="s">
        <v>38</v>
      </c>
      <c r="F191" t="s">
        <v>2996</v>
      </c>
      <c r="G191" t="s">
        <v>2946</v>
      </c>
      <c r="H191" t="s">
        <v>8525</v>
      </c>
    </row>
    <row r="192" spans="1:8" x14ac:dyDescent="0.35">
      <c r="A192" t="s">
        <v>7906</v>
      </c>
      <c r="B192">
        <v>650</v>
      </c>
      <c r="C192">
        <v>12</v>
      </c>
      <c r="D192" t="s">
        <v>3034</v>
      </c>
      <c r="E192" t="s">
        <v>38</v>
      </c>
      <c r="F192" t="s">
        <v>2996</v>
      </c>
      <c r="G192" t="s">
        <v>3037</v>
      </c>
      <c r="H192" t="s">
        <v>8525</v>
      </c>
    </row>
    <row r="193" spans="1:8" x14ac:dyDescent="0.35">
      <c r="A193" t="s">
        <v>8652</v>
      </c>
      <c r="B193">
        <v>650</v>
      </c>
      <c r="C193">
        <v>12</v>
      </c>
      <c r="D193" t="s">
        <v>3020</v>
      </c>
      <c r="E193" t="s">
        <v>38</v>
      </c>
      <c r="F193" t="s">
        <v>2996</v>
      </c>
      <c r="G193" t="s">
        <v>2296</v>
      </c>
      <c r="H193" t="s">
        <v>8536</v>
      </c>
    </row>
    <row r="194" spans="1:8" x14ac:dyDescent="0.35">
      <c r="A194" t="s">
        <v>8652</v>
      </c>
      <c r="B194">
        <v>650</v>
      </c>
      <c r="C194">
        <v>12</v>
      </c>
      <c r="D194" t="s">
        <v>3007</v>
      </c>
      <c r="E194" t="s">
        <v>38</v>
      </c>
      <c r="F194" t="s">
        <v>2996</v>
      </c>
      <c r="G194" t="s">
        <v>2310</v>
      </c>
      <c r="H194" t="s">
        <v>8536</v>
      </c>
    </row>
    <row r="195" spans="1:8" x14ac:dyDescent="0.35">
      <c r="A195" t="s">
        <v>8652</v>
      </c>
      <c r="B195">
        <v>650</v>
      </c>
      <c r="C195">
        <v>12</v>
      </c>
      <c r="D195" t="s">
        <v>2993</v>
      </c>
      <c r="E195" t="s">
        <v>38</v>
      </c>
      <c r="F195" t="s">
        <v>2996</v>
      </c>
      <c r="G195" t="s">
        <v>2837</v>
      </c>
      <c r="H195" t="s">
        <v>8536</v>
      </c>
    </row>
    <row r="196" spans="1:8" x14ac:dyDescent="0.35">
      <c r="A196" t="s">
        <v>7906</v>
      </c>
      <c r="B196">
        <v>650</v>
      </c>
      <c r="C196">
        <v>12</v>
      </c>
      <c r="D196" t="s">
        <v>2968</v>
      </c>
      <c r="E196" t="s">
        <v>38</v>
      </c>
      <c r="F196" t="s">
        <v>2947</v>
      </c>
      <c r="G196" t="s">
        <v>2946</v>
      </c>
      <c r="H196" t="s">
        <v>8525</v>
      </c>
    </row>
    <row r="197" spans="1:8" x14ac:dyDescent="0.35">
      <c r="A197" t="s">
        <v>7906</v>
      </c>
      <c r="B197">
        <v>650</v>
      </c>
      <c r="C197">
        <v>12</v>
      </c>
      <c r="D197" t="s">
        <v>2950</v>
      </c>
      <c r="E197" t="s">
        <v>38</v>
      </c>
      <c r="F197" t="s">
        <v>2947</v>
      </c>
      <c r="G197" t="s">
        <v>2946</v>
      </c>
      <c r="H197" t="s">
        <v>8525</v>
      </c>
    </row>
    <row r="198" spans="1:8" x14ac:dyDescent="0.35">
      <c r="A198" t="s">
        <v>7906</v>
      </c>
      <c r="B198">
        <v>650</v>
      </c>
      <c r="C198">
        <v>12</v>
      </c>
      <c r="D198" t="s">
        <v>2943</v>
      </c>
      <c r="E198" t="s">
        <v>38</v>
      </c>
      <c r="F198" t="s">
        <v>2947</v>
      </c>
      <c r="G198" t="s">
        <v>2946</v>
      </c>
      <c r="H198" t="s">
        <v>8525</v>
      </c>
    </row>
    <row r="199" spans="1:8" x14ac:dyDescent="0.35">
      <c r="A199" t="s">
        <v>8653</v>
      </c>
      <c r="B199">
        <v>650</v>
      </c>
      <c r="C199">
        <v>12.5</v>
      </c>
      <c r="D199" t="s">
        <v>6800</v>
      </c>
      <c r="E199" t="s">
        <v>288</v>
      </c>
      <c r="F199" t="s">
        <v>2947</v>
      </c>
      <c r="G199" t="s">
        <v>6811</v>
      </c>
      <c r="H199" t="s">
        <v>8561</v>
      </c>
    </row>
    <row r="200" spans="1:8" x14ac:dyDescent="0.35">
      <c r="A200" t="s">
        <v>7634</v>
      </c>
      <c r="B200">
        <v>650</v>
      </c>
      <c r="C200">
        <v>13</v>
      </c>
      <c r="D200" t="s">
        <v>8049</v>
      </c>
      <c r="E200" t="s">
        <v>8572</v>
      </c>
      <c r="F200" t="s">
        <v>2523</v>
      </c>
      <c r="G200" t="s">
        <v>6739</v>
      </c>
      <c r="H200" t="s">
        <v>8538</v>
      </c>
    </row>
    <row r="201" spans="1:8" x14ac:dyDescent="0.35">
      <c r="A201" t="s">
        <v>8654</v>
      </c>
      <c r="B201">
        <v>650</v>
      </c>
      <c r="C201">
        <v>13</v>
      </c>
      <c r="D201" t="s">
        <v>7039</v>
      </c>
      <c r="E201" t="s">
        <v>288</v>
      </c>
      <c r="F201" t="s">
        <v>2104</v>
      </c>
      <c r="G201" t="s">
        <v>6493</v>
      </c>
      <c r="H201" t="s">
        <v>2030</v>
      </c>
    </row>
    <row r="202" spans="1:8" x14ac:dyDescent="0.35">
      <c r="A202" t="s">
        <v>7623</v>
      </c>
      <c r="B202">
        <v>650</v>
      </c>
      <c r="C202">
        <v>13</v>
      </c>
      <c r="D202" t="s">
        <v>6727</v>
      </c>
      <c r="E202" t="s">
        <v>288</v>
      </c>
      <c r="F202" t="s">
        <v>2281</v>
      </c>
      <c r="G202" t="s">
        <v>6739</v>
      </c>
      <c r="H202" t="s">
        <v>8525</v>
      </c>
    </row>
    <row r="203" spans="1:8" x14ac:dyDescent="0.35">
      <c r="A203" t="s">
        <v>8641</v>
      </c>
      <c r="B203">
        <v>650</v>
      </c>
      <c r="C203">
        <v>13</v>
      </c>
      <c r="D203" t="s">
        <v>6126</v>
      </c>
      <c r="E203" t="s">
        <v>8571</v>
      </c>
      <c r="F203" t="s">
        <v>2104</v>
      </c>
      <c r="G203" t="s">
        <v>6028</v>
      </c>
      <c r="H203" t="s">
        <v>8564</v>
      </c>
    </row>
    <row r="204" spans="1:8" x14ac:dyDescent="0.35">
      <c r="A204" t="s">
        <v>7640</v>
      </c>
      <c r="B204">
        <v>650</v>
      </c>
      <c r="C204">
        <v>13.5</v>
      </c>
      <c r="D204" t="s">
        <v>8154</v>
      </c>
      <c r="E204" t="s">
        <v>8572</v>
      </c>
      <c r="F204" t="s">
        <v>5363</v>
      </c>
      <c r="G204" t="s">
        <v>3599</v>
      </c>
      <c r="H204" t="s">
        <v>8525</v>
      </c>
    </row>
    <row r="205" spans="1:8" x14ac:dyDescent="0.35">
      <c r="A205" t="s">
        <v>8629</v>
      </c>
      <c r="B205">
        <v>650</v>
      </c>
      <c r="C205">
        <v>13.5</v>
      </c>
      <c r="D205" t="s">
        <v>8141</v>
      </c>
      <c r="E205" t="s">
        <v>8572</v>
      </c>
      <c r="F205" t="s">
        <v>5363</v>
      </c>
      <c r="G205" t="s">
        <v>8151</v>
      </c>
      <c r="H205" t="s">
        <v>8526</v>
      </c>
    </row>
    <row r="206" spans="1:8" x14ac:dyDescent="0.35">
      <c r="A206" t="s">
        <v>8629</v>
      </c>
      <c r="B206">
        <v>650</v>
      </c>
      <c r="C206">
        <v>13.5</v>
      </c>
      <c r="D206" t="s">
        <v>8135</v>
      </c>
      <c r="E206" t="s">
        <v>8572</v>
      </c>
      <c r="F206" t="s">
        <v>5363</v>
      </c>
      <c r="G206" t="s">
        <v>8138</v>
      </c>
      <c r="H206" t="s">
        <v>8526</v>
      </c>
    </row>
    <row r="207" spans="1:8" x14ac:dyDescent="0.35">
      <c r="A207" t="s">
        <v>7936</v>
      </c>
      <c r="B207">
        <v>650</v>
      </c>
      <c r="C207">
        <v>13.5</v>
      </c>
      <c r="D207" t="s">
        <v>7210</v>
      </c>
      <c r="E207" t="s">
        <v>288</v>
      </c>
      <c r="F207" t="s">
        <v>4803</v>
      </c>
      <c r="G207" t="s">
        <v>7160</v>
      </c>
      <c r="H207" t="s">
        <v>8526</v>
      </c>
    </row>
    <row r="208" spans="1:8" x14ac:dyDescent="0.35">
      <c r="A208" t="s">
        <v>7936</v>
      </c>
      <c r="B208">
        <v>650</v>
      </c>
      <c r="C208">
        <v>13.5</v>
      </c>
      <c r="D208" t="s">
        <v>7190</v>
      </c>
      <c r="E208" t="s">
        <v>288</v>
      </c>
      <c r="F208" t="s">
        <v>4803</v>
      </c>
      <c r="G208" t="s">
        <v>7160</v>
      </c>
      <c r="H208" t="s">
        <v>8526</v>
      </c>
    </row>
    <row r="209" spans="1:8" x14ac:dyDescent="0.35">
      <c r="A209" t="s">
        <v>8652</v>
      </c>
      <c r="B209">
        <v>650</v>
      </c>
      <c r="C209">
        <v>14</v>
      </c>
      <c r="D209" t="s">
        <v>7391</v>
      </c>
      <c r="E209" t="s">
        <v>288</v>
      </c>
      <c r="F209" t="s">
        <v>2947</v>
      </c>
      <c r="G209" t="s">
        <v>7397</v>
      </c>
      <c r="H209" t="s">
        <v>8536</v>
      </c>
    </row>
    <row r="210" spans="1:8" x14ac:dyDescent="0.35">
      <c r="A210" t="s">
        <v>8632</v>
      </c>
      <c r="B210">
        <v>650</v>
      </c>
      <c r="C210">
        <v>15</v>
      </c>
      <c r="D210" t="s">
        <v>7258</v>
      </c>
      <c r="E210" t="s">
        <v>288</v>
      </c>
      <c r="F210" t="s">
        <v>2281</v>
      </c>
      <c r="G210" t="s">
        <v>6520</v>
      </c>
      <c r="H210" t="s">
        <v>8526</v>
      </c>
    </row>
    <row r="211" spans="1:8" x14ac:dyDescent="0.35">
      <c r="A211" t="s">
        <v>7949</v>
      </c>
      <c r="B211">
        <v>650</v>
      </c>
      <c r="C211">
        <v>15</v>
      </c>
      <c r="D211" t="s">
        <v>6695</v>
      </c>
      <c r="E211" t="s">
        <v>288</v>
      </c>
      <c r="F211" t="s">
        <v>3149</v>
      </c>
      <c r="G211" t="s">
        <v>6675</v>
      </c>
      <c r="H211" t="s">
        <v>8525</v>
      </c>
    </row>
    <row r="212" spans="1:8" x14ac:dyDescent="0.35">
      <c r="A212" t="s">
        <v>7906</v>
      </c>
      <c r="B212">
        <v>650</v>
      </c>
      <c r="C212">
        <v>15</v>
      </c>
      <c r="D212" t="s">
        <v>6662</v>
      </c>
      <c r="E212" t="s">
        <v>288</v>
      </c>
      <c r="F212" t="s">
        <v>2947</v>
      </c>
      <c r="G212" t="s">
        <v>6675</v>
      </c>
      <c r="H212" t="s">
        <v>8525</v>
      </c>
    </row>
    <row r="213" spans="1:8" x14ac:dyDescent="0.35">
      <c r="A213" t="s">
        <v>8649</v>
      </c>
      <c r="B213">
        <v>650</v>
      </c>
      <c r="C213">
        <v>15</v>
      </c>
      <c r="D213" t="s">
        <v>3929</v>
      </c>
      <c r="E213" t="s">
        <v>8575</v>
      </c>
      <c r="F213" t="s">
        <v>3880</v>
      </c>
      <c r="G213" t="s">
        <v>3944</v>
      </c>
      <c r="H213" t="s">
        <v>2030</v>
      </c>
    </row>
    <row r="214" spans="1:8" x14ac:dyDescent="0.35">
      <c r="A214" t="s">
        <v>7901</v>
      </c>
      <c r="B214">
        <v>650</v>
      </c>
      <c r="C214">
        <v>15</v>
      </c>
      <c r="D214" t="s">
        <v>3911</v>
      </c>
      <c r="E214" t="s">
        <v>8575</v>
      </c>
      <c r="F214" t="s">
        <v>3880</v>
      </c>
      <c r="G214" t="s">
        <v>3926</v>
      </c>
      <c r="H214" t="s">
        <v>8525</v>
      </c>
    </row>
    <row r="215" spans="1:8" x14ac:dyDescent="0.35">
      <c r="A215" t="s">
        <v>7901</v>
      </c>
      <c r="B215">
        <v>650</v>
      </c>
      <c r="C215">
        <v>15</v>
      </c>
      <c r="D215" t="s">
        <v>3896</v>
      </c>
      <c r="E215" t="s">
        <v>8575</v>
      </c>
      <c r="F215" t="s">
        <v>3880</v>
      </c>
      <c r="G215" t="s">
        <v>3908</v>
      </c>
      <c r="H215" t="s">
        <v>8525</v>
      </c>
    </row>
    <row r="216" spans="1:8" x14ac:dyDescent="0.35">
      <c r="A216" t="s">
        <v>8638</v>
      </c>
      <c r="B216">
        <v>650</v>
      </c>
      <c r="C216">
        <v>15</v>
      </c>
      <c r="D216" t="s">
        <v>3883</v>
      </c>
      <c r="E216" t="s">
        <v>8575</v>
      </c>
      <c r="F216" t="s">
        <v>3880</v>
      </c>
      <c r="G216" t="s">
        <v>3879</v>
      </c>
      <c r="H216" t="s">
        <v>8536</v>
      </c>
    </row>
    <row r="217" spans="1:8" x14ac:dyDescent="0.35">
      <c r="A217" t="s">
        <v>8638</v>
      </c>
      <c r="B217">
        <v>650</v>
      </c>
      <c r="C217">
        <v>15</v>
      </c>
      <c r="D217" t="s">
        <v>3864</v>
      </c>
      <c r="E217" t="s">
        <v>8575</v>
      </c>
      <c r="F217" t="s">
        <v>3880</v>
      </c>
      <c r="G217" t="s">
        <v>3879</v>
      </c>
      <c r="H217" t="s">
        <v>8536</v>
      </c>
    </row>
    <row r="218" spans="1:8" x14ac:dyDescent="0.35">
      <c r="A218" t="s">
        <v>7901</v>
      </c>
      <c r="B218">
        <v>650</v>
      </c>
      <c r="C218">
        <v>15</v>
      </c>
      <c r="D218" t="s">
        <v>3373</v>
      </c>
      <c r="E218" t="s">
        <v>8575</v>
      </c>
      <c r="F218" t="s">
        <v>2104</v>
      </c>
      <c r="G218" t="s">
        <v>3339</v>
      </c>
      <c r="H218" t="s">
        <v>8525</v>
      </c>
    </row>
    <row r="219" spans="1:8" x14ac:dyDescent="0.35">
      <c r="A219" t="s">
        <v>8638</v>
      </c>
      <c r="B219">
        <v>650</v>
      </c>
      <c r="C219">
        <v>15</v>
      </c>
      <c r="D219" t="s">
        <v>3361</v>
      </c>
      <c r="E219" t="s">
        <v>8575</v>
      </c>
      <c r="F219" t="s">
        <v>2904</v>
      </c>
      <c r="G219" t="s">
        <v>3312</v>
      </c>
      <c r="H219" t="s">
        <v>8536</v>
      </c>
    </row>
    <row r="220" spans="1:8" x14ac:dyDescent="0.35">
      <c r="A220" t="s">
        <v>7901</v>
      </c>
      <c r="B220">
        <v>650</v>
      </c>
      <c r="C220">
        <v>15</v>
      </c>
      <c r="D220" t="s">
        <v>3349</v>
      </c>
      <c r="E220" t="s">
        <v>8575</v>
      </c>
      <c r="F220" t="s">
        <v>2904</v>
      </c>
      <c r="G220" t="s">
        <v>3312</v>
      </c>
      <c r="H220" t="s">
        <v>8535</v>
      </c>
    </row>
    <row r="221" spans="1:8" x14ac:dyDescent="0.35">
      <c r="A221" t="s">
        <v>8633</v>
      </c>
      <c r="B221">
        <v>650</v>
      </c>
      <c r="C221">
        <v>15.4</v>
      </c>
      <c r="D221" t="s">
        <v>7472</v>
      </c>
      <c r="E221" t="s">
        <v>288</v>
      </c>
      <c r="F221" t="s">
        <v>2281</v>
      </c>
      <c r="G221" t="s">
        <v>7480</v>
      </c>
      <c r="H221" t="s">
        <v>8536</v>
      </c>
    </row>
    <row r="222" spans="1:8" x14ac:dyDescent="0.35">
      <c r="A222" t="s">
        <v>8649</v>
      </c>
      <c r="B222">
        <v>650</v>
      </c>
      <c r="C222">
        <v>16</v>
      </c>
      <c r="D222" t="s">
        <v>8361</v>
      </c>
      <c r="E222" t="s">
        <v>8571</v>
      </c>
      <c r="F222" t="s">
        <v>4785</v>
      </c>
      <c r="G222" t="s">
        <v>8374</v>
      </c>
      <c r="H222" t="s">
        <v>2030</v>
      </c>
    </row>
    <row r="223" spans="1:8" x14ac:dyDescent="0.35">
      <c r="A223" t="s">
        <v>7901</v>
      </c>
      <c r="B223">
        <v>650</v>
      </c>
      <c r="C223">
        <v>16</v>
      </c>
      <c r="D223" t="s">
        <v>6646</v>
      </c>
      <c r="E223" t="s">
        <v>288</v>
      </c>
      <c r="F223" t="s">
        <v>2891</v>
      </c>
      <c r="G223" t="s">
        <v>5805</v>
      </c>
      <c r="H223" t="s">
        <v>8525</v>
      </c>
    </row>
    <row r="224" spans="1:8" x14ac:dyDescent="0.35">
      <c r="A224" t="s">
        <v>7634</v>
      </c>
      <c r="B224">
        <v>650</v>
      </c>
      <c r="C224">
        <v>16</v>
      </c>
      <c r="D224" t="s">
        <v>5799</v>
      </c>
      <c r="E224" t="s">
        <v>8571</v>
      </c>
      <c r="F224" t="s">
        <v>5806</v>
      </c>
      <c r="G224" t="s">
        <v>5805</v>
      </c>
      <c r="H224" t="s">
        <v>8525</v>
      </c>
    </row>
    <row r="225" spans="1:8" x14ac:dyDescent="0.35">
      <c r="A225" t="s">
        <v>7901</v>
      </c>
      <c r="B225">
        <v>650</v>
      </c>
      <c r="C225">
        <v>16</v>
      </c>
      <c r="D225" t="s">
        <v>5490</v>
      </c>
      <c r="E225" t="s">
        <v>8571</v>
      </c>
      <c r="F225" t="s">
        <v>4785</v>
      </c>
      <c r="G225" t="s">
        <v>5498</v>
      </c>
      <c r="H225" t="s">
        <v>8525</v>
      </c>
    </row>
    <row r="226" spans="1:8" x14ac:dyDescent="0.35">
      <c r="A226" t="s">
        <v>8649</v>
      </c>
      <c r="B226">
        <v>650</v>
      </c>
      <c r="C226">
        <v>16</v>
      </c>
      <c r="D226" t="s">
        <v>5064</v>
      </c>
      <c r="E226" t="s">
        <v>8571</v>
      </c>
      <c r="F226" t="s">
        <v>4785</v>
      </c>
      <c r="G226" t="s">
        <v>4985</v>
      </c>
      <c r="H226" t="s">
        <v>2030</v>
      </c>
    </row>
    <row r="227" spans="1:8" x14ac:dyDescent="0.35">
      <c r="A227" t="s">
        <v>8649</v>
      </c>
      <c r="B227">
        <v>650</v>
      </c>
      <c r="C227">
        <v>16</v>
      </c>
      <c r="D227" t="s">
        <v>4983</v>
      </c>
      <c r="E227" t="s">
        <v>8571</v>
      </c>
      <c r="F227" t="s">
        <v>4785</v>
      </c>
      <c r="G227" t="s">
        <v>4985</v>
      </c>
      <c r="H227" t="s">
        <v>2030</v>
      </c>
    </row>
    <row r="228" spans="1:8" x14ac:dyDescent="0.35">
      <c r="A228" t="s">
        <v>8649</v>
      </c>
      <c r="B228">
        <v>650</v>
      </c>
      <c r="C228">
        <v>16</v>
      </c>
      <c r="D228" t="s">
        <v>4778</v>
      </c>
      <c r="E228" t="s">
        <v>8573</v>
      </c>
      <c r="F228" t="s">
        <v>4785</v>
      </c>
      <c r="G228" t="s">
        <v>4784</v>
      </c>
      <c r="H228" t="s">
        <v>2030</v>
      </c>
    </row>
    <row r="229" spans="1:8" x14ac:dyDescent="0.35">
      <c r="A229" t="s">
        <v>7623</v>
      </c>
      <c r="B229">
        <v>650</v>
      </c>
      <c r="C229">
        <v>16.5</v>
      </c>
      <c r="D229" t="s">
        <v>7987</v>
      </c>
      <c r="E229" t="s">
        <v>8572</v>
      </c>
      <c r="F229" t="s">
        <v>4466</v>
      </c>
      <c r="G229" t="s">
        <v>7997</v>
      </c>
      <c r="H229" t="s">
        <v>8538</v>
      </c>
    </row>
    <row r="230" spans="1:8" x14ac:dyDescent="0.35">
      <c r="A230" t="s">
        <v>7936</v>
      </c>
      <c r="B230">
        <v>650</v>
      </c>
      <c r="C230">
        <v>18</v>
      </c>
      <c r="D230" t="s">
        <v>7214</v>
      </c>
      <c r="E230" t="s">
        <v>288</v>
      </c>
      <c r="F230" t="s">
        <v>3149</v>
      </c>
      <c r="G230" t="s">
        <v>6508</v>
      </c>
      <c r="H230" t="s">
        <v>8526</v>
      </c>
    </row>
    <row r="231" spans="1:8" x14ac:dyDescent="0.35">
      <c r="A231" t="s">
        <v>8647</v>
      </c>
      <c r="B231">
        <v>650</v>
      </c>
      <c r="C231">
        <v>18</v>
      </c>
      <c r="D231" t="s">
        <v>6117</v>
      </c>
      <c r="E231" t="s">
        <v>8571</v>
      </c>
      <c r="F231" t="s">
        <v>2104</v>
      </c>
      <c r="G231" t="s">
        <v>6028</v>
      </c>
      <c r="H231" t="s">
        <v>8564</v>
      </c>
    </row>
    <row r="232" spans="1:8" x14ac:dyDescent="0.35">
      <c r="A232" t="s">
        <v>7634</v>
      </c>
      <c r="B232">
        <v>650</v>
      </c>
      <c r="C232">
        <v>18.5</v>
      </c>
      <c r="D232" t="s">
        <v>4762</v>
      </c>
      <c r="E232" t="s">
        <v>8573</v>
      </c>
      <c r="F232" t="s">
        <v>4643</v>
      </c>
      <c r="G232" t="s">
        <v>4765</v>
      </c>
      <c r="H232" t="s">
        <v>8525</v>
      </c>
    </row>
    <row r="233" spans="1:8" x14ac:dyDescent="0.35">
      <c r="A233" t="s">
        <v>8630</v>
      </c>
      <c r="B233">
        <v>650</v>
      </c>
      <c r="C233">
        <v>18.5</v>
      </c>
      <c r="D233" t="s">
        <v>4717</v>
      </c>
      <c r="E233" t="s">
        <v>8573</v>
      </c>
      <c r="F233" t="s">
        <v>4643</v>
      </c>
      <c r="G233" t="s">
        <v>4715</v>
      </c>
      <c r="H233" t="s">
        <v>8526</v>
      </c>
    </row>
    <row r="234" spans="1:8" x14ac:dyDescent="0.35">
      <c r="A234" t="s">
        <v>8631</v>
      </c>
      <c r="B234">
        <v>650</v>
      </c>
      <c r="C234">
        <v>18.5</v>
      </c>
      <c r="D234" t="s">
        <v>4672</v>
      </c>
      <c r="E234" t="s">
        <v>8573</v>
      </c>
      <c r="F234" t="s">
        <v>4643</v>
      </c>
      <c r="G234" t="s">
        <v>4670</v>
      </c>
      <c r="H234" t="s">
        <v>8536</v>
      </c>
    </row>
    <row r="235" spans="1:8" x14ac:dyDescent="0.35">
      <c r="A235" t="s">
        <v>8644</v>
      </c>
      <c r="B235">
        <v>650</v>
      </c>
      <c r="C235">
        <v>18.5</v>
      </c>
      <c r="D235" t="s">
        <v>4639</v>
      </c>
      <c r="E235" t="s">
        <v>8573</v>
      </c>
      <c r="F235" t="s">
        <v>4643</v>
      </c>
      <c r="G235" t="s">
        <v>4642</v>
      </c>
      <c r="H235" t="s">
        <v>2030</v>
      </c>
    </row>
    <row r="236" spans="1:8" x14ac:dyDescent="0.35">
      <c r="A236" t="s">
        <v>7634</v>
      </c>
      <c r="B236">
        <v>650</v>
      </c>
      <c r="C236">
        <v>19</v>
      </c>
      <c r="D236" t="s">
        <v>8078</v>
      </c>
      <c r="E236" t="s">
        <v>8572</v>
      </c>
      <c r="F236" t="s">
        <v>4643</v>
      </c>
      <c r="G236" t="s">
        <v>8088</v>
      </c>
      <c r="H236" t="s">
        <v>8525</v>
      </c>
    </row>
    <row r="237" spans="1:8" x14ac:dyDescent="0.35">
      <c r="A237" t="s">
        <v>7949</v>
      </c>
      <c r="B237">
        <v>650</v>
      </c>
      <c r="C237">
        <v>19</v>
      </c>
      <c r="D237" t="s">
        <v>7918</v>
      </c>
      <c r="E237" t="s">
        <v>8572</v>
      </c>
      <c r="F237" t="s">
        <v>4453</v>
      </c>
      <c r="G237" t="s">
        <v>7927</v>
      </c>
      <c r="H237" t="s">
        <v>8538</v>
      </c>
    </row>
    <row r="238" spans="1:8" x14ac:dyDescent="0.35">
      <c r="A238" t="s">
        <v>8654</v>
      </c>
      <c r="B238">
        <v>650</v>
      </c>
      <c r="C238">
        <v>20</v>
      </c>
      <c r="D238" t="s">
        <v>8346</v>
      </c>
      <c r="E238" t="s">
        <v>8571</v>
      </c>
      <c r="F238" t="s">
        <v>4775</v>
      </c>
      <c r="G238" t="s">
        <v>2667</v>
      </c>
      <c r="H238" t="s">
        <v>2030</v>
      </c>
    </row>
    <row r="239" spans="1:8" x14ac:dyDescent="0.35">
      <c r="A239" t="s">
        <v>8630</v>
      </c>
      <c r="B239">
        <v>650</v>
      </c>
      <c r="C239">
        <v>20</v>
      </c>
      <c r="D239" t="s">
        <v>8068</v>
      </c>
      <c r="E239" t="s">
        <v>8572</v>
      </c>
      <c r="F239" t="s">
        <v>2523</v>
      </c>
      <c r="G239" t="s">
        <v>8075</v>
      </c>
      <c r="H239" t="s">
        <v>8526</v>
      </c>
    </row>
    <row r="240" spans="1:8" x14ac:dyDescent="0.35">
      <c r="A240" t="s">
        <v>8630</v>
      </c>
      <c r="B240">
        <v>650</v>
      </c>
      <c r="C240">
        <v>20</v>
      </c>
      <c r="D240" t="s">
        <v>8060</v>
      </c>
      <c r="E240" t="s">
        <v>8572</v>
      </c>
      <c r="F240" t="s">
        <v>2523</v>
      </c>
      <c r="G240" t="s">
        <v>8065</v>
      </c>
      <c r="H240" t="s">
        <v>8526</v>
      </c>
    </row>
    <row r="241" spans="1:8" x14ac:dyDescent="0.35">
      <c r="A241" t="s">
        <v>8655</v>
      </c>
      <c r="B241">
        <v>650</v>
      </c>
      <c r="C241">
        <v>20</v>
      </c>
      <c r="D241" t="s">
        <v>7344</v>
      </c>
      <c r="E241" t="s">
        <v>288</v>
      </c>
      <c r="F241" t="s">
        <v>4775</v>
      </c>
      <c r="G241" t="s">
        <v>6551</v>
      </c>
      <c r="H241" t="s">
        <v>8536</v>
      </c>
    </row>
    <row r="242" spans="1:8" x14ac:dyDescent="0.35">
      <c r="A242" t="s">
        <v>8656</v>
      </c>
      <c r="B242">
        <v>650</v>
      </c>
      <c r="C242">
        <v>20</v>
      </c>
      <c r="D242" t="s">
        <v>7026</v>
      </c>
      <c r="E242" t="s">
        <v>288</v>
      </c>
      <c r="F242" t="s">
        <v>4775</v>
      </c>
      <c r="G242" t="s">
        <v>6551</v>
      </c>
      <c r="H242" t="s">
        <v>8549</v>
      </c>
    </row>
    <row r="243" spans="1:8" x14ac:dyDescent="0.35">
      <c r="A243" t="s">
        <v>8654</v>
      </c>
      <c r="B243">
        <v>650</v>
      </c>
      <c r="C243">
        <v>20</v>
      </c>
      <c r="D243" t="s">
        <v>6916</v>
      </c>
      <c r="E243" t="s">
        <v>288</v>
      </c>
      <c r="F243" t="s">
        <v>4775</v>
      </c>
      <c r="G243" t="s">
        <v>6551</v>
      </c>
      <c r="H243" t="s">
        <v>8560</v>
      </c>
    </row>
    <row r="244" spans="1:8" x14ac:dyDescent="0.35">
      <c r="A244" t="s">
        <v>7546</v>
      </c>
      <c r="B244">
        <v>650</v>
      </c>
      <c r="C244">
        <v>20</v>
      </c>
      <c r="D244" t="s">
        <v>6581</v>
      </c>
      <c r="E244" t="s">
        <v>288</v>
      </c>
      <c r="F244" t="s">
        <v>4775</v>
      </c>
      <c r="G244" t="s">
        <v>6551</v>
      </c>
      <c r="H244" t="s">
        <v>8525</v>
      </c>
    </row>
    <row r="245" spans="1:8" x14ac:dyDescent="0.35">
      <c r="A245" t="s">
        <v>8657</v>
      </c>
      <c r="B245">
        <v>650</v>
      </c>
      <c r="C245">
        <v>20</v>
      </c>
      <c r="D245" t="s">
        <v>6541</v>
      </c>
      <c r="E245" t="s">
        <v>288</v>
      </c>
      <c r="F245" t="s">
        <v>4775</v>
      </c>
      <c r="G245" t="s">
        <v>6543</v>
      </c>
      <c r="H245" t="s">
        <v>2065</v>
      </c>
    </row>
    <row r="246" spans="1:8" x14ac:dyDescent="0.35">
      <c r="A246" t="s">
        <v>7546</v>
      </c>
      <c r="B246">
        <v>650</v>
      </c>
      <c r="C246">
        <v>20</v>
      </c>
      <c r="D246" t="s">
        <v>6482</v>
      </c>
      <c r="E246" t="s">
        <v>288</v>
      </c>
      <c r="F246" t="s">
        <v>2104</v>
      </c>
      <c r="G246" t="s">
        <v>6493</v>
      </c>
      <c r="H246" t="s">
        <v>8535</v>
      </c>
    </row>
    <row r="247" spans="1:8" x14ac:dyDescent="0.35">
      <c r="A247" t="s">
        <v>7623</v>
      </c>
      <c r="B247">
        <v>650</v>
      </c>
      <c r="C247">
        <v>20</v>
      </c>
      <c r="D247" t="s">
        <v>5724</v>
      </c>
      <c r="E247" t="s">
        <v>8571</v>
      </c>
      <c r="F247" t="s">
        <v>5731</v>
      </c>
      <c r="G247" t="s">
        <v>5730</v>
      </c>
      <c r="H247" t="s">
        <v>8525</v>
      </c>
    </row>
    <row r="248" spans="1:8" x14ac:dyDescent="0.35">
      <c r="A248" t="s">
        <v>7546</v>
      </c>
      <c r="B248">
        <v>650</v>
      </c>
      <c r="C248">
        <v>20</v>
      </c>
      <c r="D248" t="s">
        <v>5419</v>
      </c>
      <c r="E248" t="s">
        <v>8571</v>
      </c>
      <c r="F248" t="s">
        <v>4775</v>
      </c>
      <c r="G248" t="s">
        <v>5437</v>
      </c>
      <c r="H248" t="s">
        <v>8525</v>
      </c>
    </row>
    <row r="249" spans="1:8" x14ac:dyDescent="0.35">
      <c r="A249" t="s">
        <v>8654</v>
      </c>
      <c r="B249">
        <v>650</v>
      </c>
      <c r="C249">
        <v>20</v>
      </c>
      <c r="D249" t="s">
        <v>5024</v>
      </c>
      <c r="E249" t="s">
        <v>8571</v>
      </c>
      <c r="F249" t="s">
        <v>4775</v>
      </c>
      <c r="G249" t="s">
        <v>4972</v>
      </c>
      <c r="H249" t="s">
        <v>2030</v>
      </c>
    </row>
    <row r="250" spans="1:8" x14ac:dyDescent="0.35">
      <c r="A250" t="s">
        <v>8654</v>
      </c>
      <c r="B250">
        <v>650</v>
      </c>
      <c r="C250">
        <v>20</v>
      </c>
      <c r="D250" t="s">
        <v>4960</v>
      </c>
      <c r="E250" t="s">
        <v>8571</v>
      </c>
      <c r="F250" t="s">
        <v>4775</v>
      </c>
      <c r="G250" t="s">
        <v>4972</v>
      </c>
      <c r="H250" t="s">
        <v>2030</v>
      </c>
    </row>
    <row r="251" spans="1:8" x14ac:dyDescent="0.35">
      <c r="A251" t="s">
        <v>8654</v>
      </c>
      <c r="B251">
        <v>650</v>
      </c>
      <c r="C251">
        <v>20</v>
      </c>
      <c r="D251" t="s">
        <v>4768</v>
      </c>
      <c r="E251" t="s">
        <v>8573</v>
      </c>
      <c r="F251" t="s">
        <v>4775</v>
      </c>
      <c r="G251" t="s">
        <v>4774</v>
      </c>
      <c r="H251" t="s">
        <v>2030</v>
      </c>
    </row>
    <row r="252" spans="1:8" x14ac:dyDescent="0.35">
      <c r="A252" t="s">
        <v>8654</v>
      </c>
      <c r="B252">
        <v>650</v>
      </c>
      <c r="C252">
        <v>20</v>
      </c>
      <c r="D252" t="s">
        <v>3797</v>
      </c>
      <c r="E252" t="s">
        <v>8575</v>
      </c>
      <c r="F252" t="s">
        <v>3735</v>
      </c>
      <c r="G252" t="s">
        <v>3812</v>
      </c>
      <c r="H252" t="s">
        <v>2030</v>
      </c>
    </row>
    <row r="253" spans="1:8" x14ac:dyDescent="0.35">
      <c r="A253" t="s">
        <v>7546</v>
      </c>
      <c r="B253">
        <v>650</v>
      </c>
      <c r="C253">
        <v>20</v>
      </c>
      <c r="D253" t="s">
        <v>3781</v>
      </c>
      <c r="E253" t="s">
        <v>8575</v>
      </c>
      <c r="F253" t="s">
        <v>3735</v>
      </c>
      <c r="G253" t="s">
        <v>2867</v>
      </c>
      <c r="H253" t="s">
        <v>8525</v>
      </c>
    </row>
    <row r="254" spans="1:8" x14ac:dyDescent="0.35">
      <c r="A254" t="s">
        <v>7546</v>
      </c>
      <c r="B254">
        <v>650</v>
      </c>
      <c r="C254">
        <v>20</v>
      </c>
      <c r="D254" t="s">
        <v>3766</v>
      </c>
      <c r="E254" t="s">
        <v>8575</v>
      </c>
      <c r="F254" t="s">
        <v>3735</v>
      </c>
      <c r="G254" t="s">
        <v>3778</v>
      </c>
      <c r="H254" t="s">
        <v>8525</v>
      </c>
    </row>
    <row r="255" spans="1:8" x14ac:dyDescent="0.35">
      <c r="A255" t="s">
        <v>8655</v>
      </c>
      <c r="B255">
        <v>650</v>
      </c>
      <c r="C255">
        <v>20</v>
      </c>
      <c r="D255" t="s">
        <v>3753</v>
      </c>
      <c r="E255" t="s">
        <v>8575</v>
      </c>
      <c r="F255" t="s">
        <v>3735</v>
      </c>
      <c r="G255" t="s">
        <v>3750</v>
      </c>
      <c r="H255" t="s">
        <v>8536</v>
      </c>
    </row>
    <row r="256" spans="1:8" x14ac:dyDescent="0.35">
      <c r="A256" t="s">
        <v>8655</v>
      </c>
      <c r="B256">
        <v>650</v>
      </c>
      <c r="C256">
        <v>20</v>
      </c>
      <c r="D256" t="s">
        <v>3738</v>
      </c>
      <c r="E256" t="s">
        <v>8575</v>
      </c>
      <c r="F256" t="s">
        <v>3735</v>
      </c>
      <c r="G256" t="s">
        <v>3750</v>
      </c>
      <c r="H256" t="s">
        <v>8536</v>
      </c>
    </row>
    <row r="257" spans="1:8" x14ac:dyDescent="0.35">
      <c r="A257" t="s">
        <v>7546</v>
      </c>
      <c r="B257">
        <v>650</v>
      </c>
      <c r="C257">
        <v>20</v>
      </c>
      <c r="D257" t="s">
        <v>3719</v>
      </c>
      <c r="E257" t="s">
        <v>8575</v>
      </c>
      <c r="F257" t="s">
        <v>3735</v>
      </c>
      <c r="G257" t="s">
        <v>3734</v>
      </c>
      <c r="H257" t="s">
        <v>8535</v>
      </c>
    </row>
    <row r="258" spans="1:8" x14ac:dyDescent="0.35">
      <c r="A258" t="s">
        <v>7546</v>
      </c>
      <c r="B258">
        <v>650</v>
      </c>
      <c r="C258">
        <v>20</v>
      </c>
      <c r="D258" t="s">
        <v>3327</v>
      </c>
      <c r="E258" t="s">
        <v>8575</v>
      </c>
      <c r="F258" t="s">
        <v>2104</v>
      </c>
      <c r="G258" t="s">
        <v>3339</v>
      </c>
      <c r="H258" t="s">
        <v>8525</v>
      </c>
    </row>
    <row r="259" spans="1:8" x14ac:dyDescent="0.35">
      <c r="A259" t="s">
        <v>8655</v>
      </c>
      <c r="B259">
        <v>650</v>
      </c>
      <c r="C259">
        <v>20</v>
      </c>
      <c r="D259" t="s">
        <v>3320</v>
      </c>
      <c r="E259" t="s">
        <v>8575</v>
      </c>
      <c r="F259" t="s">
        <v>2731</v>
      </c>
      <c r="G259" t="s">
        <v>3312</v>
      </c>
      <c r="H259" t="s">
        <v>8536</v>
      </c>
    </row>
    <row r="260" spans="1:8" x14ac:dyDescent="0.35">
      <c r="A260" t="s">
        <v>7546</v>
      </c>
      <c r="B260">
        <v>650</v>
      </c>
      <c r="C260">
        <v>20</v>
      </c>
      <c r="D260" t="s">
        <v>3301</v>
      </c>
      <c r="E260" t="s">
        <v>8575</v>
      </c>
      <c r="F260" t="s">
        <v>2731</v>
      </c>
      <c r="G260" t="s">
        <v>3312</v>
      </c>
      <c r="H260" t="s">
        <v>8535</v>
      </c>
    </row>
    <row r="261" spans="1:8" x14ac:dyDescent="0.35">
      <c r="A261" t="s">
        <v>7546</v>
      </c>
      <c r="B261">
        <v>650</v>
      </c>
      <c r="C261">
        <v>20</v>
      </c>
      <c r="D261" t="s">
        <v>2870</v>
      </c>
      <c r="E261" t="s">
        <v>38</v>
      </c>
      <c r="F261" t="s">
        <v>2668</v>
      </c>
      <c r="G261" t="s">
        <v>2867</v>
      </c>
      <c r="H261" t="s">
        <v>8525</v>
      </c>
    </row>
    <row r="262" spans="1:8" x14ac:dyDescent="0.35">
      <c r="A262" t="s">
        <v>7546</v>
      </c>
      <c r="B262">
        <v>650</v>
      </c>
      <c r="C262">
        <v>20</v>
      </c>
      <c r="D262" t="s">
        <v>2863</v>
      </c>
      <c r="E262" t="s">
        <v>38</v>
      </c>
      <c r="F262" t="s">
        <v>2668</v>
      </c>
      <c r="G262" t="s">
        <v>2867</v>
      </c>
      <c r="H262" t="s">
        <v>8567</v>
      </c>
    </row>
    <row r="263" spans="1:8" x14ac:dyDescent="0.35">
      <c r="A263" t="s">
        <v>7546</v>
      </c>
      <c r="B263">
        <v>650</v>
      </c>
      <c r="C263">
        <v>20</v>
      </c>
      <c r="D263" t="s">
        <v>2840</v>
      </c>
      <c r="E263" t="s">
        <v>38</v>
      </c>
      <c r="F263" t="s">
        <v>2668</v>
      </c>
      <c r="G263" t="s">
        <v>2851</v>
      </c>
      <c r="H263" t="s">
        <v>8525</v>
      </c>
    </row>
    <row r="264" spans="1:8" x14ac:dyDescent="0.35">
      <c r="A264" t="s">
        <v>8655</v>
      </c>
      <c r="B264">
        <v>650</v>
      </c>
      <c r="C264">
        <v>20</v>
      </c>
      <c r="D264" t="s">
        <v>2833</v>
      </c>
      <c r="E264" t="s">
        <v>38</v>
      </c>
      <c r="F264" t="s">
        <v>2668</v>
      </c>
      <c r="G264" t="s">
        <v>2837</v>
      </c>
      <c r="H264" t="s">
        <v>8536</v>
      </c>
    </row>
    <row r="265" spans="1:8" x14ac:dyDescent="0.35">
      <c r="A265" t="s">
        <v>8657</v>
      </c>
      <c r="B265">
        <v>650</v>
      </c>
      <c r="C265">
        <v>20</v>
      </c>
      <c r="D265" t="s">
        <v>2814</v>
      </c>
      <c r="E265" t="s">
        <v>38</v>
      </c>
      <c r="F265" t="s">
        <v>2668</v>
      </c>
      <c r="G265" t="s">
        <v>2811</v>
      </c>
      <c r="H265" t="s">
        <v>8569</v>
      </c>
    </row>
    <row r="266" spans="1:8" x14ac:dyDescent="0.35">
      <c r="A266" t="s">
        <v>8657</v>
      </c>
      <c r="B266">
        <v>650</v>
      </c>
      <c r="C266">
        <v>20</v>
      </c>
      <c r="D266" t="s">
        <v>2800</v>
      </c>
      <c r="E266" t="s">
        <v>38</v>
      </c>
      <c r="F266" t="s">
        <v>2668</v>
      </c>
      <c r="G266" t="s">
        <v>2811</v>
      </c>
      <c r="H266" t="s">
        <v>8569</v>
      </c>
    </row>
    <row r="267" spans="1:8" x14ac:dyDescent="0.35">
      <c r="A267" t="s">
        <v>8654</v>
      </c>
      <c r="B267">
        <v>650</v>
      </c>
      <c r="C267">
        <v>20</v>
      </c>
      <c r="D267" t="s">
        <v>2656</v>
      </c>
      <c r="E267" t="s">
        <v>38</v>
      </c>
      <c r="F267" t="s">
        <v>2668</v>
      </c>
      <c r="G267" t="s">
        <v>2667</v>
      </c>
      <c r="H267" t="s">
        <v>2030</v>
      </c>
    </row>
    <row r="268" spans="1:8" x14ac:dyDescent="0.35">
      <c r="A268" t="s">
        <v>7546</v>
      </c>
      <c r="B268">
        <v>650</v>
      </c>
      <c r="C268">
        <v>22.5</v>
      </c>
      <c r="D268" t="s">
        <v>6606</v>
      </c>
      <c r="E268" t="s">
        <v>288</v>
      </c>
      <c r="F268" t="s">
        <v>4775</v>
      </c>
      <c r="G268" t="s">
        <v>6562</v>
      </c>
      <c r="H268" t="s">
        <v>8525</v>
      </c>
    </row>
    <row r="269" spans="1:8" x14ac:dyDescent="0.35">
      <c r="A269" t="s">
        <v>8655</v>
      </c>
      <c r="B269">
        <v>650</v>
      </c>
      <c r="C269">
        <v>22.8</v>
      </c>
      <c r="D269" t="s">
        <v>7370</v>
      </c>
      <c r="E269" t="s">
        <v>288</v>
      </c>
      <c r="F269" t="s">
        <v>4775</v>
      </c>
      <c r="G269" t="s">
        <v>7372</v>
      </c>
      <c r="H269" t="s">
        <v>8536</v>
      </c>
    </row>
    <row r="270" spans="1:8" x14ac:dyDescent="0.35">
      <c r="A270" t="s">
        <v>8658</v>
      </c>
      <c r="B270">
        <v>650</v>
      </c>
      <c r="C270">
        <v>23</v>
      </c>
      <c r="D270" t="s">
        <v>7110</v>
      </c>
      <c r="E270" t="s">
        <v>288</v>
      </c>
      <c r="F270" t="s">
        <v>2104</v>
      </c>
      <c r="G270" t="s">
        <v>7107</v>
      </c>
      <c r="H270" t="s">
        <v>8549</v>
      </c>
    </row>
    <row r="271" spans="1:8" x14ac:dyDescent="0.35">
      <c r="A271" t="s">
        <v>8654</v>
      </c>
      <c r="B271">
        <v>650</v>
      </c>
      <c r="C271">
        <v>23</v>
      </c>
      <c r="D271" t="s">
        <v>6985</v>
      </c>
      <c r="E271" t="s">
        <v>288</v>
      </c>
      <c r="F271" t="s">
        <v>2104</v>
      </c>
      <c r="G271" t="s">
        <v>6995</v>
      </c>
      <c r="H271" t="s">
        <v>2030</v>
      </c>
    </row>
    <row r="272" spans="1:8" x14ac:dyDescent="0.35">
      <c r="A272" t="s">
        <v>7623</v>
      </c>
      <c r="B272">
        <v>650</v>
      </c>
      <c r="C272">
        <v>23</v>
      </c>
      <c r="D272" t="s">
        <v>4751</v>
      </c>
      <c r="E272" t="s">
        <v>8573</v>
      </c>
      <c r="F272" t="s">
        <v>4466</v>
      </c>
      <c r="G272" t="s">
        <v>4754</v>
      </c>
      <c r="H272" t="s">
        <v>8525</v>
      </c>
    </row>
    <row r="273" spans="1:8" x14ac:dyDescent="0.35">
      <c r="A273" t="s">
        <v>8632</v>
      </c>
      <c r="B273">
        <v>650</v>
      </c>
      <c r="C273">
        <v>23</v>
      </c>
      <c r="D273" t="s">
        <v>4707</v>
      </c>
      <c r="E273" t="s">
        <v>8573</v>
      </c>
      <c r="F273" t="s">
        <v>4466</v>
      </c>
      <c r="G273" t="s">
        <v>4705</v>
      </c>
      <c r="H273" t="s">
        <v>8526</v>
      </c>
    </row>
    <row r="274" spans="1:8" x14ac:dyDescent="0.35">
      <c r="A274" t="s">
        <v>8659</v>
      </c>
      <c r="B274">
        <v>650</v>
      </c>
      <c r="C274">
        <v>23</v>
      </c>
      <c r="D274" t="s">
        <v>4629</v>
      </c>
      <c r="E274" t="s">
        <v>8573</v>
      </c>
      <c r="F274" t="s">
        <v>4466</v>
      </c>
      <c r="G274" t="s">
        <v>4632</v>
      </c>
      <c r="H274" t="s">
        <v>2030</v>
      </c>
    </row>
    <row r="275" spans="1:8" x14ac:dyDescent="0.35">
      <c r="A275" t="s">
        <v>8648</v>
      </c>
      <c r="B275">
        <v>650</v>
      </c>
      <c r="C275">
        <v>23.6</v>
      </c>
      <c r="D275" t="s">
        <v>7355</v>
      </c>
      <c r="E275" t="s">
        <v>288</v>
      </c>
      <c r="F275" t="s">
        <v>3149</v>
      </c>
      <c r="G275" t="s">
        <v>6551</v>
      </c>
      <c r="H275" t="s">
        <v>8536</v>
      </c>
    </row>
    <row r="276" spans="1:8" x14ac:dyDescent="0.35">
      <c r="A276" t="s">
        <v>7623</v>
      </c>
      <c r="B276">
        <v>650</v>
      </c>
      <c r="C276">
        <v>24</v>
      </c>
      <c r="D276" t="s">
        <v>8014</v>
      </c>
      <c r="E276" t="s">
        <v>8572</v>
      </c>
      <c r="F276" t="s">
        <v>4466</v>
      </c>
      <c r="G276" t="s">
        <v>7997</v>
      </c>
      <c r="H276" t="s">
        <v>8525</v>
      </c>
    </row>
    <row r="277" spans="1:8" x14ac:dyDescent="0.35">
      <c r="A277" t="s">
        <v>7634</v>
      </c>
      <c r="B277">
        <v>650</v>
      </c>
      <c r="C277">
        <v>24</v>
      </c>
      <c r="D277" t="s">
        <v>7634</v>
      </c>
      <c r="E277" t="s">
        <v>8572</v>
      </c>
      <c r="F277" t="s">
        <v>3547</v>
      </c>
      <c r="G277" t="s">
        <v>7637</v>
      </c>
      <c r="H277" t="s">
        <v>8525</v>
      </c>
    </row>
    <row r="278" spans="1:8" x14ac:dyDescent="0.35">
      <c r="A278" t="s">
        <v>8645</v>
      </c>
      <c r="B278">
        <v>650</v>
      </c>
      <c r="C278">
        <v>24</v>
      </c>
      <c r="D278" t="s">
        <v>6099</v>
      </c>
      <c r="E278" t="s">
        <v>8571</v>
      </c>
      <c r="F278" t="s">
        <v>2104</v>
      </c>
      <c r="G278" t="s">
        <v>6028</v>
      </c>
      <c r="H278" t="s">
        <v>8564</v>
      </c>
    </row>
    <row r="279" spans="1:8" x14ac:dyDescent="0.35">
      <c r="A279" t="s">
        <v>7949</v>
      </c>
      <c r="B279">
        <v>650</v>
      </c>
      <c r="C279">
        <v>24</v>
      </c>
      <c r="D279" t="s">
        <v>5599</v>
      </c>
      <c r="E279" t="s">
        <v>8571</v>
      </c>
      <c r="F279" t="s">
        <v>5616</v>
      </c>
      <c r="G279" t="s">
        <v>5615</v>
      </c>
      <c r="H279" t="s">
        <v>8525</v>
      </c>
    </row>
    <row r="280" spans="1:8" x14ac:dyDescent="0.35">
      <c r="A280" t="s">
        <v>8656</v>
      </c>
      <c r="B280">
        <v>650</v>
      </c>
      <c r="C280">
        <v>25</v>
      </c>
      <c r="D280" t="s">
        <v>7051</v>
      </c>
      <c r="E280" t="s">
        <v>288</v>
      </c>
      <c r="F280" t="s">
        <v>2104</v>
      </c>
      <c r="G280" t="s">
        <v>6493</v>
      </c>
      <c r="H280" t="s">
        <v>8549</v>
      </c>
    </row>
    <row r="281" spans="1:8" x14ac:dyDescent="0.35">
      <c r="A281" t="s">
        <v>7546</v>
      </c>
      <c r="B281">
        <v>650</v>
      </c>
      <c r="C281">
        <v>25</v>
      </c>
      <c r="D281" t="s">
        <v>6618</v>
      </c>
      <c r="E281" t="s">
        <v>288</v>
      </c>
      <c r="F281" t="s">
        <v>6621</v>
      </c>
      <c r="G281" t="s">
        <v>6620</v>
      </c>
      <c r="H281" t="s">
        <v>8525</v>
      </c>
    </row>
    <row r="282" spans="1:8" x14ac:dyDescent="0.35">
      <c r="A282" t="s">
        <v>8632</v>
      </c>
      <c r="B282">
        <v>650</v>
      </c>
      <c r="C282">
        <v>25.5</v>
      </c>
      <c r="D282" t="s">
        <v>8006</v>
      </c>
      <c r="E282" t="s">
        <v>8572</v>
      </c>
      <c r="F282" t="s">
        <v>4466</v>
      </c>
      <c r="G282" t="s">
        <v>8011</v>
      </c>
      <c r="H282" t="s">
        <v>8526</v>
      </c>
    </row>
    <row r="283" spans="1:8" x14ac:dyDescent="0.35">
      <c r="A283" t="s">
        <v>8632</v>
      </c>
      <c r="B283">
        <v>650</v>
      </c>
      <c r="C283">
        <v>25.5</v>
      </c>
      <c r="D283" t="s">
        <v>8000</v>
      </c>
      <c r="E283" t="s">
        <v>8572</v>
      </c>
      <c r="F283" t="s">
        <v>4466</v>
      </c>
      <c r="G283" t="s">
        <v>8003</v>
      </c>
      <c r="H283" t="s">
        <v>8526</v>
      </c>
    </row>
    <row r="284" spans="1:8" x14ac:dyDescent="0.35">
      <c r="A284" t="s">
        <v>8656</v>
      </c>
      <c r="B284">
        <v>650</v>
      </c>
      <c r="C284">
        <v>26</v>
      </c>
      <c r="D284" t="s">
        <v>6998</v>
      </c>
      <c r="E284" t="s">
        <v>288</v>
      </c>
      <c r="F284" t="s">
        <v>2104</v>
      </c>
      <c r="G284" t="s">
        <v>6995</v>
      </c>
      <c r="H284" t="s">
        <v>8549</v>
      </c>
    </row>
    <row r="285" spans="1:8" x14ac:dyDescent="0.35">
      <c r="A285" t="s">
        <v>8648</v>
      </c>
      <c r="B285">
        <v>650</v>
      </c>
      <c r="C285">
        <v>27</v>
      </c>
      <c r="D285" t="s">
        <v>7422</v>
      </c>
      <c r="E285" t="s">
        <v>288</v>
      </c>
      <c r="F285" t="s">
        <v>4803</v>
      </c>
      <c r="G285" t="s">
        <v>7160</v>
      </c>
      <c r="H285" t="s">
        <v>8536</v>
      </c>
    </row>
    <row r="286" spans="1:8" x14ac:dyDescent="0.35">
      <c r="A286" t="s">
        <v>8648</v>
      </c>
      <c r="B286">
        <v>650</v>
      </c>
      <c r="C286">
        <v>27</v>
      </c>
      <c r="D286" t="s">
        <v>7400</v>
      </c>
      <c r="E286" t="s">
        <v>288</v>
      </c>
      <c r="F286" t="s">
        <v>4803</v>
      </c>
      <c r="G286" t="s">
        <v>7160</v>
      </c>
      <c r="H286" t="s">
        <v>8536</v>
      </c>
    </row>
    <row r="287" spans="1:8" x14ac:dyDescent="0.35">
      <c r="A287" t="s">
        <v>7906</v>
      </c>
      <c r="B287">
        <v>650</v>
      </c>
      <c r="C287">
        <v>27</v>
      </c>
      <c r="D287" t="s">
        <v>5550</v>
      </c>
      <c r="E287" t="s">
        <v>8571</v>
      </c>
      <c r="F287" t="s">
        <v>5557</v>
      </c>
      <c r="G287" t="s">
        <v>5556</v>
      </c>
      <c r="H287" t="s">
        <v>8525</v>
      </c>
    </row>
    <row r="288" spans="1:8" x14ac:dyDescent="0.35">
      <c r="A288" t="s">
        <v>7949</v>
      </c>
      <c r="B288">
        <v>650</v>
      </c>
      <c r="C288">
        <v>27</v>
      </c>
      <c r="D288" t="s">
        <v>4740</v>
      </c>
      <c r="E288" t="s">
        <v>8573</v>
      </c>
      <c r="F288" t="s">
        <v>4453</v>
      </c>
      <c r="G288" t="s">
        <v>4743</v>
      </c>
      <c r="H288" t="s">
        <v>8525</v>
      </c>
    </row>
    <row r="289" spans="1:8" x14ac:dyDescent="0.35">
      <c r="A289" t="s">
        <v>7936</v>
      </c>
      <c r="B289">
        <v>650</v>
      </c>
      <c r="C289">
        <v>27</v>
      </c>
      <c r="D289" t="s">
        <v>4698</v>
      </c>
      <c r="E289" t="s">
        <v>8573</v>
      </c>
      <c r="F289" t="s">
        <v>4453</v>
      </c>
      <c r="G289" t="s">
        <v>4696</v>
      </c>
      <c r="H289" t="s">
        <v>8526</v>
      </c>
    </row>
    <row r="290" spans="1:8" x14ac:dyDescent="0.35">
      <c r="A290" t="s">
        <v>8648</v>
      </c>
      <c r="B290">
        <v>650</v>
      </c>
      <c r="C290">
        <v>27</v>
      </c>
      <c r="D290" t="s">
        <v>4663</v>
      </c>
      <c r="E290" t="s">
        <v>8573</v>
      </c>
      <c r="F290" t="s">
        <v>4453</v>
      </c>
      <c r="G290" t="s">
        <v>4661</v>
      </c>
      <c r="H290" t="s">
        <v>8536</v>
      </c>
    </row>
    <row r="291" spans="1:8" x14ac:dyDescent="0.35">
      <c r="A291" t="s">
        <v>8646</v>
      </c>
      <c r="B291">
        <v>650</v>
      </c>
      <c r="C291">
        <v>27</v>
      </c>
      <c r="D291" t="s">
        <v>4619</v>
      </c>
      <c r="E291" t="s">
        <v>8573</v>
      </c>
      <c r="F291" t="s">
        <v>4453</v>
      </c>
      <c r="G291" t="s">
        <v>4622</v>
      </c>
      <c r="H291" t="s">
        <v>2030</v>
      </c>
    </row>
    <row r="292" spans="1:8" x14ac:dyDescent="0.35">
      <c r="A292" t="s">
        <v>8647</v>
      </c>
      <c r="B292">
        <v>650</v>
      </c>
      <c r="C292">
        <v>29</v>
      </c>
      <c r="D292" t="s">
        <v>6079</v>
      </c>
      <c r="E292" t="s">
        <v>8571</v>
      </c>
      <c r="F292" t="s">
        <v>2104</v>
      </c>
      <c r="G292" t="s">
        <v>6028</v>
      </c>
      <c r="H292" t="s">
        <v>8564</v>
      </c>
    </row>
    <row r="293" spans="1:8" x14ac:dyDescent="0.35">
      <c r="A293" t="s">
        <v>8654</v>
      </c>
      <c r="B293">
        <v>650</v>
      </c>
      <c r="C293">
        <v>30</v>
      </c>
      <c r="D293" t="s">
        <v>8330</v>
      </c>
      <c r="E293" t="s">
        <v>8571</v>
      </c>
      <c r="F293" t="s">
        <v>5007</v>
      </c>
      <c r="G293" t="s">
        <v>8343</v>
      </c>
      <c r="H293" t="s">
        <v>2030</v>
      </c>
    </row>
    <row r="294" spans="1:8" x14ac:dyDescent="0.35">
      <c r="A294" t="s">
        <v>7949</v>
      </c>
      <c r="B294">
        <v>650</v>
      </c>
      <c r="C294">
        <v>30</v>
      </c>
      <c r="D294" t="s">
        <v>7949</v>
      </c>
      <c r="E294" t="s">
        <v>8572</v>
      </c>
      <c r="F294" t="s">
        <v>4453</v>
      </c>
      <c r="G294" t="s">
        <v>7927</v>
      </c>
      <c r="H294" t="s">
        <v>8525</v>
      </c>
    </row>
    <row r="295" spans="1:8" x14ac:dyDescent="0.35">
      <c r="A295" t="s">
        <v>7623</v>
      </c>
      <c r="B295">
        <v>650</v>
      </c>
      <c r="C295">
        <v>30</v>
      </c>
      <c r="D295" t="s">
        <v>7623</v>
      </c>
      <c r="E295" t="s">
        <v>8572</v>
      </c>
      <c r="F295" t="s">
        <v>3490</v>
      </c>
      <c r="G295" t="s">
        <v>7626</v>
      </c>
      <c r="H295" t="s">
        <v>8525</v>
      </c>
    </row>
    <row r="296" spans="1:8" x14ac:dyDescent="0.35">
      <c r="A296" t="s">
        <v>7546</v>
      </c>
      <c r="B296">
        <v>650</v>
      </c>
      <c r="C296">
        <v>30</v>
      </c>
      <c r="D296" t="s">
        <v>6565</v>
      </c>
      <c r="E296" t="s">
        <v>288</v>
      </c>
      <c r="F296" t="s">
        <v>6578</v>
      </c>
      <c r="G296" t="s">
        <v>6577</v>
      </c>
      <c r="H296" t="s">
        <v>8525</v>
      </c>
    </row>
    <row r="297" spans="1:8" x14ac:dyDescent="0.35">
      <c r="A297" t="s">
        <v>7546</v>
      </c>
      <c r="B297">
        <v>650</v>
      </c>
      <c r="C297">
        <v>30</v>
      </c>
      <c r="D297" t="s">
        <v>6560</v>
      </c>
      <c r="E297" t="s">
        <v>288</v>
      </c>
      <c r="F297" t="s">
        <v>5007</v>
      </c>
      <c r="G297" t="s">
        <v>6562</v>
      </c>
      <c r="H297" t="s">
        <v>8525</v>
      </c>
    </row>
    <row r="298" spans="1:8" x14ac:dyDescent="0.35">
      <c r="A298" t="s">
        <v>7546</v>
      </c>
      <c r="B298">
        <v>650</v>
      </c>
      <c r="C298">
        <v>30</v>
      </c>
      <c r="D298" t="s">
        <v>6546</v>
      </c>
      <c r="E298" t="s">
        <v>288</v>
      </c>
      <c r="F298" t="s">
        <v>5007</v>
      </c>
      <c r="G298" t="s">
        <v>6551</v>
      </c>
      <c r="H298" t="s">
        <v>8525</v>
      </c>
    </row>
    <row r="299" spans="1:8" x14ac:dyDescent="0.35">
      <c r="A299" t="s">
        <v>8654</v>
      </c>
      <c r="B299">
        <v>650</v>
      </c>
      <c r="C299">
        <v>30</v>
      </c>
      <c r="D299" t="s">
        <v>4999</v>
      </c>
      <c r="E299" t="s">
        <v>8571</v>
      </c>
      <c r="F299" t="s">
        <v>5007</v>
      </c>
      <c r="G299" t="s">
        <v>5006</v>
      </c>
      <c r="H299" t="s">
        <v>2030</v>
      </c>
    </row>
    <row r="300" spans="1:8" x14ac:dyDescent="0.35">
      <c r="A300" t="s">
        <v>8657</v>
      </c>
      <c r="B300">
        <v>650</v>
      </c>
      <c r="C300">
        <v>30</v>
      </c>
      <c r="D300" t="s">
        <v>4380</v>
      </c>
      <c r="E300" t="s">
        <v>8574</v>
      </c>
      <c r="F300" t="s">
        <v>4369</v>
      </c>
      <c r="G300" t="s">
        <v>4384</v>
      </c>
      <c r="H300" t="s">
        <v>2065</v>
      </c>
    </row>
    <row r="301" spans="1:8" x14ac:dyDescent="0.35">
      <c r="A301" t="s">
        <v>8657</v>
      </c>
      <c r="B301">
        <v>650</v>
      </c>
      <c r="C301">
        <v>30</v>
      </c>
      <c r="D301" t="s">
        <v>4375</v>
      </c>
      <c r="E301" t="s">
        <v>8574</v>
      </c>
      <c r="F301" t="s">
        <v>4377</v>
      </c>
      <c r="G301" t="s">
        <v>4376</v>
      </c>
      <c r="H301" t="s">
        <v>8565</v>
      </c>
    </row>
    <row r="302" spans="1:8" x14ac:dyDescent="0.35">
      <c r="A302" t="s">
        <v>7936</v>
      </c>
      <c r="B302">
        <v>650</v>
      </c>
      <c r="C302">
        <v>32</v>
      </c>
      <c r="D302" t="s">
        <v>7936</v>
      </c>
      <c r="E302" t="s">
        <v>8572</v>
      </c>
      <c r="F302" t="s">
        <v>4453</v>
      </c>
      <c r="G302" t="s">
        <v>7946</v>
      </c>
      <c r="H302" t="s">
        <v>8526</v>
      </c>
    </row>
    <row r="303" spans="1:8" x14ac:dyDescent="0.35">
      <c r="A303" t="s">
        <v>7936</v>
      </c>
      <c r="B303">
        <v>650</v>
      </c>
      <c r="C303">
        <v>32</v>
      </c>
      <c r="D303" t="s">
        <v>7930</v>
      </c>
      <c r="E303" t="s">
        <v>8572</v>
      </c>
      <c r="F303" t="s">
        <v>4453</v>
      </c>
      <c r="G303" t="s">
        <v>7933</v>
      </c>
      <c r="H303" t="s">
        <v>8526</v>
      </c>
    </row>
    <row r="304" spans="1:8" x14ac:dyDescent="0.35">
      <c r="A304" t="s">
        <v>8653</v>
      </c>
      <c r="B304">
        <v>650</v>
      </c>
      <c r="C304">
        <v>34</v>
      </c>
      <c r="D304" t="s">
        <v>6060</v>
      </c>
      <c r="E304" t="s">
        <v>8571</v>
      </c>
      <c r="F304" t="s">
        <v>2104</v>
      </c>
      <c r="G304" t="s">
        <v>6028</v>
      </c>
      <c r="H304" t="s">
        <v>8564</v>
      </c>
    </row>
    <row r="305" spans="1:8" x14ac:dyDescent="0.35">
      <c r="A305" t="s">
        <v>7901</v>
      </c>
      <c r="B305">
        <v>650</v>
      </c>
      <c r="C305">
        <v>34</v>
      </c>
      <c r="D305" t="s">
        <v>5460</v>
      </c>
      <c r="E305" t="s">
        <v>8571</v>
      </c>
      <c r="F305" t="s">
        <v>5476</v>
      </c>
      <c r="G305" t="s">
        <v>5475</v>
      </c>
      <c r="H305" t="s">
        <v>8525</v>
      </c>
    </row>
    <row r="306" spans="1:8" x14ac:dyDescent="0.35">
      <c r="A306" t="s">
        <v>7906</v>
      </c>
      <c r="B306">
        <v>650</v>
      </c>
      <c r="C306">
        <v>35</v>
      </c>
      <c r="D306" t="s">
        <v>7906</v>
      </c>
      <c r="E306" t="s">
        <v>8572</v>
      </c>
      <c r="F306" t="s">
        <v>5260</v>
      </c>
      <c r="G306" t="s">
        <v>7915</v>
      </c>
      <c r="H306" t="s">
        <v>8525</v>
      </c>
    </row>
    <row r="307" spans="1:8" x14ac:dyDescent="0.35">
      <c r="A307" t="s">
        <v>7949</v>
      </c>
      <c r="B307">
        <v>650</v>
      </c>
      <c r="C307">
        <v>37</v>
      </c>
      <c r="D307" t="s">
        <v>7607</v>
      </c>
      <c r="E307" t="s">
        <v>8572</v>
      </c>
      <c r="F307" t="s">
        <v>3063</v>
      </c>
      <c r="G307" t="s">
        <v>7615</v>
      </c>
      <c r="H307" t="s">
        <v>8525</v>
      </c>
    </row>
    <row r="308" spans="1:8" x14ac:dyDescent="0.35">
      <c r="A308" t="s">
        <v>8656</v>
      </c>
      <c r="B308">
        <v>650</v>
      </c>
      <c r="C308">
        <v>37</v>
      </c>
      <c r="D308" t="s">
        <v>6981</v>
      </c>
      <c r="E308" t="s">
        <v>288</v>
      </c>
      <c r="F308" t="s">
        <v>5007</v>
      </c>
      <c r="G308" t="s">
        <v>6876</v>
      </c>
      <c r="H308" t="s">
        <v>8549</v>
      </c>
    </row>
    <row r="309" spans="1:8" x14ac:dyDescent="0.35">
      <c r="A309" t="s">
        <v>8656</v>
      </c>
      <c r="B309">
        <v>650</v>
      </c>
      <c r="C309">
        <v>37</v>
      </c>
      <c r="D309" t="s">
        <v>6961</v>
      </c>
      <c r="E309" t="s">
        <v>288</v>
      </c>
      <c r="F309" t="s">
        <v>5007</v>
      </c>
      <c r="G309" t="s">
        <v>6972</v>
      </c>
      <c r="H309" t="s">
        <v>8549</v>
      </c>
    </row>
    <row r="310" spans="1:8" x14ac:dyDescent="0.35">
      <c r="A310" t="s">
        <v>7901</v>
      </c>
      <c r="B310">
        <v>650</v>
      </c>
      <c r="C310">
        <v>38</v>
      </c>
      <c r="D310" t="s">
        <v>4730</v>
      </c>
      <c r="E310" t="s">
        <v>8573</v>
      </c>
      <c r="F310" t="s">
        <v>4652</v>
      </c>
      <c r="G310" t="s">
        <v>4732</v>
      </c>
      <c r="H310" t="s">
        <v>8525</v>
      </c>
    </row>
    <row r="311" spans="1:8" x14ac:dyDescent="0.35">
      <c r="A311" t="s">
        <v>8660</v>
      </c>
      <c r="B311">
        <v>650</v>
      </c>
      <c r="C311">
        <v>38</v>
      </c>
      <c r="D311" t="s">
        <v>4689</v>
      </c>
      <c r="E311" t="s">
        <v>8573</v>
      </c>
      <c r="F311" t="s">
        <v>4652</v>
      </c>
      <c r="G311" t="s">
        <v>4687</v>
      </c>
      <c r="H311" t="s">
        <v>8526</v>
      </c>
    </row>
    <row r="312" spans="1:8" x14ac:dyDescent="0.35">
      <c r="A312" t="s">
        <v>8638</v>
      </c>
      <c r="B312">
        <v>650</v>
      </c>
      <c r="C312">
        <v>38</v>
      </c>
      <c r="D312" t="s">
        <v>4654</v>
      </c>
      <c r="E312" t="s">
        <v>8573</v>
      </c>
      <c r="F312" t="s">
        <v>4652</v>
      </c>
      <c r="G312" t="s">
        <v>4651</v>
      </c>
      <c r="H312" t="s">
        <v>8536</v>
      </c>
    </row>
    <row r="313" spans="1:8" x14ac:dyDescent="0.35">
      <c r="A313" t="s">
        <v>7901</v>
      </c>
      <c r="B313">
        <v>650</v>
      </c>
      <c r="C313">
        <v>39</v>
      </c>
      <c r="D313" t="s">
        <v>7901</v>
      </c>
      <c r="E313" t="s">
        <v>8572</v>
      </c>
      <c r="F313" t="s">
        <v>4652</v>
      </c>
      <c r="G313" t="s">
        <v>7903</v>
      </c>
      <c r="H313" t="s">
        <v>8525</v>
      </c>
    </row>
    <row r="314" spans="1:8" x14ac:dyDescent="0.35">
      <c r="A314" t="s">
        <v>8649</v>
      </c>
      <c r="B314">
        <v>650</v>
      </c>
      <c r="C314">
        <v>39</v>
      </c>
      <c r="D314" t="s">
        <v>7886</v>
      </c>
      <c r="E314" t="s">
        <v>8572</v>
      </c>
      <c r="F314" t="s">
        <v>4652</v>
      </c>
      <c r="G314" t="s">
        <v>4985</v>
      </c>
      <c r="H314" t="s">
        <v>2030</v>
      </c>
    </row>
    <row r="315" spans="1:8" x14ac:dyDescent="0.35">
      <c r="A315" t="s">
        <v>7653</v>
      </c>
      <c r="B315">
        <v>650</v>
      </c>
      <c r="C315">
        <v>40</v>
      </c>
      <c r="D315" t="s">
        <v>8314</v>
      </c>
      <c r="E315" t="s">
        <v>8571</v>
      </c>
      <c r="F315" t="s">
        <v>4957</v>
      </c>
      <c r="G315" t="s">
        <v>8327</v>
      </c>
      <c r="H315" t="s">
        <v>2030</v>
      </c>
    </row>
    <row r="316" spans="1:8" x14ac:dyDescent="0.35">
      <c r="A316" t="s">
        <v>7653</v>
      </c>
      <c r="B316">
        <v>650</v>
      </c>
      <c r="C316">
        <v>40</v>
      </c>
      <c r="D316" t="s">
        <v>4938</v>
      </c>
      <c r="E316" t="s">
        <v>8571</v>
      </c>
      <c r="F316" t="s">
        <v>4957</v>
      </c>
      <c r="G316" t="s">
        <v>4956</v>
      </c>
      <c r="H316" t="s">
        <v>2030</v>
      </c>
    </row>
    <row r="317" spans="1:8" x14ac:dyDescent="0.35">
      <c r="A317" t="s">
        <v>7546</v>
      </c>
      <c r="B317">
        <v>650</v>
      </c>
      <c r="C317">
        <v>41</v>
      </c>
      <c r="D317" t="s">
        <v>5399</v>
      </c>
      <c r="E317" t="s">
        <v>8571</v>
      </c>
      <c r="F317" t="s">
        <v>5416</v>
      </c>
      <c r="G317" t="s">
        <v>5415</v>
      </c>
      <c r="H317" t="s">
        <v>8525</v>
      </c>
    </row>
    <row r="318" spans="1:8" x14ac:dyDescent="0.35">
      <c r="A318" t="s">
        <v>8661</v>
      </c>
      <c r="B318">
        <v>650</v>
      </c>
      <c r="C318">
        <v>43</v>
      </c>
      <c r="D318" t="s">
        <v>6031</v>
      </c>
      <c r="E318" t="s">
        <v>8571</v>
      </c>
      <c r="F318" t="s">
        <v>2104</v>
      </c>
      <c r="G318" t="s">
        <v>6028</v>
      </c>
      <c r="H318" t="s">
        <v>8564</v>
      </c>
    </row>
    <row r="319" spans="1:8" x14ac:dyDescent="0.35">
      <c r="A319" t="s">
        <v>7546</v>
      </c>
      <c r="B319">
        <v>650</v>
      </c>
      <c r="C319">
        <v>45</v>
      </c>
      <c r="D319" t="s">
        <v>4722</v>
      </c>
      <c r="E319" t="s">
        <v>8573</v>
      </c>
      <c r="F319" t="s">
        <v>4426</v>
      </c>
      <c r="G319" t="s">
        <v>4724</v>
      </c>
      <c r="H319" t="s">
        <v>8525</v>
      </c>
    </row>
    <row r="320" spans="1:8" x14ac:dyDescent="0.35">
      <c r="A320" t="s">
        <v>8662</v>
      </c>
      <c r="B320">
        <v>650</v>
      </c>
      <c r="C320">
        <v>45</v>
      </c>
      <c r="D320" t="s">
        <v>4682</v>
      </c>
      <c r="E320" t="s">
        <v>8573</v>
      </c>
      <c r="F320" t="s">
        <v>4426</v>
      </c>
      <c r="G320" t="s">
        <v>4680</v>
      </c>
      <c r="H320" t="s">
        <v>8526</v>
      </c>
    </row>
    <row r="321" spans="1:8" x14ac:dyDescent="0.35">
      <c r="A321" t="s">
        <v>8654</v>
      </c>
      <c r="B321">
        <v>650</v>
      </c>
      <c r="C321">
        <v>45</v>
      </c>
      <c r="D321" t="s">
        <v>4609</v>
      </c>
      <c r="E321" t="s">
        <v>8573</v>
      </c>
      <c r="F321" t="s">
        <v>4426</v>
      </c>
      <c r="G321" t="s">
        <v>4612</v>
      </c>
      <c r="H321" t="s">
        <v>2030</v>
      </c>
    </row>
    <row r="322" spans="1:8" x14ac:dyDescent="0.35">
      <c r="A322" t="s">
        <v>8663</v>
      </c>
      <c r="B322">
        <v>650</v>
      </c>
      <c r="C322">
        <v>48</v>
      </c>
      <c r="D322" t="s">
        <v>6920</v>
      </c>
      <c r="E322" t="s">
        <v>288</v>
      </c>
      <c r="F322" t="s">
        <v>2104</v>
      </c>
      <c r="G322" t="s">
        <v>6932</v>
      </c>
      <c r="H322" t="s">
        <v>8549</v>
      </c>
    </row>
    <row r="323" spans="1:8" x14ac:dyDescent="0.35">
      <c r="A323" t="s">
        <v>8663</v>
      </c>
      <c r="B323">
        <v>650</v>
      </c>
      <c r="C323">
        <v>50</v>
      </c>
      <c r="D323" t="s">
        <v>6863</v>
      </c>
      <c r="E323" t="s">
        <v>288</v>
      </c>
      <c r="F323" t="s">
        <v>6865</v>
      </c>
      <c r="G323" t="s">
        <v>6551</v>
      </c>
      <c r="H323" t="s">
        <v>8549</v>
      </c>
    </row>
    <row r="324" spans="1:8" x14ac:dyDescent="0.35">
      <c r="A324" t="s">
        <v>8663</v>
      </c>
      <c r="B324">
        <v>650</v>
      </c>
      <c r="C324">
        <v>50</v>
      </c>
      <c r="D324" t="s">
        <v>6272</v>
      </c>
      <c r="E324" t="s">
        <v>177</v>
      </c>
      <c r="F324" t="s">
        <v>2104</v>
      </c>
      <c r="G324" t="s">
        <v>6277</v>
      </c>
      <c r="H324" t="s">
        <v>8549</v>
      </c>
    </row>
    <row r="325" spans="1:8" x14ac:dyDescent="0.35">
      <c r="A325" t="s">
        <v>8663</v>
      </c>
      <c r="B325">
        <v>650</v>
      </c>
      <c r="C325">
        <v>50</v>
      </c>
      <c r="D325" t="s">
        <v>4341</v>
      </c>
      <c r="E325" t="s">
        <v>8574</v>
      </c>
      <c r="F325" t="s">
        <v>4346</v>
      </c>
      <c r="G325" t="s">
        <v>4345</v>
      </c>
      <c r="H325" t="s">
        <v>8549</v>
      </c>
    </row>
    <row r="326" spans="1:8" x14ac:dyDescent="0.35">
      <c r="A326" t="s">
        <v>8657</v>
      </c>
      <c r="B326">
        <v>650</v>
      </c>
      <c r="C326">
        <v>51</v>
      </c>
      <c r="D326" t="s">
        <v>6011</v>
      </c>
      <c r="E326" t="s">
        <v>8571</v>
      </c>
      <c r="F326" t="s">
        <v>2104</v>
      </c>
      <c r="G326" t="s">
        <v>6028</v>
      </c>
      <c r="H326" t="s">
        <v>8564</v>
      </c>
    </row>
    <row r="327" spans="1:8" x14ac:dyDescent="0.35">
      <c r="A327" t="s">
        <v>7546</v>
      </c>
      <c r="B327">
        <v>650</v>
      </c>
      <c r="C327">
        <v>57</v>
      </c>
      <c r="D327" t="s">
        <v>7546</v>
      </c>
      <c r="E327" t="s">
        <v>8572</v>
      </c>
      <c r="F327" t="s">
        <v>2668</v>
      </c>
      <c r="G327" t="s">
        <v>7555</v>
      </c>
      <c r="H327" t="s">
        <v>8525</v>
      </c>
    </row>
    <row r="328" spans="1:8" x14ac:dyDescent="0.35">
      <c r="A328" t="s">
        <v>8663</v>
      </c>
      <c r="B328">
        <v>650</v>
      </c>
      <c r="C328">
        <v>60</v>
      </c>
      <c r="D328" t="s">
        <v>6879</v>
      </c>
      <c r="E328" t="s">
        <v>288</v>
      </c>
      <c r="F328" t="s">
        <v>6892</v>
      </c>
      <c r="G328" t="s">
        <v>6891</v>
      </c>
      <c r="H328" t="s">
        <v>8549</v>
      </c>
    </row>
    <row r="329" spans="1:8" x14ac:dyDescent="0.35">
      <c r="A329" t="s">
        <v>7653</v>
      </c>
      <c r="B329">
        <v>650</v>
      </c>
      <c r="C329">
        <v>60</v>
      </c>
      <c r="D329" t="s">
        <v>6868</v>
      </c>
      <c r="E329" t="s">
        <v>288</v>
      </c>
      <c r="F329" t="s">
        <v>2104</v>
      </c>
      <c r="G329" t="s">
        <v>6876</v>
      </c>
      <c r="H329" t="s">
        <v>2030</v>
      </c>
    </row>
    <row r="330" spans="1:8" x14ac:dyDescent="0.35">
      <c r="A330" t="s">
        <v>8655</v>
      </c>
      <c r="B330">
        <v>650</v>
      </c>
      <c r="C330">
        <v>73</v>
      </c>
      <c r="D330" t="s">
        <v>7341</v>
      </c>
      <c r="E330" t="s">
        <v>288</v>
      </c>
      <c r="F330" t="s">
        <v>5007</v>
      </c>
      <c r="G330" t="s">
        <v>6972</v>
      </c>
      <c r="H330" t="s">
        <v>8536</v>
      </c>
    </row>
    <row r="331" spans="1:8" x14ac:dyDescent="0.35">
      <c r="A331" t="s">
        <v>8655</v>
      </c>
      <c r="B331">
        <v>650</v>
      </c>
      <c r="C331">
        <v>73</v>
      </c>
      <c r="D331" t="s">
        <v>7320</v>
      </c>
      <c r="E331" t="s">
        <v>288</v>
      </c>
      <c r="F331" t="s">
        <v>5007</v>
      </c>
      <c r="G331" t="s">
        <v>6972</v>
      </c>
      <c r="H331" t="s">
        <v>8536</v>
      </c>
    </row>
    <row r="332" spans="1:8" x14ac:dyDescent="0.35">
      <c r="A332" t="s">
        <v>8664</v>
      </c>
      <c r="B332">
        <v>650</v>
      </c>
      <c r="C332">
        <v>88</v>
      </c>
      <c r="D332" t="s">
        <v>4335</v>
      </c>
      <c r="E332" t="s">
        <v>8574</v>
      </c>
      <c r="F332" t="s">
        <v>4337</v>
      </c>
      <c r="G332" t="s">
        <v>4336</v>
      </c>
      <c r="H332" t="s">
        <v>8565</v>
      </c>
    </row>
    <row r="333" spans="1:8" x14ac:dyDescent="0.35">
      <c r="A333" t="s">
        <v>7653</v>
      </c>
      <c r="B333">
        <v>650</v>
      </c>
      <c r="C333">
        <v>100</v>
      </c>
      <c r="D333" t="s">
        <v>7653</v>
      </c>
      <c r="E333" t="s">
        <v>8572</v>
      </c>
      <c r="F333" t="s">
        <v>4337</v>
      </c>
      <c r="G333" t="s">
        <v>7663</v>
      </c>
      <c r="H333" t="s">
        <v>2030</v>
      </c>
    </row>
    <row r="334" spans="1:8" x14ac:dyDescent="0.35">
      <c r="A334" t="s">
        <v>8649</v>
      </c>
      <c r="B334">
        <v>650</v>
      </c>
      <c r="C334" t="s">
        <v>2104</v>
      </c>
      <c r="D334" t="s">
        <v>2889</v>
      </c>
      <c r="E334" t="s">
        <v>38</v>
      </c>
      <c r="F334" t="s">
        <v>2891</v>
      </c>
      <c r="G334" t="s">
        <v>2310</v>
      </c>
      <c r="H334" t="s">
        <v>2030</v>
      </c>
    </row>
    <row r="335" spans="1:8" x14ac:dyDescent="0.35">
      <c r="A335" t="s">
        <v>7859</v>
      </c>
      <c r="B335">
        <v>1200</v>
      </c>
      <c r="C335">
        <v>1</v>
      </c>
      <c r="D335" t="s">
        <v>6452</v>
      </c>
      <c r="E335" t="s">
        <v>177</v>
      </c>
      <c r="F335" t="s">
        <v>6441</v>
      </c>
      <c r="G335" t="s">
        <v>6457</v>
      </c>
      <c r="H335" t="s">
        <v>8526</v>
      </c>
    </row>
    <row r="336" spans="1:8" x14ac:dyDescent="0.35">
      <c r="A336" t="s">
        <v>8665</v>
      </c>
      <c r="B336">
        <v>1200</v>
      </c>
      <c r="C336">
        <v>2</v>
      </c>
      <c r="D336" t="s">
        <v>6432</v>
      </c>
      <c r="E336" t="s">
        <v>177</v>
      </c>
      <c r="F336" t="s">
        <v>6441</v>
      </c>
      <c r="G336" t="s">
        <v>6440</v>
      </c>
      <c r="H336" t="s">
        <v>8562</v>
      </c>
    </row>
    <row r="337" spans="1:8" x14ac:dyDescent="0.35">
      <c r="A337" t="s">
        <v>7872</v>
      </c>
      <c r="B337">
        <v>1200</v>
      </c>
      <c r="C337">
        <v>2</v>
      </c>
      <c r="D337" t="s">
        <v>5989</v>
      </c>
      <c r="E337" t="s">
        <v>8571</v>
      </c>
      <c r="F337" t="s">
        <v>5172</v>
      </c>
      <c r="G337" t="s">
        <v>6008</v>
      </c>
      <c r="H337" t="s">
        <v>8525</v>
      </c>
    </row>
    <row r="338" spans="1:8" x14ac:dyDescent="0.35">
      <c r="A338" t="s">
        <v>7859</v>
      </c>
      <c r="B338">
        <v>1200</v>
      </c>
      <c r="C338">
        <v>2</v>
      </c>
      <c r="D338" t="s">
        <v>5155</v>
      </c>
      <c r="E338" t="s">
        <v>8571</v>
      </c>
      <c r="F338" t="s">
        <v>5172</v>
      </c>
      <c r="G338" t="s">
        <v>5171</v>
      </c>
      <c r="H338" t="s">
        <v>8526</v>
      </c>
    </row>
    <row r="339" spans="1:8" x14ac:dyDescent="0.35">
      <c r="A339" t="s">
        <v>7872</v>
      </c>
      <c r="B339">
        <v>1200</v>
      </c>
      <c r="C339">
        <v>2</v>
      </c>
      <c r="D339" t="s">
        <v>2671</v>
      </c>
      <c r="E339" t="s">
        <v>38</v>
      </c>
      <c r="F339" t="s">
        <v>2683</v>
      </c>
      <c r="G339" t="s">
        <v>2682</v>
      </c>
      <c r="H339" t="s">
        <v>8525</v>
      </c>
    </row>
    <row r="340" spans="1:8" x14ac:dyDescent="0.35">
      <c r="A340" t="s">
        <v>8665</v>
      </c>
      <c r="B340">
        <v>1200</v>
      </c>
      <c r="C340">
        <v>2.5</v>
      </c>
      <c r="D340" t="s">
        <v>6465</v>
      </c>
      <c r="E340" t="s">
        <v>177</v>
      </c>
      <c r="F340" t="s">
        <v>6441</v>
      </c>
      <c r="G340" t="s">
        <v>6468</v>
      </c>
      <c r="H340" t="s">
        <v>8562</v>
      </c>
    </row>
    <row r="341" spans="1:8" x14ac:dyDescent="0.35">
      <c r="A341" t="s">
        <v>7859</v>
      </c>
      <c r="B341">
        <v>1200</v>
      </c>
      <c r="C341">
        <v>5</v>
      </c>
      <c r="D341" t="s">
        <v>6424</v>
      </c>
      <c r="E341" t="s">
        <v>177</v>
      </c>
      <c r="F341" t="s">
        <v>5389</v>
      </c>
      <c r="G341" t="s">
        <v>6429</v>
      </c>
      <c r="H341" t="s">
        <v>8526</v>
      </c>
    </row>
    <row r="342" spans="1:8" x14ac:dyDescent="0.35">
      <c r="A342" t="s">
        <v>7835</v>
      </c>
      <c r="B342">
        <v>1200</v>
      </c>
      <c r="C342">
        <v>5</v>
      </c>
      <c r="D342" t="s">
        <v>5859</v>
      </c>
      <c r="E342" t="s">
        <v>8571</v>
      </c>
      <c r="F342" t="s">
        <v>4480</v>
      </c>
      <c r="G342" t="s">
        <v>5875</v>
      </c>
      <c r="H342" t="s">
        <v>8525</v>
      </c>
    </row>
    <row r="343" spans="1:8" x14ac:dyDescent="0.35">
      <c r="A343" t="s">
        <v>7821</v>
      </c>
      <c r="B343">
        <v>1200</v>
      </c>
      <c r="C343">
        <v>5</v>
      </c>
      <c r="D343" t="s">
        <v>5136</v>
      </c>
      <c r="E343" t="s">
        <v>8571</v>
      </c>
      <c r="F343" t="s">
        <v>4480</v>
      </c>
      <c r="G343" t="s">
        <v>5152</v>
      </c>
      <c r="H343" t="s">
        <v>8526</v>
      </c>
    </row>
    <row r="344" spans="1:8" x14ac:dyDescent="0.35">
      <c r="A344" t="s">
        <v>7835</v>
      </c>
      <c r="B344">
        <v>1200</v>
      </c>
      <c r="C344">
        <v>5</v>
      </c>
      <c r="D344" t="s">
        <v>4824</v>
      </c>
      <c r="E344" t="s">
        <v>8573</v>
      </c>
      <c r="F344" t="s">
        <v>4831</v>
      </c>
      <c r="G344" t="s">
        <v>4830</v>
      </c>
      <c r="H344" t="s">
        <v>8525</v>
      </c>
    </row>
    <row r="345" spans="1:8" x14ac:dyDescent="0.35">
      <c r="A345" t="s">
        <v>7835</v>
      </c>
      <c r="B345">
        <v>1200</v>
      </c>
      <c r="C345">
        <v>5</v>
      </c>
      <c r="D345" t="s">
        <v>4307</v>
      </c>
      <c r="E345" t="s">
        <v>8575</v>
      </c>
      <c r="F345" t="s">
        <v>4304</v>
      </c>
      <c r="G345" t="s">
        <v>2551</v>
      </c>
      <c r="H345" t="s">
        <v>8525</v>
      </c>
    </row>
    <row r="346" spans="1:8" x14ac:dyDescent="0.35">
      <c r="A346" t="s">
        <v>7835</v>
      </c>
      <c r="B346">
        <v>1200</v>
      </c>
      <c r="C346">
        <v>5</v>
      </c>
      <c r="D346" t="s">
        <v>4292</v>
      </c>
      <c r="E346" t="s">
        <v>8575</v>
      </c>
      <c r="F346" t="s">
        <v>4304</v>
      </c>
      <c r="G346" t="s">
        <v>4303</v>
      </c>
      <c r="H346" t="s">
        <v>8525</v>
      </c>
    </row>
    <row r="347" spans="1:8" x14ac:dyDescent="0.35">
      <c r="A347" t="s">
        <v>7859</v>
      </c>
      <c r="B347">
        <v>1200</v>
      </c>
      <c r="C347">
        <v>5</v>
      </c>
      <c r="D347" t="s">
        <v>2707</v>
      </c>
      <c r="E347" t="s">
        <v>38</v>
      </c>
      <c r="F347" t="s">
        <v>2683</v>
      </c>
      <c r="G347" t="s">
        <v>2705</v>
      </c>
      <c r="H347" t="s">
        <v>8526</v>
      </c>
    </row>
    <row r="348" spans="1:8" x14ac:dyDescent="0.35">
      <c r="A348" t="s">
        <v>7859</v>
      </c>
      <c r="B348">
        <v>1200</v>
      </c>
      <c r="C348">
        <v>5</v>
      </c>
      <c r="D348" t="s">
        <v>2694</v>
      </c>
      <c r="E348" t="s">
        <v>38</v>
      </c>
      <c r="F348" t="s">
        <v>2683</v>
      </c>
      <c r="G348" t="s">
        <v>2566</v>
      </c>
      <c r="H348" t="s">
        <v>8526</v>
      </c>
    </row>
    <row r="349" spans="1:8" x14ac:dyDescent="0.35">
      <c r="A349" t="s">
        <v>7821</v>
      </c>
      <c r="B349">
        <v>1200</v>
      </c>
      <c r="C349">
        <v>5</v>
      </c>
      <c r="D349" t="s">
        <v>2563</v>
      </c>
      <c r="E349" t="s">
        <v>38</v>
      </c>
      <c r="F349" t="s">
        <v>2552</v>
      </c>
      <c r="G349" t="s">
        <v>2566</v>
      </c>
      <c r="H349" t="s">
        <v>8526</v>
      </c>
    </row>
    <row r="350" spans="1:8" x14ac:dyDescent="0.35">
      <c r="A350" t="s">
        <v>7835</v>
      </c>
      <c r="B350">
        <v>1200</v>
      </c>
      <c r="C350">
        <v>5</v>
      </c>
      <c r="D350" t="s">
        <v>2548</v>
      </c>
      <c r="E350" t="s">
        <v>38</v>
      </c>
      <c r="F350" t="s">
        <v>2552</v>
      </c>
      <c r="G350" t="s">
        <v>2551</v>
      </c>
      <c r="H350" t="s">
        <v>8525</v>
      </c>
    </row>
    <row r="351" spans="1:8" x14ac:dyDescent="0.35">
      <c r="A351" t="s">
        <v>7821</v>
      </c>
      <c r="B351">
        <v>1200</v>
      </c>
      <c r="C351">
        <v>6</v>
      </c>
      <c r="D351" t="s">
        <v>2421</v>
      </c>
      <c r="E351" t="s">
        <v>38</v>
      </c>
      <c r="F351" t="s">
        <v>2423</v>
      </c>
      <c r="G351" t="s">
        <v>2422</v>
      </c>
      <c r="H351" t="s">
        <v>8526</v>
      </c>
    </row>
    <row r="352" spans="1:8" x14ac:dyDescent="0.35">
      <c r="A352" t="s">
        <v>7800</v>
      </c>
      <c r="B352">
        <v>1200</v>
      </c>
      <c r="C352">
        <v>8</v>
      </c>
      <c r="D352" t="s">
        <v>6746</v>
      </c>
      <c r="E352" t="s">
        <v>288</v>
      </c>
      <c r="F352" t="s">
        <v>2281</v>
      </c>
      <c r="G352" t="s">
        <v>6748</v>
      </c>
      <c r="H352" t="s">
        <v>8525</v>
      </c>
    </row>
    <row r="353" spans="1:8" x14ac:dyDescent="0.35">
      <c r="A353" t="s">
        <v>7800</v>
      </c>
      <c r="B353">
        <v>1200</v>
      </c>
      <c r="C353">
        <v>8</v>
      </c>
      <c r="D353" t="s">
        <v>5754</v>
      </c>
      <c r="E353" t="s">
        <v>8571</v>
      </c>
      <c r="F353" t="s">
        <v>5133</v>
      </c>
      <c r="G353" t="s">
        <v>5770</v>
      </c>
      <c r="H353" t="s">
        <v>8525</v>
      </c>
    </row>
    <row r="354" spans="1:8" x14ac:dyDescent="0.35">
      <c r="A354" t="s">
        <v>7788</v>
      </c>
      <c r="B354">
        <v>1200</v>
      </c>
      <c r="C354">
        <v>8</v>
      </c>
      <c r="D354" t="s">
        <v>5118</v>
      </c>
      <c r="E354" t="s">
        <v>8571</v>
      </c>
      <c r="F354" t="s">
        <v>5133</v>
      </c>
      <c r="G354" t="s">
        <v>5132</v>
      </c>
      <c r="H354" t="s">
        <v>8526</v>
      </c>
    </row>
    <row r="355" spans="1:8" x14ac:dyDescent="0.35">
      <c r="A355" t="s">
        <v>7872</v>
      </c>
      <c r="B355">
        <v>1200</v>
      </c>
      <c r="C355">
        <v>10</v>
      </c>
      <c r="D355" t="s">
        <v>7872</v>
      </c>
      <c r="E355" t="s">
        <v>8572</v>
      </c>
      <c r="F355" t="s">
        <v>5389</v>
      </c>
      <c r="G355" t="s">
        <v>7883</v>
      </c>
      <c r="H355" t="s">
        <v>8525</v>
      </c>
    </row>
    <row r="356" spans="1:8" x14ac:dyDescent="0.35">
      <c r="A356" t="s">
        <v>7859</v>
      </c>
      <c r="B356">
        <v>1200</v>
      </c>
      <c r="C356">
        <v>10</v>
      </c>
      <c r="D356" t="s">
        <v>7859</v>
      </c>
      <c r="E356" t="s">
        <v>8572</v>
      </c>
      <c r="F356" t="s">
        <v>5389</v>
      </c>
      <c r="G356" t="s">
        <v>7869</v>
      </c>
      <c r="H356" t="s">
        <v>8526</v>
      </c>
    </row>
    <row r="357" spans="1:8" x14ac:dyDescent="0.35">
      <c r="A357" t="s">
        <v>7859</v>
      </c>
      <c r="B357">
        <v>1200</v>
      </c>
      <c r="C357">
        <v>10</v>
      </c>
      <c r="D357" t="s">
        <v>7849</v>
      </c>
      <c r="E357" t="s">
        <v>8572</v>
      </c>
      <c r="F357" t="s">
        <v>5389</v>
      </c>
      <c r="G357" t="s">
        <v>7856</v>
      </c>
      <c r="H357" t="s">
        <v>8526</v>
      </c>
    </row>
    <row r="358" spans="1:8" x14ac:dyDescent="0.35">
      <c r="A358" t="s">
        <v>7769</v>
      </c>
      <c r="B358">
        <v>1200</v>
      </c>
      <c r="C358">
        <v>10</v>
      </c>
      <c r="D358" t="s">
        <v>6713</v>
      </c>
      <c r="E358" t="s">
        <v>288</v>
      </c>
      <c r="F358" t="s">
        <v>3149</v>
      </c>
      <c r="G358" t="s">
        <v>4399</v>
      </c>
      <c r="H358" t="s">
        <v>8525</v>
      </c>
    </row>
    <row r="359" spans="1:8" x14ac:dyDescent="0.35">
      <c r="A359" t="s">
        <v>7769</v>
      </c>
      <c r="B359">
        <v>1200</v>
      </c>
      <c r="C359">
        <v>10</v>
      </c>
      <c r="D359" t="s">
        <v>5640</v>
      </c>
      <c r="E359" t="s">
        <v>8571</v>
      </c>
      <c r="F359" t="s">
        <v>4453</v>
      </c>
      <c r="G359" t="s">
        <v>4036</v>
      </c>
      <c r="H359" t="s">
        <v>8525</v>
      </c>
    </row>
    <row r="360" spans="1:8" x14ac:dyDescent="0.35">
      <c r="A360" t="s">
        <v>7769</v>
      </c>
      <c r="B360">
        <v>1200</v>
      </c>
      <c r="C360">
        <v>10</v>
      </c>
      <c r="D360" t="s">
        <v>4798</v>
      </c>
      <c r="E360" t="s">
        <v>8573</v>
      </c>
      <c r="F360" t="s">
        <v>4803</v>
      </c>
      <c r="G360" t="s">
        <v>4802</v>
      </c>
      <c r="H360" t="s">
        <v>8525</v>
      </c>
    </row>
    <row r="361" spans="1:8" x14ac:dyDescent="0.35">
      <c r="A361" t="s">
        <v>7742</v>
      </c>
      <c r="B361">
        <v>1200</v>
      </c>
      <c r="C361">
        <v>10</v>
      </c>
      <c r="D361" t="s">
        <v>4402</v>
      </c>
      <c r="E361" t="s">
        <v>8574</v>
      </c>
      <c r="F361" t="s">
        <v>3063</v>
      </c>
      <c r="G361" t="s">
        <v>4407</v>
      </c>
      <c r="H361" t="s">
        <v>8549</v>
      </c>
    </row>
    <row r="362" spans="1:8" x14ac:dyDescent="0.35">
      <c r="A362" t="s">
        <v>7769</v>
      </c>
      <c r="B362">
        <v>1200</v>
      </c>
      <c r="C362">
        <v>10</v>
      </c>
      <c r="D362" t="s">
        <v>4394</v>
      </c>
      <c r="E362" t="s">
        <v>8574</v>
      </c>
      <c r="F362" t="s">
        <v>3063</v>
      </c>
      <c r="G362" t="s">
        <v>4399</v>
      </c>
      <c r="H362" t="s">
        <v>8525</v>
      </c>
    </row>
    <row r="363" spans="1:8" x14ac:dyDescent="0.35">
      <c r="A363" t="s">
        <v>8666</v>
      </c>
      <c r="B363">
        <v>1200</v>
      </c>
      <c r="C363">
        <v>10</v>
      </c>
      <c r="D363" t="s">
        <v>4055</v>
      </c>
      <c r="E363" t="s">
        <v>8575</v>
      </c>
      <c r="F363" t="s">
        <v>2104</v>
      </c>
      <c r="G363" t="s">
        <v>4070</v>
      </c>
      <c r="H363" t="s">
        <v>2030</v>
      </c>
    </row>
    <row r="364" spans="1:8" x14ac:dyDescent="0.35">
      <c r="A364" t="s">
        <v>7769</v>
      </c>
      <c r="B364">
        <v>1200</v>
      </c>
      <c r="C364">
        <v>10</v>
      </c>
      <c r="D364" t="s">
        <v>4040</v>
      </c>
      <c r="E364" t="s">
        <v>8575</v>
      </c>
      <c r="F364" t="s">
        <v>4037</v>
      </c>
      <c r="G364" t="s">
        <v>3103</v>
      </c>
      <c r="H364" t="s">
        <v>8525</v>
      </c>
    </row>
    <row r="365" spans="1:8" x14ac:dyDescent="0.35">
      <c r="A365" t="s">
        <v>7769</v>
      </c>
      <c r="B365">
        <v>1200</v>
      </c>
      <c r="C365">
        <v>10</v>
      </c>
      <c r="D365" t="s">
        <v>4025</v>
      </c>
      <c r="E365" t="s">
        <v>8575</v>
      </c>
      <c r="F365" t="s">
        <v>4037</v>
      </c>
      <c r="G365" t="s">
        <v>4036</v>
      </c>
      <c r="H365" t="s">
        <v>8525</v>
      </c>
    </row>
    <row r="366" spans="1:8" x14ac:dyDescent="0.35">
      <c r="A366" t="s">
        <v>7755</v>
      </c>
      <c r="B366">
        <v>1200</v>
      </c>
      <c r="C366">
        <v>10</v>
      </c>
      <c r="D366" t="s">
        <v>3130</v>
      </c>
      <c r="E366" t="s">
        <v>38</v>
      </c>
      <c r="F366" t="s">
        <v>3063</v>
      </c>
      <c r="G366" t="s">
        <v>3134</v>
      </c>
      <c r="H366" t="s">
        <v>8526</v>
      </c>
    </row>
    <row r="367" spans="1:8" x14ac:dyDescent="0.35">
      <c r="A367" t="s">
        <v>7769</v>
      </c>
      <c r="B367">
        <v>1200</v>
      </c>
      <c r="C367">
        <v>10</v>
      </c>
      <c r="D367" t="s">
        <v>3116</v>
      </c>
      <c r="E367" t="s">
        <v>38</v>
      </c>
      <c r="F367" t="s">
        <v>3063</v>
      </c>
      <c r="G367" t="s">
        <v>3103</v>
      </c>
      <c r="H367" t="s">
        <v>8525</v>
      </c>
    </row>
    <row r="368" spans="1:8" x14ac:dyDescent="0.35">
      <c r="A368" t="s">
        <v>7769</v>
      </c>
      <c r="B368">
        <v>1200</v>
      </c>
      <c r="C368">
        <v>10</v>
      </c>
      <c r="D368" t="s">
        <v>3100</v>
      </c>
      <c r="E368" t="s">
        <v>38</v>
      </c>
      <c r="F368" t="s">
        <v>3063</v>
      </c>
      <c r="G368" t="s">
        <v>3103</v>
      </c>
      <c r="H368" t="s">
        <v>8525</v>
      </c>
    </row>
    <row r="369" spans="1:8" x14ac:dyDescent="0.35">
      <c r="A369" t="s">
        <v>8667</v>
      </c>
      <c r="B369">
        <v>1200</v>
      </c>
      <c r="C369">
        <v>10</v>
      </c>
      <c r="D369" t="s">
        <v>3081</v>
      </c>
      <c r="E369" t="s">
        <v>38</v>
      </c>
      <c r="F369" t="s">
        <v>3063</v>
      </c>
      <c r="G369" t="s">
        <v>3078</v>
      </c>
      <c r="H369" t="s">
        <v>8536</v>
      </c>
    </row>
    <row r="370" spans="1:8" x14ac:dyDescent="0.35">
      <c r="A370" t="s">
        <v>8667</v>
      </c>
      <c r="B370">
        <v>1200</v>
      </c>
      <c r="C370">
        <v>10</v>
      </c>
      <c r="D370" t="s">
        <v>3075</v>
      </c>
      <c r="E370" t="s">
        <v>38</v>
      </c>
      <c r="F370" t="s">
        <v>3063</v>
      </c>
      <c r="G370" t="s">
        <v>3078</v>
      </c>
      <c r="H370" t="s">
        <v>8536</v>
      </c>
    </row>
    <row r="371" spans="1:8" x14ac:dyDescent="0.35">
      <c r="A371" t="s">
        <v>8668</v>
      </c>
      <c r="B371">
        <v>1200</v>
      </c>
      <c r="C371">
        <v>10</v>
      </c>
      <c r="D371" t="s">
        <v>3060</v>
      </c>
      <c r="E371" t="s">
        <v>38</v>
      </c>
      <c r="F371" t="s">
        <v>3063</v>
      </c>
      <c r="G371" t="s">
        <v>3062</v>
      </c>
      <c r="H371" t="s">
        <v>8569</v>
      </c>
    </row>
    <row r="372" spans="1:8" x14ac:dyDescent="0.35">
      <c r="A372" t="s">
        <v>8669</v>
      </c>
      <c r="B372">
        <v>1200</v>
      </c>
      <c r="C372">
        <v>11.8</v>
      </c>
      <c r="D372" t="s">
        <v>5396</v>
      </c>
      <c r="E372" t="s">
        <v>8571</v>
      </c>
      <c r="F372" t="s">
        <v>5172</v>
      </c>
      <c r="G372" t="s">
        <v>5245</v>
      </c>
      <c r="H372" t="s">
        <v>8536</v>
      </c>
    </row>
    <row r="373" spans="1:8" x14ac:dyDescent="0.35">
      <c r="A373" t="s">
        <v>7872</v>
      </c>
      <c r="B373">
        <v>1200</v>
      </c>
      <c r="C373">
        <v>12</v>
      </c>
      <c r="D373" t="s">
        <v>6376</v>
      </c>
      <c r="E373" t="s">
        <v>177</v>
      </c>
      <c r="F373" t="s">
        <v>5389</v>
      </c>
      <c r="G373" t="s">
        <v>6374</v>
      </c>
      <c r="H373" t="s">
        <v>8525</v>
      </c>
    </row>
    <row r="374" spans="1:8" x14ac:dyDescent="0.35">
      <c r="A374" t="s">
        <v>8670</v>
      </c>
      <c r="B374">
        <v>1200</v>
      </c>
      <c r="C374">
        <v>15</v>
      </c>
      <c r="D374" t="s">
        <v>7079</v>
      </c>
      <c r="E374" t="s">
        <v>288</v>
      </c>
      <c r="F374" t="s">
        <v>2104</v>
      </c>
      <c r="G374" t="s">
        <v>7076</v>
      </c>
      <c r="H374" t="s">
        <v>2030</v>
      </c>
    </row>
    <row r="375" spans="1:8" x14ac:dyDescent="0.35">
      <c r="A375" t="s">
        <v>7723</v>
      </c>
      <c r="B375">
        <v>1200</v>
      </c>
      <c r="C375">
        <v>15</v>
      </c>
      <c r="D375" t="s">
        <v>6656</v>
      </c>
      <c r="E375" t="s">
        <v>288</v>
      </c>
      <c r="F375" t="s">
        <v>6659</v>
      </c>
      <c r="G375" t="s">
        <v>6658</v>
      </c>
      <c r="H375" t="s">
        <v>8525</v>
      </c>
    </row>
    <row r="376" spans="1:8" x14ac:dyDescent="0.35">
      <c r="A376" t="s">
        <v>7723</v>
      </c>
      <c r="B376">
        <v>1200</v>
      </c>
      <c r="C376">
        <v>15</v>
      </c>
      <c r="D376" t="s">
        <v>4788</v>
      </c>
      <c r="E376" t="s">
        <v>8573</v>
      </c>
      <c r="F376" t="s">
        <v>4795</v>
      </c>
      <c r="G376" t="s">
        <v>4794</v>
      </c>
      <c r="H376" t="s">
        <v>8525</v>
      </c>
    </row>
    <row r="377" spans="1:8" x14ac:dyDescent="0.35">
      <c r="A377" t="s">
        <v>7712</v>
      </c>
      <c r="B377">
        <v>1200</v>
      </c>
      <c r="C377">
        <v>15</v>
      </c>
      <c r="D377" t="s">
        <v>4387</v>
      </c>
      <c r="E377" t="s">
        <v>8574</v>
      </c>
      <c r="F377" t="s">
        <v>2904</v>
      </c>
      <c r="G377" t="s">
        <v>4391</v>
      </c>
      <c r="H377" t="s">
        <v>8549</v>
      </c>
    </row>
    <row r="378" spans="1:8" x14ac:dyDescent="0.35">
      <c r="A378" t="s">
        <v>7723</v>
      </c>
      <c r="B378">
        <v>1200</v>
      </c>
      <c r="C378">
        <v>15</v>
      </c>
      <c r="D378" t="s">
        <v>3830</v>
      </c>
      <c r="E378" t="s">
        <v>8575</v>
      </c>
      <c r="F378" t="s">
        <v>3827</v>
      </c>
      <c r="G378" t="s">
        <v>2918</v>
      </c>
      <c r="H378" t="s">
        <v>8525</v>
      </c>
    </row>
    <row r="379" spans="1:8" x14ac:dyDescent="0.35">
      <c r="A379" t="s">
        <v>7723</v>
      </c>
      <c r="B379">
        <v>1200</v>
      </c>
      <c r="C379">
        <v>15</v>
      </c>
      <c r="D379" t="s">
        <v>3822</v>
      </c>
      <c r="E379" t="s">
        <v>8575</v>
      </c>
      <c r="F379" t="s">
        <v>3827</v>
      </c>
      <c r="G379" t="s">
        <v>3826</v>
      </c>
      <c r="H379" t="s">
        <v>8525</v>
      </c>
    </row>
    <row r="380" spans="1:8" x14ac:dyDescent="0.35">
      <c r="A380" t="s">
        <v>7723</v>
      </c>
      <c r="B380">
        <v>1200</v>
      </c>
      <c r="C380">
        <v>15</v>
      </c>
      <c r="D380" t="s">
        <v>2921</v>
      </c>
      <c r="E380" t="s">
        <v>38</v>
      </c>
      <c r="F380" t="s">
        <v>2904</v>
      </c>
      <c r="G380" t="s">
        <v>2918</v>
      </c>
      <c r="H380" t="s">
        <v>8525</v>
      </c>
    </row>
    <row r="381" spans="1:8" x14ac:dyDescent="0.35">
      <c r="A381" t="s">
        <v>7723</v>
      </c>
      <c r="B381">
        <v>1200</v>
      </c>
      <c r="C381">
        <v>15</v>
      </c>
      <c r="D381" t="s">
        <v>2907</v>
      </c>
      <c r="E381" t="s">
        <v>38</v>
      </c>
      <c r="F381" t="s">
        <v>2904</v>
      </c>
      <c r="G381" t="s">
        <v>2918</v>
      </c>
      <c r="H381" t="s">
        <v>8525</v>
      </c>
    </row>
    <row r="382" spans="1:8" x14ac:dyDescent="0.35">
      <c r="A382" t="s">
        <v>8671</v>
      </c>
      <c r="B382">
        <v>1200</v>
      </c>
      <c r="C382">
        <v>15</v>
      </c>
      <c r="D382" t="s">
        <v>2894</v>
      </c>
      <c r="E382" t="s">
        <v>38</v>
      </c>
      <c r="F382" t="s">
        <v>2904</v>
      </c>
      <c r="G382" t="s">
        <v>2903</v>
      </c>
      <c r="H382" t="s">
        <v>8569</v>
      </c>
    </row>
    <row r="383" spans="1:8" x14ac:dyDescent="0.35">
      <c r="A383" t="s">
        <v>7723</v>
      </c>
      <c r="B383">
        <v>1200</v>
      </c>
      <c r="C383">
        <v>16</v>
      </c>
      <c r="D383" t="s">
        <v>5501</v>
      </c>
      <c r="E383" t="s">
        <v>8571</v>
      </c>
      <c r="F383" t="s">
        <v>5253</v>
      </c>
      <c r="G383" t="s">
        <v>5518</v>
      </c>
      <c r="H383" t="s">
        <v>8525</v>
      </c>
    </row>
    <row r="384" spans="1:8" x14ac:dyDescent="0.35">
      <c r="A384" t="s">
        <v>7742</v>
      </c>
      <c r="B384">
        <v>1200</v>
      </c>
      <c r="C384">
        <v>17</v>
      </c>
      <c r="D384" t="s">
        <v>7178</v>
      </c>
      <c r="E384" t="s">
        <v>288</v>
      </c>
      <c r="F384" t="s">
        <v>3149</v>
      </c>
      <c r="G384" t="s">
        <v>7187</v>
      </c>
      <c r="H384" t="s">
        <v>8549</v>
      </c>
    </row>
    <row r="385" spans="1:8" x14ac:dyDescent="0.35">
      <c r="A385" t="s">
        <v>7742</v>
      </c>
      <c r="B385">
        <v>1200</v>
      </c>
      <c r="C385">
        <v>17</v>
      </c>
      <c r="D385" t="s">
        <v>7163</v>
      </c>
      <c r="E385" t="s">
        <v>288</v>
      </c>
      <c r="F385" t="s">
        <v>2104</v>
      </c>
      <c r="G385" t="s">
        <v>7175</v>
      </c>
      <c r="H385" t="s">
        <v>8549</v>
      </c>
    </row>
    <row r="386" spans="1:8" x14ac:dyDescent="0.35">
      <c r="A386" t="s">
        <v>7835</v>
      </c>
      <c r="B386">
        <v>1200</v>
      </c>
      <c r="C386">
        <v>17.5</v>
      </c>
      <c r="D386" t="s">
        <v>4600</v>
      </c>
      <c r="E386" t="s">
        <v>8573</v>
      </c>
      <c r="F386" t="s">
        <v>4480</v>
      </c>
      <c r="G386" t="s">
        <v>4602</v>
      </c>
      <c r="H386" t="s">
        <v>8525</v>
      </c>
    </row>
    <row r="387" spans="1:8" x14ac:dyDescent="0.35">
      <c r="A387" t="s">
        <v>8672</v>
      </c>
      <c r="B387">
        <v>1200</v>
      </c>
      <c r="C387">
        <v>17.5</v>
      </c>
      <c r="D387" t="s">
        <v>4475</v>
      </c>
      <c r="E387" t="s">
        <v>8573</v>
      </c>
      <c r="F387" t="s">
        <v>4480</v>
      </c>
      <c r="G387" t="s">
        <v>4479</v>
      </c>
      <c r="H387" t="s">
        <v>2030</v>
      </c>
    </row>
    <row r="388" spans="1:8" x14ac:dyDescent="0.35">
      <c r="A388" t="s">
        <v>7821</v>
      </c>
      <c r="B388">
        <v>1200</v>
      </c>
      <c r="C388">
        <v>18.100000000000001</v>
      </c>
      <c r="D388" t="s">
        <v>4549</v>
      </c>
      <c r="E388" t="s">
        <v>8573</v>
      </c>
      <c r="F388" t="s">
        <v>4480</v>
      </c>
      <c r="G388" t="s">
        <v>4552</v>
      </c>
      <c r="H388" t="s">
        <v>8526</v>
      </c>
    </row>
    <row r="389" spans="1:8" x14ac:dyDescent="0.35">
      <c r="A389" t="s">
        <v>7835</v>
      </c>
      <c r="B389">
        <v>1200</v>
      </c>
      <c r="C389">
        <v>19</v>
      </c>
      <c r="D389" t="s">
        <v>7835</v>
      </c>
      <c r="E389" t="s">
        <v>8572</v>
      </c>
      <c r="F389" t="s">
        <v>4480</v>
      </c>
      <c r="G389" t="s">
        <v>7846</v>
      </c>
      <c r="H389" t="s">
        <v>8525</v>
      </c>
    </row>
    <row r="390" spans="1:8" x14ac:dyDescent="0.35">
      <c r="A390" t="s">
        <v>7821</v>
      </c>
      <c r="B390">
        <v>1200</v>
      </c>
      <c r="C390">
        <v>19</v>
      </c>
      <c r="D390" t="s">
        <v>7821</v>
      </c>
      <c r="E390" t="s">
        <v>8572</v>
      </c>
      <c r="F390" t="s">
        <v>4480</v>
      </c>
      <c r="G390" t="s">
        <v>7832</v>
      </c>
      <c r="H390" t="s">
        <v>8526</v>
      </c>
    </row>
    <row r="391" spans="1:8" x14ac:dyDescent="0.35">
      <c r="A391" t="s">
        <v>7821</v>
      </c>
      <c r="B391">
        <v>1200</v>
      </c>
      <c r="C391">
        <v>19</v>
      </c>
      <c r="D391" t="s">
        <v>7811</v>
      </c>
      <c r="E391" t="s">
        <v>8572</v>
      </c>
      <c r="F391" t="s">
        <v>4480</v>
      </c>
      <c r="G391" t="s">
        <v>7818</v>
      </c>
      <c r="H391" t="s">
        <v>8526</v>
      </c>
    </row>
    <row r="392" spans="1:8" x14ac:dyDescent="0.35">
      <c r="A392" t="s">
        <v>8673</v>
      </c>
      <c r="B392">
        <v>1200</v>
      </c>
      <c r="C392">
        <v>19.100000000000001</v>
      </c>
      <c r="D392" t="s">
        <v>5350</v>
      </c>
      <c r="E392" t="s">
        <v>8571</v>
      </c>
      <c r="F392" t="s">
        <v>4480</v>
      </c>
      <c r="G392" t="s">
        <v>5245</v>
      </c>
      <c r="H392" t="s">
        <v>8536</v>
      </c>
    </row>
    <row r="393" spans="1:8" x14ac:dyDescent="0.35">
      <c r="A393" t="s">
        <v>7701</v>
      </c>
      <c r="B393">
        <v>1200</v>
      </c>
      <c r="C393">
        <v>20</v>
      </c>
      <c r="D393" t="s">
        <v>6624</v>
      </c>
      <c r="E393" t="s">
        <v>288</v>
      </c>
      <c r="F393" t="s">
        <v>6621</v>
      </c>
      <c r="G393" t="s">
        <v>6635</v>
      </c>
      <c r="H393" t="s">
        <v>8525</v>
      </c>
    </row>
    <row r="394" spans="1:8" x14ac:dyDescent="0.35">
      <c r="A394" t="s">
        <v>7701</v>
      </c>
      <c r="B394">
        <v>1200</v>
      </c>
      <c r="C394">
        <v>20</v>
      </c>
      <c r="D394" t="s">
        <v>3698</v>
      </c>
      <c r="E394" t="s">
        <v>8575</v>
      </c>
      <c r="F394" t="s">
        <v>3695</v>
      </c>
      <c r="G394" t="s">
        <v>2782</v>
      </c>
      <c r="H394" t="s">
        <v>8525</v>
      </c>
    </row>
    <row r="395" spans="1:8" x14ac:dyDescent="0.35">
      <c r="A395" t="s">
        <v>7701</v>
      </c>
      <c r="B395">
        <v>1200</v>
      </c>
      <c r="C395">
        <v>20</v>
      </c>
      <c r="D395" t="s">
        <v>3683</v>
      </c>
      <c r="E395" t="s">
        <v>8575</v>
      </c>
      <c r="F395" t="s">
        <v>3695</v>
      </c>
      <c r="G395" t="s">
        <v>3694</v>
      </c>
      <c r="H395" t="s">
        <v>8525</v>
      </c>
    </row>
    <row r="396" spans="1:8" x14ac:dyDescent="0.35">
      <c r="A396" t="s">
        <v>7701</v>
      </c>
      <c r="B396">
        <v>1200</v>
      </c>
      <c r="C396">
        <v>20</v>
      </c>
      <c r="D396" t="s">
        <v>2785</v>
      </c>
      <c r="E396" t="s">
        <v>38</v>
      </c>
      <c r="F396" t="s">
        <v>2731</v>
      </c>
      <c r="G396" t="s">
        <v>2782</v>
      </c>
      <c r="H396" t="s">
        <v>8525</v>
      </c>
    </row>
    <row r="397" spans="1:8" x14ac:dyDescent="0.35">
      <c r="A397" t="s">
        <v>7701</v>
      </c>
      <c r="B397">
        <v>1200</v>
      </c>
      <c r="C397">
        <v>20</v>
      </c>
      <c r="D397" t="s">
        <v>2779</v>
      </c>
      <c r="E397" t="s">
        <v>38</v>
      </c>
      <c r="F397" t="s">
        <v>2731</v>
      </c>
      <c r="G397" t="s">
        <v>2782</v>
      </c>
      <c r="H397" t="s">
        <v>8525</v>
      </c>
    </row>
    <row r="398" spans="1:8" x14ac:dyDescent="0.35">
      <c r="A398" t="s">
        <v>8674</v>
      </c>
      <c r="B398">
        <v>1200</v>
      </c>
      <c r="C398">
        <v>20</v>
      </c>
      <c r="D398" t="s">
        <v>2767</v>
      </c>
      <c r="E398" t="s">
        <v>38</v>
      </c>
      <c r="F398" t="s">
        <v>2731</v>
      </c>
      <c r="G398" t="s">
        <v>2768</v>
      </c>
      <c r="H398" t="s">
        <v>8536</v>
      </c>
    </row>
    <row r="399" spans="1:8" x14ac:dyDescent="0.35">
      <c r="A399" t="s">
        <v>8674</v>
      </c>
      <c r="B399">
        <v>1200</v>
      </c>
      <c r="C399">
        <v>20</v>
      </c>
      <c r="D399" t="s">
        <v>2748</v>
      </c>
      <c r="E399" t="s">
        <v>38</v>
      </c>
      <c r="F399" t="s">
        <v>2731</v>
      </c>
      <c r="G399" t="s">
        <v>2745</v>
      </c>
      <c r="H399" t="s">
        <v>8536</v>
      </c>
    </row>
    <row r="400" spans="1:8" x14ac:dyDescent="0.35">
      <c r="A400" t="s">
        <v>8674</v>
      </c>
      <c r="B400">
        <v>1200</v>
      </c>
      <c r="C400">
        <v>20</v>
      </c>
      <c r="D400" t="s">
        <v>2734</v>
      </c>
      <c r="E400" t="s">
        <v>38</v>
      </c>
      <c r="F400" t="s">
        <v>2731</v>
      </c>
      <c r="G400" t="s">
        <v>2745</v>
      </c>
      <c r="H400" t="s">
        <v>8536</v>
      </c>
    </row>
    <row r="401" spans="1:8" x14ac:dyDescent="0.35">
      <c r="A401" t="s">
        <v>8675</v>
      </c>
      <c r="B401">
        <v>1200</v>
      </c>
      <c r="C401">
        <v>20</v>
      </c>
      <c r="D401" t="s">
        <v>2720</v>
      </c>
      <c r="E401" t="s">
        <v>38</v>
      </c>
      <c r="F401" t="s">
        <v>2731</v>
      </c>
      <c r="G401" t="s">
        <v>2730</v>
      </c>
      <c r="H401" t="s">
        <v>8569</v>
      </c>
    </row>
    <row r="402" spans="1:8" x14ac:dyDescent="0.35">
      <c r="A402" t="s">
        <v>8667</v>
      </c>
      <c r="B402">
        <v>1200</v>
      </c>
      <c r="C402">
        <v>21</v>
      </c>
      <c r="D402" t="s">
        <v>7442</v>
      </c>
      <c r="E402" t="s">
        <v>288</v>
      </c>
      <c r="F402" t="s">
        <v>3149</v>
      </c>
      <c r="G402" t="s">
        <v>7448</v>
      </c>
      <c r="H402" t="s">
        <v>8536</v>
      </c>
    </row>
    <row r="403" spans="1:8" x14ac:dyDescent="0.35">
      <c r="A403" t="s">
        <v>8667</v>
      </c>
      <c r="B403">
        <v>1200</v>
      </c>
      <c r="C403">
        <v>21</v>
      </c>
      <c r="D403" t="s">
        <v>7426</v>
      </c>
      <c r="E403" t="s">
        <v>288</v>
      </c>
      <c r="F403" t="s">
        <v>3149</v>
      </c>
      <c r="G403" t="s">
        <v>7175</v>
      </c>
      <c r="H403" t="s">
        <v>8536</v>
      </c>
    </row>
    <row r="404" spans="1:8" x14ac:dyDescent="0.35">
      <c r="A404" t="s">
        <v>7788</v>
      </c>
      <c r="B404">
        <v>1200</v>
      </c>
      <c r="C404">
        <v>22.5</v>
      </c>
      <c r="D404" t="s">
        <v>7265</v>
      </c>
      <c r="E404" t="s">
        <v>288</v>
      </c>
      <c r="F404" t="s">
        <v>2281</v>
      </c>
      <c r="G404" t="s">
        <v>7277</v>
      </c>
      <c r="H404" t="s">
        <v>8526</v>
      </c>
    </row>
    <row r="405" spans="1:8" x14ac:dyDescent="0.35">
      <c r="A405" t="s">
        <v>8676</v>
      </c>
      <c r="B405">
        <v>1200</v>
      </c>
      <c r="C405">
        <v>22.8</v>
      </c>
      <c r="D405" t="s">
        <v>5313</v>
      </c>
      <c r="E405" t="s">
        <v>8571</v>
      </c>
      <c r="F405" t="s">
        <v>5314</v>
      </c>
      <c r="G405" t="s">
        <v>5245</v>
      </c>
      <c r="H405" t="s">
        <v>8536</v>
      </c>
    </row>
    <row r="406" spans="1:8" x14ac:dyDescent="0.35">
      <c r="A406" t="s">
        <v>7800</v>
      </c>
      <c r="B406">
        <v>1200</v>
      </c>
      <c r="C406">
        <v>24.5</v>
      </c>
      <c r="D406" t="s">
        <v>7800</v>
      </c>
      <c r="E406" t="s">
        <v>8572</v>
      </c>
      <c r="F406" t="s">
        <v>7808</v>
      </c>
      <c r="G406" t="s">
        <v>6748</v>
      </c>
      <c r="H406" t="s">
        <v>8525</v>
      </c>
    </row>
    <row r="407" spans="1:8" x14ac:dyDescent="0.35">
      <c r="A407" t="s">
        <v>7788</v>
      </c>
      <c r="B407">
        <v>1200</v>
      </c>
      <c r="C407">
        <v>24.5</v>
      </c>
      <c r="D407" t="s">
        <v>7788</v>
      </c>
      <c r="E407" t="s">
        <v>8572</v>
      </c>
      <c r="F407" t="s">
        <v>7797</v>
      </c>
      <c r="G407" t="s">
        <v>7796</v>
      </c>
      <c r="H407" t="s">
        <v>8526</v>
      </c>
    </row>
    <row r="408" spans="1:8" x14ac:dyDescent="0.35">
      <c r="A408" t="s">
        <v>7788</v>
      </c>
      <c r="B408">
        <v>1200</v>
      </c>
      <c r="C408">
        <v>24.5</v>
      </c>
      <c r="D408" t="s">
        <v>7782</v>
      </c>
      <c r="E408" t="s">
        <v>8572</v>
      </c>
      <c r="F408" t="s">
        <v>4466</v>
      </c>
      <c r="G408" t="s">
        <v>7785</v>
      </c>
      <c r="H408" t="s">
        <v>8526</v>
      </c>
    </row>
    <row r="409" spans="1:8" x14ac:dyDescent="0.35">
      <c r="A409" t="s">
        <v>7800</v>
      </c>
      <c r="B409">
        <v>1200</v>
      </c>
      <c r="C409">
        <v>24.5</v>
      </c>
      <c r="D409" t="s">
        <v>4588</v>
      </c>
      <c r="E409" t="s">
        <v>8573</v>
      </c>
      <c r="F409" t="s">
        <v>4466</v>
      </c>
      <c r="G409" t="s">
        <v>4539</v>
      </c>
      <c r="H409" t="s">
        <v>8525</v>
      </c>
    </row>
    <row r="410" spans="1:8" x14ac:dyDescent="0.35">
      <c r="A410" t="s">
        <v>7788</v>
      </c>
      <c r="B410">
        <v>1200</v>
      </c>
      <c r="C410">
        <v>24.5</v>
      </c>
      <c r="D410" t="s">
        <v>4535</v>
      </c>
      <c r="E410" t="s">
        <v>8573</v>
      </c>
      <c r="F410" t="s">
        <v>4466</v>
      </c>
      <c r="G410" t="s">
        <v>4539</v>
      </c>
      <c r="H410" t="s">
        <v>8526</v>
      </c>
    </row>
    <row r="411" spans="1:8" x14ac:dyDescent="0.35">
      <c r="A411" t="s">
        <v>8677</v>
      </c>
      <c r="B411">
        <v>1200</v>
      </c>
      <c r="C411">
        <v>24.5</v>
      </c>
      <c r="D411" t="s">
        <v>4462</v>
      </c>
      <c r="E411" t="s">
        <v>8573</v>
      </c>
      <c r="F411" t="s">
        <v>4466</v>
      </c>
      <c r="G411" t="s">
        <v>4465</v>
      </c>
      <c r="H411" t="s">
        <v>2030</v>
      </c>
    </row>
    <row r="412" spans="1:8" x14ac:dyDescent="0.35">
      <c r="A412" t="s">
        <v>8670</v>
      </c>
      <c r="B412">
        <v>1200</v>
      </c>
      <c r="C412">
        <v>25</v>
      </c>
      <c r="D412" t="s">
        <v>6935</v>
      </c>
      <c r="E412" t="s">
        <v>288</v>
      </c>
      <c r="F412" t="s">
        <v>2104</v>
      </c>
      <c r="G412" t="s">
        <v>6947</v>
      </c>
      <c r="H412" t="s">
        <v>2030</v>
      </c>
    </row>
    <row r="413" spans="1:8" x14ac:dyDescent="0.35">
      <c r="A413" t="s">
        <v>7712</v>
      </c>
      <c r="B413">
        <v>1200</v>
      </c>
      <c r="C413">
        <v>26</v>
      </c>
      <c r="D413" t="s">
        <v>7124</v>
      </c>
      <c r="E413" t="s">
        <v>288</v>
      </c>
      <c r="F413" t="s">
        <v>6659</v>
      </c>
      <c r="G413" t="s">
        <v>7135</v>
      </c>
      <c r="H413" t="s">
        <v>8549</v>
      </c>
    </row>
    <row r="414" spans="1:8" x14ac:dyDescent="0.35">
      <c r="A414" t="s">
        <v>7821</v>
      </c>
      <c r="B414">
        <v>1200</v>
      </c>
      <c r="C414">
        <v>27</v>
      </c>
      <c r="D414" t="s">
        <v>6359</v>
      </c>
      <c r="E414" t="s">
        <v>177</v>
      </c>
      <c r="F414" t="s">
        <v>4480</v>
      </c>
      <c r="G414" t="s">
        <v>6365</v>
      </c>
      <c r="H414" t="s">
        <v>8526</v>
      </c>
    </row>
    <row r="415" spans="1:8" x14ac:dyDescent="0.35">
      <c r="A415" t="s">
        <v>7769</v>
      </c>
      <c r="B415">
        <v>1200</v>
      </c>
      <c r="C415">
        <v>28</v>
      </c>
      <c r="D415" t="s">
        <v>4579</v>
      </c>
      <c r="E415" t="s">
        <v>8573</v>
      </c>
      <c r="F415" t="s">
        <v>4453</v>
      </c>
      <c r="G415" t="s">
        <v>4581</v>
      </c>
      <c r="H415" t="s">
        <v>8525</v>
      </c>
    </row>
    <row r="416" spans="1:8" x14ac:dyDescent="0.35">
      <c r="A416" t="s">
        <v>8667</v>
      </c>
      <c r="B416">
        <v>1200</v>
      </c>
      <c r="C416">
        <v>28</v>
      </c>
      <c r="D416" t="s">
        <v>4512</v>
      </c>
      <c r="E416" t="s">
        <v>8573</v>
      </c>
      <c r="F416" t="s">
        <v>4453</v>
      </c>
      <c r="G416" t="s">
        <v>4479</v>
      </c>
      <c r="H416" t="s">
        <v>8536</v>
      </c>
    </row>
    <row r="417" spans="1:8" x14ac:dyDescent="0.35">
      <c r="A417" t="s">
        <v>8666</v>
      </c>
      <c r="B417">
        <v>1200</v>
      </c>
      <c r="C417">
        <v>28</v>
      </c>
      <c r="D417" t="s">
        <v>4449</v>
      </c>
      <c r="E417" t="s">
        <v>8573</v>
      </c>
      <c r="F417" t="s">
        <v>4453</v>
      </c>
      <c r="G417" t="s">
        <v>4452</v>
      </c>
      <c r="H417" t="s">
        <v>2030</v>
      </c>
    </row>
    <row r="418" spans="1:8" x14ac:dyDescent="0.35">
      <c r="A418" t="s">
        <v>7691</v>
      </c>
      <c r="B418">
        <v>1200</v>
      </c>
      <c r="C418">
        <v>30</v>
      </c>
      <c r="D418" t="s">
        <v>7095</v>
      </c>
      <c r="E418" t="s">
        <v>288</v>
      </c>
      <c r="F418" t="s">
        <v>6621</v>
      </c>
      <c r="G418" t="s">
        <v>7096</v>
      </c>
      <c r="H418" t="s">
        <v>8549</v>
      </c>
    </row>
    <row r="419" spans="1:8" x14ac:dyDescent="0.35">
      <c r="A419" t="s">
        <v>7691</v>
      </c>
      <c r="B419">
        <v>1200</v>
      </c>
      <c r="C419">
        <v>30</v>
      </c>
      <c r="D419" t="s">
        <v>7065</v>
      </c>
      <c r="E419" t="s">
        <v>288</v>
      </c>
      <c r="F419" t="s">
        <v>2104</v>
      </c>
      <c r="G419" t="s">
        <v>7076</v>
      </c>
      <c r="H419" t="s">
        <v>8549</v>
      </c>
    </row>
    <row r="420" spans="1:8" x14ac:dyDescent="0.35">
      <c r="A420" t="s">
        <v>7691</v>
      </c>
      <c r="B420">
        <v>1200</v>
      </c>
      <c r="C420">
        <v>30</v>
      </c>
      <c r="D420" t="s">
        <v>4363</v>
      </c>
      <c r="E420" t="s">
        <v>8574</v>
      </c>
      <c r="F420" t="s">
        <v>4369</v>
      </c>
      <c r="G420" t="s">
        <v>4368</v>
      </c>
      <c r="H420" t="s">
        <v>8549</v>
      </c>
    </row>
    <row r="421" spans="1:8" x14ac:dyDescent="0.35">
      <c r="A421" t="s">
        <v>7701</v>
      </c>
      <c r="B421">
        <v>1200</v>
      </c>
      <c r="C421">
        <v>30</v>
      </c>
      <c r="D421" t="s">
        <v>4355</v>
      </c>
      <c r="E421" t="s">
        <v>8574</v>
      </c>
      <c r="F421" t="s">
        <v>4360</v>
      </c>
      <c r="G421" t="s">
        <v>4359</v>
      </c>
      <c r="H421" t="s">
        <v>8525</v>
      </c>
    </row>
    <row r="422" spans="1:8" x14ac:dyDescent="0.35">
      <c r="A422" t="s">
        <v>8675</v>
      </c>
      <c r="B422">
        <v>1200</v>
      </c>
      <c r="C422">
        <v>30</v>
      </c>
      <c r="D422" t="s">
        <v>4349</v>
      </c>
      <c r="E422" t="s">
        <v>8574</v>
      </c>
      <c r="F422" t="s">
        <v>2104</v>
      </c>
      <c r="G422" t="s">
        <v>4329</v>
      </c>
      <c r="H422" t="s">
        <v>8565</v>
      </c>
    </row>
    <row r="423" spans="1:8" x14ac:dyDescent="0.35">
      <c r="A423" t="s">
        <v>7742</v>
      </c>
      <c r="B423">
        <v>1200</v>
      </c>
      <c r="C423">
        <v>31.5</v>
      </c>
      <c r="D423" t="s">
        <v>7742</v>
      </c>
      <c r="E423" t="s">
        <v>8572</v>
      </c>
      <c r="F423" t="s">
        <v>4453</v>
      </c>
      <c r="G423" t="s">
        <v>7744</v>
      </c>
      <c r="H423" t="s">
        <v>8549</v>
      </c>
    </row>
    <row r="424" spans="1:8" x14ac:dyDescent="0.35">
      <c r="A424" t="s">
        <v>8667</v>
      </c>
      <c r="B424">
        <v>1200</v>
      </c>
      <c r="C424">
        <v>31.9</v>
      </c>
      <c r="D424" t="s">
        <v>5281</v>
      </c>
      <c r="E424" t="s">
        <v>8571</v>
      </c>
      <c r="F424" t="s">
        <v>4453</v>
      </c>
      <c r="G424" t="s">
        <v>5245</v>
      </c>
      <c r="H424" t="s">
        <v>8536</v>
      </c>
    </row>
    <row r="425" spans="1:8" x14ac:dyDescent="0.35">
      <c r="A425" t="s">
        <v>8674</v>
      </c>
      <c r="B425">
        <v>1200</v>
      </c>
      <c r="C425">
        <v>32</v>
      </c>
      <c r="D425" t="s">
        <v>7375</v>
      </c>
      <c r="E425" t="s">
        <v>288</v>
      </c>
      <c r="F425" t="s">
        <v>6621</v>
      </c>
      <c r="G425" t="s">
        <v>7076</v>
      </c>
      <c r="H425" t="s">
        <v>8536</v>
      </c>
    </row>
    <row r="426" spans="1:8" x14ac:dyDescent="0.35">
      <c r="A426" t="s">
        <v>7769</v>
      </c>
      <c r="B426">
        <v>1200</v>
      </c>
      <c r="C426">
        <v>33</v>
      </c>
      <c r="D426" t="s">
        <v>7769</v>
      </c>
      <c r="E426" t="s">
        <v>8572</v>
      </c>
      <c r="F426" t="s">
        <v>4453</v>
      </c>
      <c r="G426" t="s">
        <v>4399</v>
      </c>
      <c r="H426" t="s">
        <v>8525</v>
      </c>
    </row>
    <row r="427" spans="1:8" x14ac:dyDescent="0.35">
      <c r="A427" t="s">
        <v>7755</v>
      </c>
      <c r="B427">
        <v>1200</v>
      </c>
      <c r="C427">
        <v>33</v>
      </c>
      <c r="D427" t="s">
        <v>7755</v>
      </c>
      <c r="E427" t="s">
        <v>8572</v>
      </c>
      <c r="F427" t="s">
        <v>4453</v>
      </c>
      <c r="G427" t="s">
        <v>7766</v>
      </c>
      <c r="H427" t="s">
        <v>8526</v>
      </c>
    </row>
    <row r="428" spans="1:8" x14ac:dyDescent="0.35">
      <c r="A428" t="s">
        <v>7755</v>
      </c>
      <c r="B428">
        <v>1200</v>
      </c>
      <c r="C428">
        <v>33</v>
      </c>
      <c r="D428" t="s">
        <v>7747</v>
      </c>
      <c r="E428" t="s">
        <v>8572</v>
      </c>
      <c r="F428" t="s">
        <v>4453</v>
      </c>
      <c r="G428" t="s">
        <v>7752</v>
      </c>
      <c r="H428" t="s">
        <v>8526</v>
      </c>
    </row>
    <row r="429" spans="1:8" x14ac:dyDescent="0.35">
      <c r="A429" t="s">
        <v>7769</v>
      </c>
      <c r="B429">
        <v>1200</v>
      </c>
      <c r="C429">
        <v>33</v>
      </c>
      <c r="D429" t="s">
        <v>7541</v>
      </c>
      <c r="E429" t="s">
        <v>8572</v>
      </c>
      <c r="F429" t="s">
        <v>4453</v>
      </c>
      <c r="G429" t="s">
        <v>7543</v>
      </c>
      <c r="H429" t="s">
        <v>8525</v>
      </c>
    </row>
    <row r="430" spans="1:8" x14ac:dyDescent="0.35">
      <c r="A430" t="s">
        <v>7755</v>
      </c>
      <c r="B430">
        <v>1200</v>
      </c>
      <c r="C430">
        <v>33</v>
      </c>
      <c r="D430" t="s">
        <v>4525</v>
      </c>
      <c r="E430" t="s">
        <v>8573</v>
      </c>
      <c r="F430" t="s">
        <v>4453</v>
      </c>
      <c r="G430" t="s">
        <v>4528</v>
      </c>
      <c r="H430" t="s">
        <v>8526</v>
      </c>
    </row>
    <row r="431" spans="1:8" x14ac:dyDescent="0.35">
      <c r="A431" t="s">
        <v>7742</v>
      </c>
      <c r="B431">
        <v>1200</v>
      </c>
      <c r="C431">
        <v>34</v>
      </c>
      <c r="D431" t="s">
        <v>4929</v>
      </c>
      <c r="E431" t="s">
        <v>8571</v>
      </c>
      <c r="F431" t="s">
        <v>4935</v>
      </c>
      <c r="G431" t="s">
        <v>4934</v>
      </c>
      <c r="H431" t="s">
        <v>8549</v>
      </c>
    </row>
    <row r="432" spans="1:8" x14ac:dyDescent="0.35">
      <c r="A432" t="s">
        <v>7755</v>
      </c>
      <c r="B432">
        <v>1200</v>
      </c>
      <c r="C432">
        <v>38</v>
      </c>
      <c r="D432" t="s">
        <v>5101</v>
      </c>
      <c r="E432" t="s">
        <v>8571</v>
      </c>
      <c r="F432" t="s">
        <v>4453</v>
      </c>
      <c r="G432" t="s">
        <v>5115</v>
      </c>
      <c r="H432" t="s">
        <v>8526</v>
      </c>
    </row>
    <row r="433" spans="1:8" x14ac:dyDescent="0.35">
      <c r="A433" t="s">
        <v>7712</v>
      </c>
      <c r="B433">
        <v>1200</v>
      </c>
      <c r="C433">
        <v>39</v>
      </c>
      <c r="D433" t="s">
        <v>7712</v>
      </c>
      <c r="E433" t="s">
        <v>8572</v>
      </c>
      <c r="F433" t="s">
        <v>4440</v>
      </c>
      <c r="G433" t="s">
        <v>7720</v>
      </c>
      <c r="H433" t="s">
        <v>8549</v>
      </c>
    </row>
    <row r="434" spans="1:8" x14ac:dyDescent="0.35">
      <c r="A434" t="s">
        <v>7788</v>
      </c>
      <c r="B434">
        <v>1200</v>
      </c>
      <c r="C434">
        <v>40</v>
      </c>
      <c r="D434" t="s">
        <v>6340</v>
      </c>
      <c r="E434" t="s">
        <v>177</v>
      </c>
      <c r="F434" t="s">
        <v>4466</v>
      </c>
      <c r="G434" t="s">
        <v>6346</v>
      </c>
      <c r="H434" t="s">
        <v>8526</v>
      </c>
    </row>
    <row r="435" spans="1:8" x14ac:dyDescent="0.35">
      <c r="A435" t="s">
        <v>8678</v>
      </c>
      <c r="B435">
        <v>1200</v>
      </c>
      <c r="C435">
        <v>40</v>
      </c>
      <c r="D435" t="s">
        <v>5248</v>
      </c>
      <c r="E435" t="s">
        <v>8571</v>
      </c>
      <c r="F435" t="s">
        <v>5253</v>
      </c>
      <c r="G435" t="s">
        <v>5245</v>
      </c>
      <c r="H435" t="s">
        <v>8536</v>
      </c>
    </row>
    <row r="436" spans="1:8" x14ac:dyDescent="0.35">
      <c r="A436" t="s">
        <v>7800</v>
      </c>
      <c r="B436">
        <v>1200</v>
      </c>
      <c r="C436">
        <v>43</v>
      </c>
      <c r="D436" t="s">
        <v>6357</v>
      </c>
      <c r="E436" t="s">
        <v>177</v>
      </c>
      <c r="F436" t="s">
        <v>4466</v>
      </c>
      <c r="G436" t="s">
        <v>6355</v>
      </c>
      <c r="H436" t="s">
        <v>8525</v>
      </c>
    </row>
    <row r="437" spans="1:8" x14ac:dyDescent="0.35">
      <c r="A437" t="s">
        <v>7723</v>
      </c>
      <c r="B437">
        <v>1200</v>
      </c>
      <c r="C437">
        <v>43.5</v>
      </c>
      <c r="D437" t="s">
        <v>7723</v>
      </c>
      <c r="E437" t="s">
        <v>8572</v>
      </c>
      <c r="F437" t="s">
        <v>4440</v>
      </c>
      <c r="G437" t="s">
        <v>4399</v>
      </c>
      <c r="H437" t="s">
        <v>8525</v>
      </c>
    </row>
    <row r="438" spans="1:8" x14ac:dyDescent="0.35">
      <c r="A438" t="s">
        <v>7723</v>
      </c>
      <c r="B438">
        <v>1200</v>
      </c>
      <c r="C438">
        <v>44</v>
      </c>
      <c r="D438" t="s">
        <v>4567</v>
      </c>
      <c r="E438" t="s">
        <v>8573</v>
      </c>
      <c r="F438" t="s">
        <v>4440</v>
      </c>
      <c r="G438" t="s">
        <v>4570</v>
      </c>
      <c r="H438" t="s">
        <v>8525</v>
      </c>
    </row>
    <row r="439" spans="1:8" x14ac:dyDescent="0.35">
      <c r="A439" t="s">
        <v>8678</v>
      </c>
      <c r="B439">
        <v>1200</v>
      </c>
      <c r="C439">
        <v>44</v>
      </c>
      <c r="D439" t="s">
        <v>4499</v>
      </c>
      <c r="E439" t="s">
        <v>8573</v>
      </c>
      <c r="F439" t="s">
        <v>4440</v>
      </c>
      <c r="G439" t="s">
        <v>4465</v>
      </c>
      <c r="H439" t="s">
        <v>8536</v>
      </c>
    </row>
    <row r="440" spans="1:8" x14ac:dyDescent="0.35">
      <c r="A440" t="s">
        <v>8679</v>
      </c>
      <c r="B440">
        <v>1200</v>
      </c>
      <c r="C440">
        <v>44</v>
      </c>
      <c r="D440" t="s">
        <v>4436</v>
      </c>
      <c r="E440" t="s">
        <v>8573</v>
      </c>
      <c r="F440" t="s">
        <v>4440</v>
      </c>
      <c r="G440" t="s">
        <v>4439</v>
      </c>
      <c r="H440" t="s">
        <v>2030</v>
      </c>
    </row>
    <row r="441" spans="1:8" x14ac:dyDescent="0.35">
      <c r="A441" t="s">
        <v>7691</v>
      </c>
      <c r="B441">
        <v>1200</v>
      </c>
      <c r="C441">
        <v>46</v>
      </c>
      <c r="D441" t="s">
        <v>7011</v>
      </c>
      <c r="E441" t="s">
        <v>288</v>
      </c>
      <c r="F441" t="s">
        <v>2104</v>
      </c>
      <c r="G441" t="s">
        <v>7023</v>
      </c>
      <c r="H441" t="s">
        <v>8549</v>
      </c>
    </row>
    <row r="442" spans="1:8" x14ac:dyDescent="0.35">
      <c r="A442" t="s">
        <v>7712</v>
      </c>
      <c r="B442">
        <v>1200</v>
      </c>
      <c r="C442">
        <v>49</v>
      </c>
      <c r="D442" t="s">
        <v>4910</v>
      </c>
      <c r="E442" t="s">
        <v>8571</v>
      </c>
      <c r="F442" t="s">
        <v>4916</v>
      </c>
      <c r="G442" t="s">
        <v>4915</v>
      </c>
      <c r="H442" t="s">
        <v>8549</v>
      </c>
    </row>
    <row r="443" spans="1:8" x14ac:dyDescent="0.35">
      <c r="A443" t="s">
        <v>7755</v>
      </c>
      <c r="B443">
        <v>1200</v>
      </c>
      <c r="C443">
        <v>50</v>
      </c>
      <c r="D443" t="s">
        <v>6321</v>
      </c>
      <c r="E443" t="s">
        <v>177</v>
      </c>
      <c r="F443" t="s">
        <v>4453</v>
      </c>
      <c r="G443" t="s">
        <v>6327</v>
      </c>
      <c r="H443" t="s">
        <v>8526</v>
      </c>
    </row>
    <row r="444" spans="1:8" x14ac:dyDescent="0.35">
      <c r="A444" t="s">
        <v>8680</v>
      </c>
      <c r="B444">
        <v>1200</v>
      </c>
      <c r="C444">
        <v>50</v>
      </c>
      <c r="D444" t="s">
        <v>4325</v>
      </c>
      <c r="E444" t="s">
        <v>8574</v>
      </c>
      <c r="F444" t="s">
        <v>2104</v>
      </c>
      <c r="G444" t="s">
        <v>4329</v>
      </c>
      <c r="H444" t="s">
        <v>8565</v>
      </c>
    </row>
    <row r="445" spans="1:8" x14ac:dyDescent="0.35">
      <c r="A445" t="s">
        <v>7691</v>
      </c>
      <c r="B445">
        <v>1200</v>
      </c>
      <c r="C445">
        <v>54</v>
      </c>
      <c r="D445" t="s">
        <v>7691</v>
      </c>
      <c r="E445" t="s">
        <v>8572</v>
      </c>
      <c r="F445" t="s">
        <v>4426</v>
      </c>
      <c r="G445" t="s">
        <v>7698</v>
      </c>
      <c r="H445" t="s">
        <v>8549</v>
      </c>
    </row>
    <row r="446" spans="1:8" x14ac:dyDescent="0.35">
      <c r="A446" t="s">
        <v>7769</v>
      </c>
      <c r="B446">
        <v>1200</v>
      </c>
      <c r="C446">
        <v>54</v>
      </c>
      <c r="D446" t="s">
        <v>6338</v>
      </c>
      <c r="E446" t="s">
        <v>177</v>
      </c>
      <c r="F446" t="s">
        <v>4453</v>
      </c>
      <c r="G446" t="s">
        <v>6336</v>
      </c>
      <c r="H446" t="s">
        <v>8525</v>
      </c>
    </row>
    <row r="447" spans="1:8" x14ac:dyDescent="0.35">
      <c r="A447" t="s">
        <v>7701</v>
      </c>
      <c r="B447">
        <v>1200</v>
      </c>
      <c r="C447">
        <v>54.5</v>
      </c>
      <c r="D447" t="s">
        <v>7701</v>
      </c>
      <c r="E447" t="s">
        <v>8572</v>
      </c>
      <c r="F447" t="s">
        <v>4426</v>
      </c>
      <c r="G447" t="s">
        <v>6635</v>
      </c>
      <c r="H447" t="s">
        <v>8525</v>
      </c>
    </row>
    <row r="448" spans="1:8" x14ac:dyDescent="0.35">
      <c r="A448" t="s">
        <v>7701</v>
      </c>
      <c r="B448">
        <v>1200</v>
      </c>
      <c r="C448">
        <v>54.5</v>
      </c>
      <c r="D448" t="s">
        <v>7524</v>
      </c>
      <c r="E448" t="s">
        <v>8572</v>
      </c>
      <c r="F448" t="s">
        <v>4426</v>
      </c>
      <c r="G448" t="s">
        <v>7532</v>
      </c>
      <c r="H448" t="s">
        <v>8525</v>
      </c>
    </row>
    <row r="449" spans="1:8" x14ac:dyDescent="0.35">
      <c r="A449" t="s">
        <v>7701</v>
      </c>
      <c r="B449">
        <v>1200</v>
      </c>
      <c r="C449">
        <v>54.5</v>
      </c>
      <c r="D449" t="s">
        <v>4558</v>
      </c>
      <c r="E449" t="s">
        <v>8573</v>
      </c>
      <c r="F449" t="s">
        <v>4426</v>
      </c>
      <c r="G449" t="s">
        <v>4561</v>
      </c>
      <c r="H449" t="s">
        <v>8525</v>
      </c>
    </row>
    <row r="450" spans="1:8" x14ac:dyDescent="0.35">
      <c r="A450" t="s">
        <v>8674</v>
      </c>
      <c r="B450">
        <v>1200</v>
      </c>
      <c r="C450">
        <v>54.5</v>
      </c>
      <c r="D450" t="s">
        <v>4489</v>
      </c>
      <c r="E450" t="s">
        <v>8573</v>
      </c>
      <c r="F450" t="s">
        <v>4426</v>
      </c>
      <c r="G450" t="s">
        <v>4452</v>
      </c>
      <c r="H450" t="s">
        <v>8536</v>
      </c>
    </row>
    <row r="451" spans="1:8" x14ac:dyDescent="0.35">
      <c r="A451" t="s">
        <v>8670</v>
      </c>
      <c r="B451">
        <v>1200</v>
      </c>
      <c r="C451">
        <v>54.5</v>
      </c>
      <c r="D451" t="s">
        <v>4423</v>
      </c>
      <c r="E451" t="s">
        <v>8573</v>
      </c>
      <c r="F451" t="s">
        <v>4426</v>
      </c>
      <c r="G451" t="s">
        <v>4425</v>
      </c>
      <c r="H451" t="s">
        <v>2030</v>
      </c>
    </row>
    <row r="452" spans="1:8" x14ac:dyDescent="0.35">
      <c r="A452" t="s">
        <v>7701</v>
      </c>
      <c r="B452">
        <v>1200</v>
      </c>
      <c r="C452">
        <v>56</v>
      </c>
      <c r="D452" t="s">
        <v>5440</v>
      </c>
      <c r="E452" t="s">
        <v>8571</v>
      </c>
      <c r="F452" t="s">
        <v>4426</v>
      </c>
      <c r="G452" t="s">
        <v>5457</v>
      </c>
      <c r="H452" t="s">
        <v>8525</v>
      </c>
    </row>
    <row r="453" spans="1:8" x14ac:dyDescent="0.35">
      <c r="A453" t="s">
        <v>8674</v>
      </c>
      <c r="B453">
        <v>1200</v>
      </c>
      <c r="C453">
        <v>56</v>
      </c>
      <c r="D453" t="s">
        <v>5240</v>
      </c>
      <c r="E453" t="s">
        <v>8571</v>
      </c>
      <c r="F453" t="s">
        <v>4426</v>
      </c>
      <c r="G453" t="s">
        <v>5245</v>
      </c>
      <c r="H453" t="s">
        <v>8536</v>
      </c>
    </row>
    <row r="454" spans="1:8" x14ac:dyDescent="0.35">
      <c r="A454" t="s">
        <v>7691</v>
      </c>
      <c r="B454">
        <v>1200</v>
      </c>
      <c r="C454">
        <v>61</v>
      </c>
      <c r="D454" t="s">
        <v>6950</v>
      </c>
      <c r="E454" t="s">
        <v>288</v>
      </c>
      <c r="F454" t="s">
        <v>2104</v>
      </c>
      <c r="G454" t="s">
        <v>6958</v>
      </c>
      <c r="H454" t="s">
        <v>8549</v>
      </c>
    </row>
    <row r="455" spans="1:8" x14ac:dyDescent="0.35">
      <c r="A455" t="s">
        <v>7691</v>
      </c>
      <c r="B455">
        <v>1200</v>
      </c>
      <c r="C455">
        <v>62</v>
      </c>
      <c r="D455" t="s">
        <v>4881</v>
      </c>
      <c r="E455" t="s">
        <v>8571</v>
      </c>
      <c r="F455" t="s">
        <v>4897</v>
      </c>
      <c r="G455" t="s">
        <v>4896</v>
      </c>
      <c r="H455" t="s">
        <v>8549</v>
      </c>
    </row>
    <row r="456" spans="1:8" x14ac:dyDescent="0.35">
      <c r="A456" t="s">
        <v>7712</v>
      </c>
      <c r="B456">
        <v>1200</v>
      </c>
      <c r="C456">
        <v>75</v>
      </c>
      <c r="D456" t="s">
        <v>6309</v>
      </c>
      <c r="E456" t="s">
        <v>177</v>
      </c>
      <c r="F456" t="s">
        <v>4440</v>
      </c>
      <c r="G456" t="s">
        <v>6307</v>
      </c>
      <c r="H456" t="s">
        <v>8549</v>
      </c>
    </row>
    <row r="457" spans="1:8" x14ac:dyDescent="0.35">
      <c r="A457" t="s">
        <v>7691</v>
      </c>
      <c r="B457">
        <v>1200</v>
      </c>
      <c r="C457">
        <v>77</v>
      </c>
      <c r="D457" t="s">
        <v>6895</v>
      </c>
      <c r="E457" t="s">
        <v>288</v>
      </c>
      <c r="F457" t="s">
        <v>2104</v>
      </c>
      <c r="G457" t="s">
        <v>6907</v>
      </c>
      <c r="H457" t="s">
        <v>8549</v>
      </c>
    </row>
    <row r="458" spans="1:8" x14ac:dyDescent="0.35">
      <c r="A458" t="s">
        <v>7723</v>
      </c>
      <c r="B458">
        <v>1200</v>
      </c>
      <c r="C458">
        <v>82</v>
      </c>
      <c r="D458" t="s">
        <v>6319</v>
      </c>
      <c r="E458" t="s">
        <v>177</v>
      </c>
      <c r="F458" t="s">
        <v>4440</v>
      </c>
      <c r="G458" t="s">
        <v>6317</v>
      </c>
      <c r="H458" t="s">
        <v>8525</v>
      </c>
    </row>
    <row r="459" spans="1:8" x14ac:dyDescent="0.35">
      <c r="A459" t="s">
        <v>7691</v>
      </c>
      <c r="B459">
        <v>1200</v>
      </c>
      <c r="C459">
        <v>87</v>
      </c>
      <c r="D459" t="s">
        <v>4872</v>
      </c>
      <c r="E459" t="s">
        <v>8571</v>
      </c>
      <c r="F459" t="s">
        <v>4878</v>
      </c>
      <c r="G459" t="s">
        <v>4877</v>
      </c>
      <c r="H459" t="s">
        <v>8549</v>
      </c>
    </row>
    <row r="460" spans="1:8" x14ac:dyDescent="0.35">
      <c r="A460" t="s">
        <v>7691</v>
      </c>
      <c r="B460">
        <v>1200</v>
      </c>
      <c r="C460">
        <v>90</v>
      </c>
      <c r="D460" t="s">
        <v>6285</v>
      </c>
      <c r="E460" t="s">
        <v>177</v>
      </c>
      <c r="F460" t="s">
        <v>4426</v>
      </c>
      <c r="G460" t="s">
        <v>6288</v>
      </c>
      <c r="H460" t="s">
        <v>8549</v>
      </c>
    </row>
    <row r="461" spans="1:8" x14ac:dyDescent="0.35">
      <c r="A461" t="s">
        <v>7701</v>
      </c>
      <c r="B461">
        <v>1200</v>
      </c>
      <c r="C461">
        <v>94</v>
      </c>
      <c r="D461" t="s">
        <v>6299</v>
      </c>
      <c r="E461" t="s">
        <v>177</v>
      </c>
      <c r="F461" t="s">
        <v>4426</v>
      </c>
      <c r="G461" t="s">
        <v>6297</v>
      </c>
      <c r="H461" t="s">
        <v>8525</v>
      </c>
    </row>
    <row r="462" spans="1:8" x14ac:dyDescent="0.35">
      <c r="A462" t="s">
        <v>7691</v>
      </c>
      <c r="B462">
        <v>1200</v>
      </c>
      <c r="C462">
        <v>110</v>
      </c>
      <c r="D462" t="s">
        <v>4854</v>
      </c>
      <c r="E462" t="s">
        <v>8571</v>
      </c>
      <c r="F462" t="s">
        <v>4860</v>
      </c>
      <c r="G462" t="s">
        <v>4859</v>
      </c>
      <c r="H462" t="s">
        <v>8549</v>
      </c>
    </row>
    <row r="463" spans="1:8" x14ac:dyDescent="0.35">
      <c r="A463" t="s">
        <v>7691</v>
      </c>
      <c r="B463">
        <v>1200</v>
      </c>
      <c r="C463">
        <v>212</v>
      </c>
      <c r="D463" t="s">
        <v>6258</v>
      </c>
      <c r="E463" t="s">
        <v>177</v>
      </c>
      <c r="F463" t="s">
        <v>4337</v>
      </c>
      <c r="G463" t="s">
        <v>6269</v>
      </c>
      <c r="H463" t="s">
        <v>8549</v>
      </c>
    </row>
    <row r="464" spans="1:8" x14ac:dyDescent="0.35">
      <c r="A464" t="s">
        <v>7755</v>
      </c>
      <c r="B464">
        <v>1200</v>
      </c>
      <c r="C464" t="s">
        <v>2104</v>
      </c>
      <c r="D464" t="s">
        <v>7232</v>
      </c>
      <c r="E464" t="s">
        <v>288</v>
      </c>
      <c r="F464" t="s">
        <v>3149</v>
      </c>
      <c r="G464" t="s">
        <v>7234</v>
      </c>
      <c r="H464" t="s">
        <v>8526</v>
      </c>
    </row>
    <row r="465" spans="1:8" x14ac:dyDescent="0.35">
      <c r="A465" t="s">
        <v>7835</v>
      </c>
      <c r="B465">
        <v>1200</v>
      </c>
      <c r="C465" t="s">
        <v>2104</v>
      </c>
      <c r="D465" t="s">
        <v>6776</v>
      </c>
      <c r="E465" t="s">
        <v>288</v>
      </c>
      <c r="F465" t="s">
        <v>6786</v>
      </c>
      <c r="G465" t="s">
        <v>6785</v>
      </c>
      <c r="H465" t="s">
        <v>8525</v>
      </c>
    </row>
    <row r="466" spans="1:8" x14ac:dyDescent="0.35">
      <c r="A466" t="s">
        <v>8681</v>
      </c>
      <c r="B466">
        <v>1700</v>
      </c>
      <c r="C466">
        <v>10</v>
      </c>
      <c r="D466" t="s">
        <v>7605</v>
      </c>
      <c r="E466" t="s">
        <v>8572</v>
      </c>
      <c r="F466" t="s">
        <v>7603</v>
      </c>
      <c r="G466" t="s">
        <v>7602</v>
      </c>
      <c r="H466" t="s">
        <v>8557</v>
      </c>
    </row>
    <row r="467" spans="1:8" x14ac:dyDescent="0.35">
      <c r="A467" t="s">
        <v>7682</v>
      </c>
      <c r="B467">
        <v>1700</v>
      </c>
      <c r="C467">
        <v>18</v>
      </c>
      <c r="D467" t="s">
        <v>7682</v>
      </c>
      <c r="E467" t="s">
        <v>8572</v>
      </c>
      <c r="F467" t="s">
        <v>4480</v>
      </c>
      <c r="G467" t="s">
        <v>7688</v>
      </c>
      <c r="H467" t="s">
        <v>8549</v>
      </c>
    </row>
    <row r="468" spans="1:8" x14ac:dyDescent="0.35">
      <c r="A468" t="s">
        <v>8682</v>
      </c>
      <c r="B468">
        <v>1700</v>
      </c>
      <c r="C468">
        <v>25</v>
      </c>
      <c r="D468" t="s">
        <v>7599</v>
      </c>
      <c r="E468" t="s">
        <v>8572</v>
      </c>
      <c r="F468" t="s">
        <v>7597</v>
      </c>
      <c r="G468" t="s">
        <v>7596</v>
      </c>
      <c r="H468" t="s">
        <v>8557</v>
      </c>
    </row>
    <row r="469" spans="1:8" x14ac:dyDescent="0.35">
      <c r="A469" t="s">
        <v>7682</v>
      </c>
      <c r="B469">
        <v>1700</v>
      </c>
      <c r="C469">
        <v>25</v>
      </c>
      <c r="D469" t="s">
        <v>6413</v>
      </c>
      <c r="E469" t="s">
        <v>177</v>
      </c>
      <c r="F469" t="s">
        <v>4480</v>
      </c>
      <c r="G469" t="s">
        <v>6421</v>
      </c>
      <c r="H469" t="s">
        <v>8549</v>
      </c>
    </row>
    <row r="470" spans="1:8" x14ac:dyDescent="0.35">
      <c r="A470" t="s">
        <v>7674</v>
      </c>
      <c r="B470">
        <v>1700</v>
      </c>
      <c r="C470">
        <v>33</v>
      </c>
      <c r="D470" t="s">
        <v>7674</v>
      </c>
      <c r="E470" t="s">
        <v>8572</v>
      </c>
      <c r="F470" t="s">
        <v>4453</v>
      </c>
      <c r="G470" t="s">
        <v>7679</v>
      </c>
      <c r="H470" t="s">
        <v>8549</v>
      </c>
    </row>
    <row r="471" spans="1:8" x14ac:dyDescent="0.35">
      <c r="A471" t="s">
        <v>7674</v>
      </c>
      <c r="B471">
        <v>1700</v>
      </c>
      <c r="C471">
        <v>50</v>
      </c>
      <c r="D471" t="s">
        <v>6404</v>
      </c>
      <c r="E471" t="s">
        <v>177</v>
      </c>
      <c r="F471" t="s">
        <v>4453</v>
      </c>
      <c r="G471" t="s">
        <v>6410</v>
      </c>
      <c r="H471" t="s">
        <v>8549</v>
      </c>
    </row>
    <row r="472" spans="1:8" x14ac:dyDescent="0.35">
      <c r="A472" t="s">
        <v>7666</v>
      </c>
      <c r="B472">
        <v>1700</v>
      </c>
      <c r="C472">
        <v>70</v>
      </c>
      <c r="D472" t="s">
        <v>7666</v>
      </c>
      <c r="E472" t="s">
        <v>8572</v>
      </c>
      <c r="F472" t="s">
        <v>6401</v>
      </c>
      <c r="G472" t="s">
        <v>7671</v>
      </c>
      <c r="H472" t="s">
        <v>8549</v>
      </c>
    </row>
    <row r="473" spans="1:8" x14ac:dyDescent="0.35">
      <c r="A473" t="s">
        <v>7666</v>
      </c>
      <c r="B473">
        <v>1700</v>
      </c>
      <c r="C473">
        <v>110</v>
      </c>
      <c r="D473" t="s">
        <v>6397</v>
      </c>
      <c r="E473" t="s">
        <v>177</v>
      </c>
      <c r="F473" t="s">
        <v>6401</v>
      </c>
      <c r="G473" t="s">
        <v>6400</v>
      </c>
      <c r="H473" t="s">
        <v>8549</v>
      </c>
    </row>
    <row r="474" spans="1:8" x14ac:dyDescent="0.35">
      <c r="A474" t="s">
        <v>7666</v>
      </c>
      <c r="B474">
        <v>1700</v>
      </c>
      <c r="C474">
        <v>216</v>
      </c>
      <c r="D474" t="s">
        <v>6384</v>
      </c>
      <c r="E474" t="s">
        <v>177</v>
      </c>
      <c r="F474" t="s">
        <v>4337</v>
      </c>
      <c r="G474" t="s">
        <v>6387</v>
      </c>
      <c r="H474" t="s">
        <v>8549</v>
      </c>
    </row>
    <row r="475" spans="1:8" x14ac:dyDescent="0.35">
      <c r="A475" t="e">
        <v>#VALUE!</v>
      </c>
      <c r="B475" t="s">
        <v>2167</v>
      </c>
      <c r="C475" t="s">
        <v>8587</v>
      </c>
      <c r="D475" t="s">
        <v>2167</v>
      </c>
      <c r="E475" t="s">
        <v>2167</v>
      </c>
      <c r="F475" t="s">
        <v>2167</v>
      </c>
      <c r="G475" t="s">
        <v>2167</v>
      </c>
      <c r="H475" t="s">
        <v>2167</v>
      </c>
    </row>
    <row r="476" spans="1:8" x14ac:dyDescent="0.35">
      <c r="A476" t="e">
        <v>#VALUE!</v>
      </c>
      <c r="B476" t="s">
        <v>2167</v>
      </c>
      <c r="C476" t="s">
        <v>2167</v>
      </c>
      <c r="D476" t="s">
        <v>2167</v>
      </c>
      <c r="E476" t="s">
        <v>2167</v>
      </c>
      <c r="F476" t="s">
        <v>2167</v>
      </c>
      <c r="G476" t="s">
        <v>2167</v>
      </c>
      <c r="H476" t="s">
        <v>2167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6EF95C-EA88-4669-B2E5-BB06FF23C21A}">
  <sheetPr codeName="Sheet4"/>
  <dimension ref="A1:E161"/>
  <sheetViews>
    <sheetView zoomScale="80" zoomScaleNormal="80" workbookViewId="0">
      <selection activeCell="B2" sqref="B2:B160"/>
    </sheetView>
  </sheetViews>
  <sheetFormatPr defaultRowHeight="14.5" x14ac:dyDescent="0.35"/>
  <cols>
    <col min="1" max="2" width="27.81640625" bestFit="1" customWidth="1"/>
    <col min="3" max="3" width="13.54296875" customWidth="1"/>
    <col min="4" max="4" width="15" bestFit="1" customWidth="1"/>
    <col min="5" max="5" width="16.7265625" bestFit="1" customWidth="1"/>
  </cols>
  <sheetData>
    <row r="1" spans="1:5" x14ac:dyDescent="0.35">
      <c r="A1" s="17" t="s">
        <v>2</v>
      </c>
      <c r="B1" s="17" t="s">
        <v>1</v>
      </c>
      <c r="C1" s="17" t="s">
        <v>2165</v>
      </c>
      <c r="D1" t="s">
        <v>2143</v>
      </c>
      <c r="E1" t="s">
        <v>8683</v>
      </c>
    </row>
    <row r="2" spans="1:5" x14ac:dyDescent="0.35">
      <c r="A2" t="s">
        <v>1637</v>
      </c>
      <c r="B2" t="s">
        <v>1807</v>
      </c>
      <c r="C2">
        <v>9</v>
      </c>
      <c r="D2" t="s">
        <v>2082</v>
      </c>
      <c r="E2" t="s">
        <v>8603</v>
      </c>
    </row>
    <row r="3" spans="1:5" x14ac:dyDescent="0.35">
      <c r="A3" t="s">
        <v>898</v>
      </c>
      <c r="B3" t="s">
        <v>1449</v>
      </c>
      <c r="C3">
        <v>19</v>
      </c>
      <c r="D3" t="s">
        <v>2030</v>
      </c>
      <c r="E3" t="s">
        <v>8610</v>
      </c>
    </row>
    <row r="4" spans="1:5" x14ac:dyDescent="0.35">
      <c r="A4" t="s">
        <v>187</v>
      </c>
      <c r="B4" t="s">
        <v>978</v>
      </c>
      <c r="C4">
        <v>22.1</v>
      </c>
      <c r="D4" t="s">
        <v>2030</v>
      </c>
      <c r="E4" t="s">
        <v>8610</v>
      </c>
    </row>
    <row r="5" spans="1:5" x14ac:dyDescent="0.35">
      <c r="A5" t="s">
        <v>38</v>
      </c>
      <c r="B5" t="s">
        <v>37</v>
      </c>
      <c r="C5">
        <v>25</v>
      </c>
      <c r="D5" t="s">
        <v>2030</v>
      </c>
      <c r="E5" t="s">
        <v>8610</v>
      </c>
    </row>
    <row r="6" spans="1:5" x14ac:dyDescent="0.35">
      <c r="A6" t="s">
        <v>177</v>
      </c>
      <c r="B6" t="s">
        <v>2011</v>
      </c>
      <c r="C6">
        <v>25</v>
      </c>
      <c r="D6" t="s">
        <v>2141</v>
      </c>
      <c r="E6" t="s">
        <v>8610</v>
      </c>
    </row>
    <row r="7" spans="1:5" x14ac:dyDescent="0.35">
      <c r="A7" t="s">
        <v>38</v>
      </c>
      <c r="B7" t="s">
        <v>1938</v>
      </c>
      <c r="C7">
        <v>26</v>
      </c>
      <c r="D7" t="s">
        <v>2030</v>
      </c>
      <c r="E7" t="s">
        <v>8610</v>
      </c>
    </row>
    <row r="8" spans="1:5" x14ac:dyDescent="0.35">
      <c r="A8" t="s">
        <v>38</v>
      </c>
      <c r="B8" t="s">
        <v>1949</v>
      </c>
      <c r="C8">
        <v>26</v>
      </c>
      <c r="D8" t="s">
        <v>2039</v>
      </c>
      <c r="E8" t="s">
        <v>8611</v>
      </c>
    </row>
    <row r="9" spans="1:5" x14ac:dyDescent="0.35">
      <c r="B9" t="s">
        <v>121</v>
      </c>
      <c r="C9">
        <v>26</v>
      </c>
      <c r="D9" t="s">
        <v>2039</v>
      </c>
      <c r="E9" t="s">
        <v>8611</v>
      </c>
    </row>
    <row r="10" spans="1:5" x14ac:dyDescent="0.35">
      <c r="A10" t="s">
        <v>187</v>
      </c>
      <c r="B10" t="s">
        <v>526</v>
      </c>
      <c r="C10">
        <v>28.6</v>
      </c>
      <c r="D10" t="s">
        <v>2030</v>
      </c>
      <c r="E10" t="s">
        <v>8610</v>
      </c>
    </row>
    <row r="11" spans="1:5" x14ac:dyDescent="0.35">
      <c r="B11" t="s">
        <v>921</v>
      </c>
      <c r="C11">
        <v>28.6</v>
      </c>
      <c r="D11" t="s">
        <v>2030</v>
      </c>
      <c r="E11" t="s">
        <v>8610</v>
      </c>
    </row>
    <row r="12" spans="1:5" x14ac:dyDescent="0.35">
      <c r="A12" t="s">
        <v>1637</v>
      </c>
      <c r="B12" t="s">
        <v>1743</v>
      </c>
      <c r="C12">
        <v>35</v>
      </c>
      <c r="D12" t="s">
        <v>2065</v>
      </c>
      <c r="E12" t="s">
        <v>8610</v>
      </c>
    </row>
    <row r="13" spans="1:5" x14ac:dyDescent="0.35">
      <c r="B13" t="s">
        <v>1738</v>
      </c>
      <c r="C13">
        <v>35</v>
      </c>
      <c r="D13" t="s">
        <v>2065</v>
      </c>
      <c r="E13" t="s">
        <v>8610</v>
      </c>
    </row>
    <row r="14" spans="1:5" x14ac:dyDescent="0.35">
      <c r="A14" t="s">
        <v>1637</v>
      </c>
      <c r="B14" t="s">
        <v>1748</v>
      </c>
      <c r="C14">
        <v>35</v>
      </c>
      <c r="D14" t="s">
        <v>2030</v>
      </c>
      <c r="E14" t="s">
        <v>8610</v>
      </c>
    </row>
    <row r="15" spans="1:5" x14ac:dyDescent="0.35">
      <c r="B15" t="s">
        <v>1744</v>
      </c>
      <c r="C15">
        <v>35</v>
      </c>
      <c r="D15" t="s">
        <v>2030</v>
      </c>
      <c r="E15" t="s">
        <v>8610</v>
      </c>
    </row>
    <row r="16" spans="1:5" x14ac:dyDescent="0.35">
      <c r="A16" t="s">
        <v>1637</v>
      </c>
      <c r="B16" t="s">
        <v>1751</v>
      </c>
      <c r="C16">
        <v>35</v>
      </c>
      <c r="D16" t="s">
        <v>2082</v>
      </c>
      <c r="E16" t="s">
        <v>8603</v>
      </c>
    </row>
    <row r="17" spans="1:5" x14ac:dyDescent="0.35">
      <c r="A17" t="s">
        <v>1637</v>
      </c>
      <c r="B17" t="s">
        <v>1692</v>
      </c>
      <c r="C17">
        <v>35</v>
      </c>
      <c r="D17" t="s">
        <v>2130</v>
      </c>
      <c r="E17" t="s">
        <v>8611</v>
      </c>
    </row>
    <row r="18" spans="1:5" x14ac:dyDescent="0.35">
      <c r="B18" t="s">
        <v>1679</v>
      </c>
      <c r="C18">
        <v>35</v>
      </c>
      <c r="D18" t="s">
        <v>2130</v>
      </c>
      <c r="E18" t="s">
        <v>8611</v>
      </c>
    </row>
    <row r="19" spans="1:5" x14ac:dyDescent="0.35">
      <c r="A19" t="s">
        <v>187</v>
      </c>
      <c r="B19" t="s">
        <v>464</v>
      </c>
      <c r="C19">
        <v>39</v>
      </c>
      <c r="D19" t="s">
        <v>2030</v>
      </c>
      <c r="E19" t="s">
        <v>8610</v>
      </c>
    </row>
    <row r="20" spans="1:5" x14ac:dyDescent="0.35">
      <c r="B20" t="s">
        <v>1370</v>
      </c>
      <c r="C20">
        <v>39</v>
      </c>
      <c r="D20" t="s">
        <v>2030</v>
      </c>
      <c r="E20" t="s">
        <v>8610</v>
      </c>
    </row>
    <row r="21" spans="1:5" x14ac:dyDescent="0.35">
      <c r="A21" t="s">
        <v>187</v>
      </c>
      <c r="B21" t="s">
        <v>1356</v>
      </c>
      <c r="C21">
        <v>39</v>
      </c>
      <c r="D21" t="s">
        <v>2082</v>
      </c>
      <c r="E21" t="s">
        <v>8603</v>
      </c>
    </row>
    <row r="22" spans="1:5" x14ac:dyDescent="0.35">
      <c r="A22" t="s">
        <v>1637</v>
      </c>
      <c r="B22" t="s">
        <v>1694</v>
      </c>
      <c r="C22">
        <v>52</v>
      </c>
      <c r="D22" t="s">
        <v>2065</v>
      </c>
      <c r="E22" t="s">
        <v>8610</v>
      </c>
    </row>
    <row r="23" spans="1:5" x14ac:dyDescent="0.35">
      <c r="A23" t="s">
        <v>1637</v>
      </c>
      <c r="B23" t="s">
        <v>1697</v>
      </c>
      <c r="C23">
        <v>52</v>
      </c>
      <c r="D23" t="s">
        <v>2030</v>
      </c>
      <c r="E23" t="s">
        <v>8610</v>
      </c>
    </row>
    <row r="24" spans="1:5" x14ac:dyDescent="0.35">
      <c r="A24" t="s">
        <v>1637</v>
      </c>
      <c r="B24" t="s">
        <v>1701</v>
      </c>
      <c r="C24">
        <v>52</v>
      </c>
      <c r="D24" t="s">
        <v>2082</v>
      </c>
      <c r="E24" t="s">
        <v>8603</v>
      </c>
    </row>
    <row r="25" spans="1:5" x14ac:dyDescent="0.35">
      <c r="A25" t="s">
        <v>1637</v>
      </c>
      <c r="B25" t="s">
        <v>1661</v>
      </c>
      <c r="C25">
        <v>52</v>
      </c>
      <c r="D25" t="s">
        <v>2130</v>
      </c>
      <c r="E25" t="s">
        <v>8611</v>
      </c>
    </row>
    <row r="26" spans="1:5" x14ac:dyDescent="0.35">
      <c r="A26" t="s">
        <v>38</v>
      </c>
      <c r="B26" t="s">
        <v>1866</v>
      </c>
      <c r="C26">
        <v>67</v>
      </c>
      <c r="D26" t="s">
        <v>2030</v>
      </c>
      <c r="E26" t="s">
        <v>8612</v>
      </c>
    </row>
    <row r="27" spans="1:5" x14ac:dyDescent="0.35">
      <c r="B27" t="s">
        <v>1916</v>
      </c>
      <c r="C27">
        <v>67</v>
      </c>
      <c r="D27" t="s">
        <v>2030</v>
      </c>
      <c r="E27" t="s">
        <v>8612</v>
      </c>
    </row>
    <row r="28" spans="1:5" x14ac:dyDescent="0.35">
      <c r="A28" t="s">
        <v>38</v>
      </c>
      <c r="B28" t="s">
        <v>1841</v>
      </c>
      <c r="C28">
        <v>67</v>
      </c>
      <c r="D28" t="s">
        <v>2039</v>
      </c>
      <c r="E28" t="s">
        <v>8613</v>
      </c>
    </row>
    <row r="29" spans="1:5" x14ac:dyDescent="0.35">
      <c r="A29" t="s">
        <v>187</v>
      </c>
      <c r="B29" t="s">
        <v>320</v>
      </c>
      <c r="C29">
        <v>78</v>
      </c>
      <c r="D29" t="s">
        <v>2030</v>
      </c>
      <c r="E29" t="s">
        <v>8612</v>
      </c>
    </row>
    <row r="30" spans="1:5" x14ac:dyDescent="0.35">
      <c r="B30" t="s">
        <v>1296</v>
      </c>
      <c r="C30">
        <v>78</v>
      </c>
      <c r="D30" t="s">
        <v>2030</v>
      </c>
      <c r="E30" t="s">
        <v>8612</v>
      </c>
    </row>
    <row r="31" spans="1:5" x14ac:dyDescent="0.35">
      <c r="A31" t="s">
        <v>187</v>
      </c>
      <c r="B31" t="s">
        <v>1321</v>
      </c>
      <c r="C31">
        <v>78</v>
      </c>
      <c r="D31" t="s">
        <v>2082</v>
      </c>
      <c r="E31" t="s">
        <v>8605</v>
      </c>
    </row>
    <row r="32" spans="1:5" x14ac:dyDescent="0.35">
      <c r="A32" t="s">
        <v>1637</v>
      </c>
      <c r="B32" t="s">
        <v>1649</v>
      </c>
      <c r="C32">
        <v>100</v>
      </c>
      <c r="D32" t="s">
        <v>2065</v>
      </c>
      <c r="E32" t="s">
        <v>8605</v>
      </c>
    </row>
    <row r="33" spans="1:5" x14ac:dyDescent="0.35">
      <c r="B33" t="s">
        <v>1644</v>
      </c>
      <c r="C33">
        <v>100</v>
      </c>
      <c r="D33" t="s">
        <v>2065</v>
      </c>
      <c r="E33" t="s">
        <v>8605</v>
      </c>
    </row>
    <row r="34" spans="1:5" x14ac:dyDescent="0.35">
      <c r="A34" t="s">
        <v>1637</v>
      </c>
      <c r="B34" t="s">
        <v>1650</v>
      </c>
      <c r="C34">
        <v>100</v>
      </c>
      <c r="D34" t="s">
        <v>2030</v>
      </c>
      <c r="E34" t="s">
        <v>8605</v>
      </c>
    </row>
    <row r="35" spans="1:5" x14ac:dyDescent="0.35">
      <c r="A35" t="s">
        <v>1637</v>
      </c>
      <c r="B35" t="s">
        <v>1656</v>
      </c>
      <c r="C35">
        <v>100</v>
      </c>
      <c r="D35" t="s">
        <v>2082</v>
      </c>
      <c r="E35" t="s">
        <v>8605</v>
      </c>
    </row>
    <row r="36" spans="1:5" x14ac:dyDescent="0.35">
      <c r="A36" t="s">
        <v>187</v>
      </c>
      <c r="B36" t="s">
        <v>1227</v>
      </c>
      <c r="C36">
        <v>104</v>
      </c>
      <c r="D36" t="s">
        <v>2030</v>
      </c>
      <c r="E36" t="s">
        <v>8612</v>
      </c>
    </row>
    <row r="37" spans="1:5" x14ac:dyDescent="0.35">
      <c r="A37" t="s">
        <v>187</v>
      </c>
      <c r="B37" t="s">
        <v>1211</v>
      </c>
      <c r="C37">
        <v>104</v>
      </c>
      <c r="D37" t="s">
        <v>2082</v>
      </c>
      <c r="E37" t="s">
        <v>8605</v>
      </c>
    </row>
    <row r="38" spans="1:5" x14ac:dyDescent="0.35">
      <c r="A38" t="s">
        <v>1637</v>
      </c>
      <c r="B38" t="s">
        <v>1652</v>
      </c>
      <c r="C38">
        <v>111</v>
      </c>
      <c r="D38" t="s">
        <v>2030</v>
      </c>
      <c r="E38" t="s">
        <v>8612</v>
      </c>
    </row>
    <row r="39" spans="1:5" x14ac:dyDescent="0.35">
      <c r="A39" t="s">
        <v>1637</v>
      </c>
      <c r="B39" t="s">
        <v>1636</v>
      </c>
      <c r="C39">
        <v>111</v>
      </c>
      <c r="D39" t="s">
        <v>2130</v>
      </c>
      <c r="E39" t="s">
        <v>8613</v>
      </c>
    </row>
    <row r="40" spans="1:5" x14ac:dyDescent="0.35">
      <c r="A40" t="s">
        <v>187</v>
      </c>
      <c r="B40" t="s">
        <v>341</v>
      </c>
      <c r="C40">
        <v>156</v>
      </c>
      <c r="D40" t="s">
        <v>2065</v>
      </c>
      <c r="E40" t="s">
        <v>8614</v>
      </c>
    </row>
    <row r="41" spans="1:5" x14ac:dyDescent="0.35">
      <c r="A41" t="s">
        <v>187</v>
      </c>
      <c r="B41" t="s">
        <v>223</v>
      </c>
      <c r="C41">
        <v>156</v>
      </c>
      <c r="D41" t="s">
        <v>2030</v>
      </c>
      <c r="E41" t="s">
        <v>8614</v>
      </c>
    </row>
    <row r="42" spans="1:5" x14ac:dyDescent="0.35">
      <c r="B42" t="s">
        <v>1166</v>
      </c>
      <c r="C42">
        <v>156</v>
      </c>
      <c r="D42" t="s">
        <v>2030</v>
      </c>
      <c r="E42" t="s">
        <v>8614</v>
      </c>
    </row>
    <row r="43" spans="1:5" x14ac:dyDescent="0.35">
      <c r="A43" t="s">
        <v>288</v>
      </c>
      <c r="B43" t="s">
        <v>1755</v>
      </c>
      <c r="C43">
        <v>28</v>
      </c>
      <c r="D43" t="s">
        <v>2030</v>
      </c>
      <c r="E43" t="s">
        <v>8615</v>
      </c>
    </row>
    <row r="44" spans="1:5" x14ac:dyDescent="0.35">
      <c r="B44" t="s">
        <v>1768</v>
      </c>
      <c r="C44">
        <v>28</v>
      </c>
      <c r="D44" t="s">
        <v>2030</v>
      </c>
      <c r="E44" t="s">
        <v>8615</v>
      </c>
    </row>
    <row r="45" spans="1:5" x14ac:dyDescent="0.35">
      <c r="A45" t="s">
        <v>288</v>
      </c>
      <c r="B45" t="s">
        <v>1705</v>
      </c>
      <c r="C45">
        <v>28</v>
      </c>
      <c r="D45" t="s">
        <v>2039</v>
      </c>
      <c r="E45" t="s">
        <v>8616</v>
      </c>
    </row>
    <row r="46" spans="1:5" x14ac:dyDescent="0.35">
      <c r="B46" t="s">
        <v>1718</v>
      </c>
      <c r="C46">
        <v>28</v>
      </c>
      <c r="D46" t="s">
        <v>2039</v>
      </c>
      <c r="E46" t="s">
        <v>8616</v>
      </c>
    </row>
    <row r="47" spans="1:5" x14ac:dyDescent="0.35">
      <c r="A47" t="s">
        <v>137</v>
      </c>
      <c r="B47" t="s">
        <v>849</v>
      </c>
      <c r="C47">
        <v>39</v>
      </c>
      <c r="D47" t="s">
        <v>2082</v>
      </c>
      <c r="E47" t="s">
        <v>849</v>
      </c>
    </row>
    <row r="48" spans="1:5" x14ac:dyDescent="0.35">
      <c r="A48" t="s">
        <v>137</v>
      </c>
      <c r="B48" t="s">
        <v>163</v>
      </c>
      <c r="C48">
        <v>78</v>
      </c>
      <c r="D48" t="s">
        <v>2030</v>
      </c>
      <c r="E48" t="s">
        <v>163</v>
      </c>
    </row>
    <row r="49" spans="1:5" x14ac:dyDescent="0.35">
      <c r="A49" t="s">
        <v>137</v>
      </c>
      <c r="B49" t="s">
        <v>690</v>
      </c>
      <c r="C49">
        <v>78</v>
      </c>
      <c r="D49" t="s">
        <v>2039</v>
      </c>
      <c r="E49" t="s">
        <v>690</v>
      </c>
    </row>
    <row r="50" spans="1:5" x14ac:dyDescent="0.35">
      <c r="C50">
        <v>78</v>
      </c>
      <c r="D50" t="s">
        <v>2039</v>
      </c>
      <c r="E50" t="s">
        <v>690</v>
      </c>
    </row>
    <row r="51" spans="1:5" x14ac:dyDescent="0.35">
      <c r="A51" t="s">
        <v>288</v>
      </c>
      <c r="B51" t="s">
        <v>1666</v>
      </c>
      <c r="C51">
        <v>84</v>
      </c>
      <c r="D51" t="s">
        <v>2030</v>
      </c>
      <c r="E51" t="s">
        <v>163</v>
      </c>
    </row>
    <row r="52" spans="1:5" x14ac:dyDescent="0.35">
      <c r="A52" t="s">
        <v>137</v>
      </c>
      <c r="B52" t="s">
        <v>1053</v>
      </c>
      <c r="C52">
        <v>84.5</v>
      </c>
      <c r="D52" t="s">
        <v>2030</v>
      </c>
      <c r="E52" t="s">
        <v>163</v>
      </c>
    </row>
    <row r="53" spans="1:5" x14ac:dyDescent="0.35">
      <c r="A53" t="s">
        <v>137</v>
      </c>
      <c r="B53" t="s">
        <v>136</v>
      </c>
      <c r="C53">
        <v>155</v>
      </c>
      <c r="D53" t="s">
        <v>2030</v>
      </c>
      <c r="E53" t="s">
        <v>136</v>
      </c>
    </row>
    <row r="54" spans="1:5" x14ac:dyDescent="0.35">
      <c r="B54" t="s">
        <v>1038</v>
      </c>
      <c r="C54">
        <v>155</v>
      </c>
      <c r="D54" t="s">
        <v>2030</v>
      </c>
      <c r="E54" t="s">
        <v>136</v>
      </c>
    </row>
    <row r="55" spans="1:5" x14ac:dyDescent="0.35">
      <c r="A55" t="s">
        <v>137</v>
      </c>
      <c r="B55" t="s">
        <v>620</v>
      </c>
      <c r="C55">
        <v>155</v>
      </c>
      <c r="D55" t="s">
        <v>2039</v>
      </c>
      <c r="E55" t="s">
        <v>620</v>
      </c>
    </row>
    <row r="56" spans="1:5" x14ac:dyDescent="0.35">
      <c r="C56">
        <v>155</v>
      </c>
      <c r="D56" t="s">
        <v>2039</v>
      </c>
      <c r="E56" t="s">
        <v>620</v>
      </c>
    </row>
    <row r="57" spans="1:5" x14ac:dyDescent="0.35">
      <c r="A57" t="s">
        <v>137</v>
      </c>
      <c r="B57" t="s">
        <v>1018</v>
      </c>
      <c r="C57">
        <v>360</v>
      </c>
      <c r="D57" t="s">
        <v>2030</v>
      </c>
      <c r="E57" t="s">
        <v>1018</v>
      </c>
    </row>
    <row r="58" spans="1:5" x14ac:dyDescent="0.35">
      <c r="B58" t="s">
        <v>1410</v>
      </c>
      <c r="C58">
        <v>360</v>
      </c>
      <c r="D58" t="s">
        <v>2030</v>
      </c>
      <c r="E58" t="s">
        <v>1018</v>
      </c>
    </row>
    <row r="59" spans="1:5" x14ac:dyDescent="0.35">
      <c r="A59" t="s">
        <v>137</v>
      </c>
      <c r="B59" t="s">
        <v>1029</v>
      </c>
      <c r="C59">
        <v>360</v>
      </c>
      <c r="D59" t="s">
        <v>2039</v>
      </c>
      <c r="E59" t="s">
        <v>1029</v>
      </c>
    </row>
    <row r="60" spans="1:5" x14ac:dyDescent="0.35">
      <c r="C60">
        <v>360</v>
      </c>
      <c r="D60" t="s">
        <v>2039</v>
      </c>
      <c r="E60" t="s">
        <v>1029</v>
      </c>
    </row>
    <row r="61" spans="1:5" x14ac:dyDescent="0.35">
      <c r="A61" t="s">
        <v>898</v>
      </c>
      <c r="B61" t="s">
        <v>1593</v>
      </c>
      <c r="C61">
        <v>17</v>
      </c>
      <c r="D61" t="s">
        <v>2121</v>
      </c>
      <c r="E61" t="s">
        <v>1061</v>
      </c>
    </row>
    <row r="62" spans="1:5" x14ac:dyDescent="0.35">
      <c r="A62" t="s">
        <v>137</v>
      </c>
      <c r="B62" t="s">
        <v>1061</v>
      </c>
      <c r="C62">
        <v>22.3</v>
      </c>
      <c r="D62" t="s">
        <v>2030</v>
      </c>
      <c r="E62" t="s">
        <v>1061</v>
      </c>
    </row>
    <row r="63" spans="1:5" x14ac:dyDescent="0.35">
      <c r="A63" t="s">
        <v>137</v>
      </c>
      <c r="B63" t="s">
        <v>945</v>
      </c>
      <c r="C63">
        <v>22.3</v>
      </c>
      <c r="D63" t="s">
        <v>2082</v>
      </c>
      <c r="E63" t="s">
        <v>945</v>
      </c>
    </row>
    <row r="64" spans="1:5" x14ac:dyDescent="0.35">
      <c r="A64" t="s">
        <v>288</v>
      </c>
      <c r="B64" t="s">
        <v>1778</v>
      </c>
      <c r="C64">
        <v>28</v>
      </c>
      <c r="D64" t="s">
        <v>2030</v>
      </c>
      <c r="E64" t="s">
        <v>1061</v>
      </c>
    </row>
    <row r="65" spans="1:5" x14ac:dyDescent="0.35">
      <c r="B65" t="s">
        <v>1790</v>
      </c>
      <c r="C65">
        <v>28</v>
      </c>
      <c r="D65" t="s">
        <v>2030</v>
      </c>
      <c r="E65" t="s">
        <v>1061</v>
      </c>
    </row>
    <row r="66" spans="1:5" x14ac:dyDescent="0.35">
      <c r="A66" t="s">
        <v>288</v>
      </c>
      <c r="B66" t="s">
        <v>1728</v>
      </c>
      <c r="C66">
        <v>28</v>
      </c>
      <c r="D66" t="s">
        <v>2039</v>
      </c>
      <c r="E66" t="s">
        <v>8617</v>
      </c>
    </row>
    <row r="67" spans="1:5" x14ac:dyDescent="0.35">
      <c r="B67" t="s">
        <v>1436</v>
      </c>
      <c r="C67">
        <v>28</v>
      </c>
      <c r="D67" t="s">
        <v>2039</v>
      </c>
      <c r="E67" t="s">
        <v>8617</v>
      </c>
    </row>
    <row r="68" spans="1:5" x14ac:dyDescent="0.35">
      <c r="A68" t="s">
        <v>187</v>
      </c>
      <c r="B68" t="s">
        <v>1395</v>
      </c>
      <c r="C68">
        <v>28.6</v>
      </c>
      <c r="D68" t="s">
        <v>2030</v>
      </c>
      <c r="E68" t="s">
        <v>1061</v>
      </c>
    </row>
    <row r="69" spans="1:5" x14ac:dyDescent="0.35">
      <c r="B69" t="s">
        <v>993</v>
      </c>
      <c r="C69">
        <v>28.6</v>
      </c>
      <c r="D69" t="s">
        <v>2030</v>
      </c>
      <c r="E69" t="s">
        <v>1061</v>
      </c>
    </row>
    <row r="70" spans="1:5" x14ac:dyDescent="0.35">
      <c r="A70" t="s">
        <v>137</v>
      </c>
      <c r="B70" t="s">
        <v>1469</v>
      </c>
      <c r="C70">
        <v>28.8</v>
      </c>
      <c r="D70" t="s">
        <v>2030</v>
      </c>
      <c r="E70" t="s">
        <v>1061</v>
      </c>
    </row>
    <row r="71" spans="1:5" x14ac:dyDescent="0.35">
      <c r="A71" t="s">
        <v>137</v>
      </c>
      <c r="B71" t="s">
        <v>1459</v>
      </c>
      <c r="C71">
        <v>28.8</v>
      </c>
      <c r="D71" t="s">
        <v>2082</v>
      </c>
      <c r="E71" t="s">
        <v>945</v>
      </c>
    </row>
    <row r="72" spans="1:5" x14ac:dyDescent="0.35">
      <c r="A72" t="s">
        <v>898</v>
      </c>
      <c r="B72" t="s">
        <v>1616</v>
      </c>
      <c r="C72">
        <v>31</v>
      </c>
      <c r="D72" t="s">
        <v>2121</v>
      </c>
      <c r="E72" t="s">
        <v>945</v>
      </c>
    </row>
    <row r="73" spans="1:5" x14ac:dyDescent="0.35">
      <c r="A73" t="s">
        <v>898</v>
      </c>
      <c r="B73" t="s">
        <v>897</v>
      </c>
      <c r="C73">
        <v>31</v>
      </c>
      <c r="D73" t="s">
        <v>2030</v>
      </c>
      <c r="E73" t="s">
        <v>1061</v>
      </c>
    </row>
    <row r="74" spans="1:5" x14ac:dyDescent="0.35">
      <c r="A74" t="s">
        <v>1537</v>
      </c>
      <c r="B74" t="s">
        <v>1811</v>
      </c>
      <c r="C74">
        <v>34</v>
      </c>
      <c r="D74" t="s">
        <v>2121</v>
      </c>
      <c r="E74" t="s">
        <v>1469</v>
      </c>
    </row>
    <row r="75" spans="1:5" x14ac:dyDescent="0.35">
      <c r="A75" t="s">
        <v>137</v>
      </c>
      <c r="B75" t="s">
        <v>1624</v>
      </c>
      <c r="C75">
        <v>34</v>
      </c>
      <c r="D75" t="s">
        <v>2030</v>
      </c>
      <c r="E75" t="s">
        <v>1469</v>
      </c>
    </row>
    <row r="76" spans="1:5" x14ac:dyDescent="0.35">
      <c r="A76" t="s">
        <v>1537</v>
      </c>
      <c r="B76" t="s">
        <v>1995</v>
      </c>
      <c r="C76">
        <v>34</v>
      </c>
      <c r="D76" t="s">
        <v>2051</v>
      </c>
      <c r="E76" t="s">
        <v>1469</v>
      </c>
    </row>
    <row r="77" spans="1:5" x14ac:dyDescent="0.35">
      <c r="A77" t="s">
        <v>187</v>
      </c>
      <c r="B77" t="s">
        <v>546</v>
      </c>
      <c r="C77">
        <v>39</v>
      </c>
      <c r="D77" t="s">
        <v>2030</v>
      </c>
      <c r="E77" t="s">
        <v>1469</v>
      </c>
    </row>
    <row r="78" spans="1:5" x14ac:dyDescent="0.35">
      <c r="B78" t="s">
        <v>933</v>
      </c>
      <c r="C78">
        <v>39</v>
      </c>
      <c r="D78" t="s">
        <v>2030</v>
      </c>
      <c r="E78" t="s">
        <v>1469</v>
      </c>
    </row>
    <row r="79" spans="1:5" x14ac:dyDescent="0.35">
      <c r="A79" t="s">
        <v>426</v>
      </c>
      <c r="B79" t="s">
        <v>817</v>
      </c>
      <c r="C79">
        <v>40</v>
      </c>
      <c r="D79" t="s">
        <v>2030</v>
      </c>
      <c r="E79" t="s">
        <v>1469</v>
      </c>
    </row>
    <row r="80" spans="1:5" x14ac:dyDescent="0.35">
      <c r="A80" t="s">
        <v>426</v>
      </c>
      <c r="B80" t="s">
        <v>833</v>
      </c>
      <c r="C80">
        <v>40</v>
      </c>
      <c r="D80" t="s">
        <v>2082</v>
      </c>
      <c r="E80" t="s">
        <v>1459</v>
      </c>
    </row>
    <row r="81" spans="1:5" x14ac:dyDescent="0.35">
      <c r="A81" t="s">
        <v>137</v>
      </c>
      <c r="B81" t="s">
        <v>1965</v>
      </c>
      <c r="C81">
        <v>43</v>
      </c>
      <c r="D81" t="s">
        <v>2030</v>
      </c>
      <c r="E81" t="s">
        <v>1624</v>
      </c>
    </row>
    <row r="82" spans="1:5" x14ac:dyDescent="0.35">
      <c r="A82" t="s">
        <v>137</v>
      </c>
      <c r="B82" t="s">
        <v>1985</v>
      </c>
      <c r="C82">
        <v>43</v>
      </c>
      <c r="D82" t="s">
        <v>2082</v>
      </c>
      <c r="E82" t="s">
        <v>8618</v>
      </c>
    </row>
    <row r="83" spans="1:5" x14ac:dyDescent="0.35">
      <c r="A83" t="s">
        <v>1537</v>
      </c>
      <c r="B83" t="s">
        <v>1975</v>
      </c>
      <c r="C83">
        <v>50</v>
      </c>
      <c r="D83" t="s">
        <v>2121</v>
      </c>
      <c r="E83" t="s">
        <v>8618</v>
      </c>
    </row>
    <row r="84" spans="1:5" x14ac:dyDescent="0.35">
      <c r="A84" t="s">
        <v>898</v>
      </c>
      <c r="B84" t="s">
        <v>1526</v>
      </c>
      <c r="C84">
        <v>50</v>
      </c>
      <c r="D84" t="s">
        <v>2121</v>
      </c>
      <c r="E84" t="s">
        <v>8618</v>
      </c>
    </row>
    <row r="85" spans="1:5" x14ac:dyDescent="0.35">
      <c r="A85" t="s">
        <v>1537</v>
      </c>
      <c r="B85" t="s">
        <v>1536</v>
      </c>
      <c r="C85">
        <v>52</v>
      </c>
      <c r="D85" t="s">
        <v>2121</v>
      </c>
      <c r="E85" t="s">
        <v>1985</v>
      </c>
    </row>
    <row r="86" spans="1:5" x14ac:dyDescent="0.35">
      <c r="A86" t="s">
        <v>187</v>
      </c>
      <c r="B86" t="s">
        <v>484</v>
      </c>
      <c r="C86">
        <v>52</v>
      </c>
      <c r="D86" t="s">
        <v>2030</v>
      </c>
      <c r="E86" t="s">
        <v>1965</v>
      </c>
    </row>
    <row r="87" spans="1:5" x14ac:dyDescent="0.35">
      <c r="B87" t="s">
        <v>1382</v>
      </c>
      <c r="C87">
        <v>52</v>
      </c>
      <c r="D87" t="s">
        <v>2030</v>
      </c>
      <c r="E87" t="s">
        <v>1965</v>
      </c>
    </row>
    <row r="88" spans="1:5" x14ac:dyDescent="0.35">
      <c r="A88" t="s">
        <v>137</v>
      </c>
      <c r="B88" t="s">
        <v>862</v>
      </c>
      <c r="C88">
        <v>52</v>
      </c>
      <c r="D88" t="s">
        <v>2030</v>
      </c>
      <c r="E88" t="s">
        <v>1965</v>
      </c>
    </row>
    <row r="89" spans="1:5" x14ac:dyDescent="0.35">
      <c r="A89" t="s">
        <v>187</v>
      </c>
      <c r="B89" t="s">
        <v>907</v>
      </c>
      <c r="C89">
        <v>52</v>
      </c>
      <c r="D89" t="s">
        <v>2082</v>
      </c>
      <c r="E89" t="s">
        <v>1985</v>
      </c>
    </row>
    <row r="90" spans="1:5" x14ac:dyDescent="0.35">
      <c r="A90" t="s">
        <v>426</v>
      </c>
      <c r="B90" t="s">
        <v>425</v>
      </c>
      <c r="C90">
        <v>59</v>
      </c>
      <c r="D90" t="s">
        <v>2030</v>
      </c>
      <c r="E90" t="s">
        <v>1965</v>
      </c>
    </row>
    <row r="91" spans="1:5" x14ac:dyDescent="0.35">
      <c r="A91" t="s">
        <v>426</v>
      </c>
      <c r="B91" t="s">
        <v>791</v>
      </c>
      <c r="C91">
        <v>59</v>
      </c>
      <c r="D91" t="s">
        <v>2082</v>
      </c>
      <c r="E91" t="s">
        <v>1985</v>
      </c>
    </row>
    <row r="92" spans="1:5" x14ac:dyDescent="0.35">
      <c r="A92" t="s">
        <v>177</v>
      </c>
      <c r="B92" t="s">
        <v>886</v>
      </c>
      <c r="C92">
        <v>60</v>
      </c>
      <c r="D92" t="s">
        <v>2040</v>
      </c>
      <c r="E92" t="s">
        <v>1985</v>
      </c>
    </row>
    <row r="93" spans="1:5" x14ac:dyDescent="0.35">
      <c r="A93" t="s">
        <v>38</v>
      </c>
      <c r="B93" t="s">
        <v>74</v>
      </c>
      <c r="C93">
        <v>69</v>
      </c>
      <c r="D93" t="s">
        <v>2030</v>
      </c>
      <c r="E93" t="s">
        <v>862</v>
      </c>
    </row>
    <row r="94" spans="1:5" x14ac:dyDescent="0.35">
      <c r="B94" t="s">
        <v>89</v>
      </c>
      <c r="C94">
        <v>69</v>
      </c>
      <c r="D94" t="s">
        <v>2030</v>
      </c>
      <c r="E94" t="s">
        <v>862</v>
      </c>
    </row>
    <row r="95" spans="1:5" x14ac:dyDescent="0.35">
      <c r="A95" t="s">
        <v>426</v>
      </c>
      <c r="B95" t="s">
        <v>761</v>
      </c>
      <c r="C95">
        <v>78</v>
      </c>
      <c r="D95" t="s">
        <v>2030</v>
      </c>
      <c r="E95" t="s">
        <v>862</v>
      </c>
    </row>
    <row r="96" spans="1:5" x14ac:dyDescent="0.35">
      <c r="A96" t="s">
        <v>426</v>
      </c>
      <c r="B96" t="s">
        <v>1255</v>
      </c>
      <c r="C96">
        <v>78</v>
      </c>
      <c r="D96" t="s">
        <v>2082</v>
      </c>
      <c r="E96" t="s">
        <v>8619</v>
      </c>
    </row>
    <row r="97" spans="1:5" x14ac:dyDescent="0.35">
      <c r="A97" t="s">
        <v>137</v>
      </c>
      <c r="B97" t="s">
        <v>807</v>
      </c>
      <c r="C97">
        <v>90</v>
      </c>
      <c r="D97" t="s">
        <v>2030</v>
      </c>
      <c r="E97" t="s">
        <v>862</v>
      </c>
    </row>
    <row r="98" spans="1:5" x14ac:dyDescent="0.35">
      <c r="A98" t="s">
        <v>137</v>
      </c>
      <c r="B98" t="s">
        <v>739</v>
      </c>
      <c r="C98">
        <v>90</v>
      </c>
      <c r="D98" t="s">
        <v>2082</v>
      </c>
      <c r="E98" t="s">
        <v>8619</v>
      </c>
    </row>
    <row r="99" spans="1:5" x14ac:dyDescent="0.35">
      <c r="A99" t="s">
        <v>137</v>
      </c>
      <c r="B99" t="s">
        <v>727</v>
      </c>
      <c r="C99">
        <v>90</v>
      </c>
      <c r="D99" t="s">
        <v>2039</v>
      </c>
      <c r="E99" t="s">
        <v>8620</v>
      </c>
    </row>
    <row r="100" spans="1:5" x14ac:dyDescent="0.35">
      <c r="A100" t="s">
        <v>137</v>
      </c>
      <c r="B100" t="s">
        <v>779</v>
      </c>
      <c r="C100">
        <v>98</v>
      </c>
      <c r="D100" t="s">
        <v>2030</v>
      </c>
      <c r="E100" t="s">
        <v>807</v>
      </c>
    </row>
    <row r="101" spans="1:5" x14ac:dyDescent="0.35">
      <c r="A101" t="s">
        <v>177</v>
      </c>
      <c r="B101" t="s">
        <v>1958</v>
      </c>
      <c r="C101">
        <v>100</v>
      </c>
      <c r="D101" t="s">
        <v>2040</v>
      </c>
      <c r="E101" t="s">
        <v>8621</v>
      </c>
    </row>
    <row r="102" spans="1:5" x14ac:dyDescent="0.35">
      <c r="A102" t="s">
        <v>304</v>
      </c>
      <c r="B102" t="s">
        <v>390</v>
      </c>
      <c r="C102">
        <v>100</v>
      </c>
      <c r="D102" t="s">
        <v>2030</v>
      </c>
      <c r="E102" t="s">
        <v>739</v>
      </c>
    </row>
    <row r="103" spans="1:5" x14ac:dyDescent="0.35">
      <c r="A103" t="s">
        <v>38</v>
      </c>
      <c r="B103" t="s">
        <v>57</v>
      </c>
      <c r="C103">
        <v>100</v>
      </c>
      <c r="D103" t="s">
        <v>2030</v>
      </c>
      <c r="E103" t="s">
        <v>807</v>
      </c>
    </row>
    <row r="104" spans="1:5" x14ac:dyDescent="0.35">
      <c r="B104" t="s">
        <v>1932</v>
      </c>
      <c r="C104">
        <v>100</v>
      </c>
      <c r="D104" t="s">
        <v>2030</v>
      </c>
      <c r="E104" t="s">
        <v>807</v>
      </c>
    </row>
    <row r="105" spans="1:5" x14ac:dyDescent="0.35">
      <c r="B105" t="s">
        <v>1924</v>
      </c>
      <c r="C105">
        <v>100</v>
      </c>
      <c r="D105" t="s">
        <v>2030</v>
      </c>
      <c r="E105" t="s">
        <v>807</v>
      </c>
    </row>
    <row r="106" spans="1:5" x14ac:dyDescent="0.35">
      <c r="A106" t="s">
        <v>187</v>
      </c>
      <c r="B106" t="s">
        <v>406</v>
      </c>
      <c r="C106">
        <v>104</v>
      </c>
      <c r="D106" t="s">
        <v>2030</v>
      </c>
      <c r="E106" t="s">
        <v>807</v>
      </c>
    </row>
    <row r="107" spans="1:5" x14ac:dyDescent="0.35">
      <c r="B107" t="s">
        <v>1335</v>
      </c>
      <c r="C107">
        <v>104</v>
      </c>
      <c r="D107" t="s">
        <v>2030</v>
      </c>
      <c r="E107" t="s">
        <v>807</v>
      </c>
    </row>
    <row r="108" spans="1:5" x14ac:dyDescent="0.35">
      <c r="A108" t="s">
        <v>187</v>
      </c>
      <c r="B108" t="s">
        <v>1308</v>
      </c>
      <c r="C108">
        <v>104</v>
      </c>
      <c r="D108" t="s">
        <v>2082</v>
      </c>
      <c r="E108" t="s">
        <v>739</v>
      </c>
    </row>
    <row r="109" spans="1:5" x14ac:dyDescent="0.35">
      <c r="A109" t="s">
        <v>38</v>
      </c>
      <c r="B109" t="s">
        <v>1904</v>
      </c>
      <c r="C109">
        <v>105</v>
      </c>
      <c r="D109" t="s">
        <v>2030</v>
      </c>
      <c r="E109" t="s">
        <v>807</v>
      </c>
    </row>
    <row r="110" spans="1:5" x14ac:dyDescent="0.35">
      <c r="A110" t="s">
        <v>38</v>
      </c>
      <c r="B110" t="s">
        <v>1893</v>
      </c>
      <c r="C110">
        <v>105</v>
      </c>
      <c r="D110" t="s">
        <v>2039</v>
      </c>
      <c r="E110" t="s">
        <v>727</v>
      </c>
    </row>
    <row r="111" spans="1:5" x14ac:dyDescent="0.35">
      <c r="A111" t="s">
        <v>288</v>
      </c>
      <c r="B111" t="s">
        <v>287</v>
      </c>
      <c r="C111">
        <v>110</v>
      </c>
      <c r="D111" t="s">
        <v>2030</v>
      </c>
      <c r="E111" t="s">
        <v>807</v>
      </c>
    </row>
    <row r="112" spans="1:5" x14ac:dyDescent="0.35">
      <c r="B112" t="s">
        <v>378</v>
      </c>
      <c r="C112">
        <v>110</v>
      </c>
      <c r="D112" t="s">
        <v>2030</v>
      </c>
      <c r="E112" t="s">
        <v>807</v>
      </c>
    </row>
    <row r="113" spans="1:5" x14ac:dyDescent="0.35">
      <c r="A113" t="s">
        <v>426</v>
      </c>
      <c r="B113" t="s">
        <v>1177</v>
      </c>
      <c r="C113">
        <v>117</v>
      </c>
      <c r="D113" t="s">
        <v>2030</v>
      </c>
      <c r="E113" t="s">
        <v>807</v>
      </c>
    </row>
    <row r="114" spans="1:5" x14ac:dyDescent="0.35">
      <c r="A114" t="s">
        <v>187</v>
      </c>
      <c r="B114" t="s">
        <v>505</v>
      </c>
      <c r="C114">
        <v>117</v>
      </c>
      <c r="D114" t="s">
        <v>2030</v>
      </c>
      <c r="E114" t="s">
        <v>807</v>
      </c>
    </row>
    <row r="115" spans="1:5" x14ac:dyDescent="0.35">
      <c r="B115" t="s">
        <v>445</v>
      </c>
      <c r="C115">
        <v>117</v>
      </c>
      <c r="D115" t="s">
        <v>2030</v>
      </c>
      <c r="E115" t="s">
        <v>807</v>
      </c>
    </row>
    <row r="116" spans="1:5" x14ac:dyDescent="0.35">
      <c r="B116" t="s">
        <v>1347</v>
      </c>
      <c r="C116">
        <v>117</v>
      </c>
      <c r="D116" t="s">
        <v>2030</v>
      </c>
      <c r="E116" t="s">
        <v>807</v>
      </c>
    </row>
    <row r="117" spans="1:5" x14ac:dyDescent="0.35">
      <c r="A117" t="s">
        <v>426</v>
      </c>
      <c r="B117" t="s">
        <v>1195</v>
      </c>
      <c r="C117">
        <v>117</v>
      </c>
      <c r="D117" t="s">
        <v>2082</v>
      </c>
      <c r="E117" t="s">
        <v>739</v>
      </c>
    </row>
    <row r="118" spans="1:5" x14ac:dyDescent="0.35">
      <c r="A118" t="s">
        <v>187</v>
      </c>
      <c r="B118" t="s">
        <v>1239</v>
      </c>
      <c r="C118">
        <v>137</v>
      </c>
      <c r="D118" t="s">
        <v>2030</v>
      </c>
      <c r="E118" t="s">
        <v>807</v>
      </c>
    </row>
    <row r="119" spans="1:5" x14ac:dyDescent="0.35">
      <c r="B119" t="s">
        <v>1285</v>
      </c>
      <c r="C119">
        <v>137</v>
      </c>
      <c r="D119" t="s">
        <v>2030</v>
      </c>
      <c r="E119" t="s">
        <v>807</v>
      </c>
    </row>
    <row r="120" spans="1:5" x14ac:dyDescent="0.35">
      <c r="A120" t="s">
        <v>187</v>
      </c>
      <c r="B120" t="s">
        <v>1271</v>
      </c>
      <c r="C120">
        <v>137</v>
      </c>
      <c r="D120" t="s">
        <v>2082</v>
      </c>
      <c r="E120" t="s">
        <v>739</v>
      </c>
    </row>
    <row r="121" spans="1:5" x14ac:dyDescent="0.35">
      <c r="A121" t="s">
        <v>304</v>
      </c>
      <c r="B121" t="s">
        <v>303</v>
      </c>
      <c r="C121">
        <v>150</v>
      </c>
      <c r="D121" t="s">
        <v>2030</v>
      </c>
      <c r="E121" t="s">
        <v>807</v>
      </c>
    </row>
    <row r="122" spans="1:5" x14ac:dyDescent="0.35">
      <c r="A122" t="s">
        <v>426</v>
      </c>
      <c r="B122" t="s">
        <v>1152</v>
      </c>
      <c r="C122">
        <v>182</v>
      </c>
      <c r="D122" t="s">
        <v>2030</v>
      </c>
      <c r="E122" t="s">
        <v>150</v>
      </c>
    </row>
    <row r="123" spans="1:5" x14ac:dyDescent="0.35">
      <c r="A123" t="s">
        <v>426</v>
      </c>
      <c r="B123" t="s">
        <v>1134</v>
      </c>
      <c r="C123">
        <v>182</v>
      </c>
      <c r="D123" t="s">
        <v>2082</v>
      </c>
      <c r="E123" t="s">
        <v>8622</v>
      </c>
    </row>
    <row r="124" spans="1:5" x14ac:dyDescent="0.35">
      <c r="A124" t="s">
        <v>137</v>
      </c>
      <c r="B124" t="s">
        <v>150</v>
      </c>
      <c r="C124">
        <v>196</v>
      </c>
      <c r="D124" t="s">
        <v>2030</v>
      </c>
      <c r="E124" t="s">
        <v>150</v>
      </c>
    </row>
    <row r="125" spans="1:5" x14ac:dyDescent="0.35">
      <c r="A125" t="s">
        <v>304</v>
      </c>
      <c r="B125" t="s">
        <v>641</v>
      </c>
      <c r="C125">
        <v>200</v>
      </c>
      <c r="D125" t="s">
        <v>2030</v>
      </c>
      <c r="E125" t="s">
        <v>150</v>
      </c>
    </row>
    <row r="126" spans="1:5" x14ac:dyDescent="0.35">
      <c r="A126" t="s">
        <v>187</v>
      </c>
      <c r="B126" t="s">
        <v>358</v>
      </c>
      <c r="C126">
        <v>208</v>
      </c>
      <c r="D126" t="s">
        <v>2030</v>
      </c>
      <c r="E126" t="s">
        <v>150</v>
      </c>
    </row>
    <row r="127" spans="1:5" x14ac:dyDescent="0.35">
      <c r="B127" t="s">
        <v>263</v>
      </c>
      <c r="C127">
        <v>208</v>
      </c>
      <c r="D127" t="s">
        <v>2030</v>
      </c>
      <c r="E127" t="s">
        <v>150</v>
      </c>
    </row>
    <row r="128" spans="1:5" x14ac:dyDescent="0.35">
      <c r="B128" t="s">
        <v>750</v>
      </c>
      <c r="C128">
        <v>208</v>
      </c>
      <c r="D128" t="s">
        <v>2030</v>
      </c>
      <c r="E128" t="s">
        <v>150</v>
      </c>
    </row>
    <row r="129" spans="1:5" x14ac:dyDescent="0.35">
      <c r="A129" t="s">
        <v>426</v>
      </c>
      <c r="B129" t="s">
        <v>1118</v>
      </c>
      <c r="C129">
        <v>220</v>
      </c>
      <c r="D129" t="s">
        <v>2082</v>
      </c>
      <c r="E129" t="s">
        <v>8622</v>
      </c>
    </row>
    <row r="130" spans="1:5" x14ac:dyDescent="0.35">
      <c r="A130" t="s">
        <v>38</v>
      </c>
      <c r="B130" t="s">
        <v>1883</v>
      </c>
      <c r="C130">
        <v>239</v>
      </c>
      <c r="D130" t="s">
        <v>2030</v>
      </c>
      <c r="E130" t="s">
        <v>150</v>
      </c>
    </row>
    <row r="131" spans="1:5" x14ac:dyDescent="0.35">
      <c r="A131" t="s">
        <v>426</v>
      </c>
      <c r="B131" t="s">
        <v>672</v>
      </c>
      <c r="C131">
        <v>286</v>
      </c>
      <c r="D131" t="s">
        <v>2030</v>
      </c>
      <c r="E131" t="s">
        <v>150</v>
      </c>
    </row>
    <row r="132" spans="1:5" x14ac:dyDescent="0.35">
      <c r="A132" t="s">
        <v>38</v>
      </c>
      <c r="B132" t="s">
        <v>101</v>
      </c>
      <c r="C132">
        <v>290</v>
      </c>
      <c r="D132" t="s">
        <v>2030</v>
      </c>
      <c r="E132" t="s">
        <v>150</v>
      </c>
    </row>
    <row r="133" spans="1:5" x14ac:dyDescent="0.35">
      <c r="B133" t="s">
        <v>1856</v>
      </c>
      <c r="C133">
        <v>290</v>
      </c>
      <c r="D133" t="s">
        <v>2030</v>
      </c>
      <c r="E133" t="s">
        <v>150</v>
      </c>
    </row>
    <row r="134" spans="1:5" x14ac:dyDescent="0.35">
      <c r="A134" t="s">
        <v>898</v>
      </c>
      <c r="B134" t="s">
        <v>1684</v>
      </c>
      <c r="C134">
        <v>350</v>
      </c>
      <c r="D134" t="s">
        <v>2030</v>
      </c>
      <c r="E134" t="s">
        <v>580</v>
      </c>
    </row>
    <row r="135" spans="1:5" x14ac:dyDescent="0.35">
      <c r="A135" t="s">
        <v>426</v>
      </c>
      <c r="B135" t="s">
        <v>1478</v>
      </c>
      <c r="C135">
        <v>350</v>
      </c>
      <c r="D135" t="s">
        <v>2082</v>
      </c>
      <c r="E135" t="s">
        <v>8623</v>
      </c>
    </row>
    <row r="136" spans="1:5" x14ac:dyDescent="0.35">
      <c r="A136" t="s">
        <v>187</v>
      </c>
      <c r="B136" t="s">
        <v>653</v>
      </c>
      <c r="C136">
        <v>364</v>
      </c>
      <c r="D136" t="s">
        <v>2030</v>
      </c>
      <c r="E136" t="s">
        <v>580</v>
      </c>
    </row>
    <row r="137" spans="1:5" x14ac:dyDescent="0.35">
      <c r="A137" t="s">
        <v>137</v>
      </c>
      <c r="B137" t="s">
        <v>580</v>
      </c>
      <c r="C137">
        <v>370</v>
      </c>
      <c r="D137" t="s">
        <v>2030</v>
      </c>
      <c r="E137" t="s">
        <v>580</v>
      </c>
    </row>
    <row r="138" spans="1:5" x14ac:dyDescent="0.35">
      <c r="A138" t="s">
        <v>426</v>
      </c>
      <c r="B138" t="s">
        <v>1098</v>
      </c>
      <c r="C138">
        <v>455</v>
      </c>
      <c r="D138" t="s">
        <v>2030</v>
      </c>
      <c r="E138" t="s">
        <v>580</v>
      </c>
    </row>
    <row r="139" spans="1:5" x14ac:dyDescent="0.35">
      <c r="A139" t="s">
        <v>187</v>
      </c>
      <c r="B139" t="s">
        <v>244</v>
      </c>
      <c r="C139">
        <v>585</v>
      </c>
      <c r="D139" t="s">
        <v>2030</v>
      </c>
      <c r="E139" t="s">
        <v>580</v>
      </c>
    </row>
    <row r="140" spans="1:5" x14ac:dyDescent="0.35">
      <c r="A140" t="s">
        <v>38</v>
      </c>
      <c r="B140" t="s">
        <v>1603</v>
      </c>
      <c r="C140">
        <v>690</v>
      </c>
      <c r="D140" t="s">
        <v>2030</v>
      </c>
      <c r="E140" t="s">
        <v>580</v>
      </c>
    </row>
    <row r="141" spans="1:5" x14ac:dyDescent="0.35">
      <c r="B141" t="s">
        <v>1834</v>
      </c>
      <c r="C141">
        <v>690</v>
      </c>
      <c r="D141" t="s">
        <v>2030</v>
      </c>
      <c r="E141" t="s">
        <v>580</v>
      </c>
    </row>
    <row r="142" spans="1:5" x14ac:dyDescent="0.35">
      <c r="B142" t="s">
        <v>1821</v>
      </c>
      <c r="C142">
        <v>690</v>
      </c>
      <c r="D142" t="s">
        <v>2030</v>
      </c>
      <c r="E142" t="s">
        <v>580</v>
      </c>
    </row>
    <row r="143" spans="1:5" x14ac:dyDescent="0.35">
      <c r="A143" t="s">
        <v>304</v>
      </c>
      <c r="B143" t="s">
        <v>2004</v>
      </c>
      <c r="C143">
        <v>35</v>
      </c>
      <c r="D143" t="s">
        <v>2121</v>
      </c>
      <c r="E143" t="s">
        <v>8624</v>
      </c>
    </row>
    <row r="144" spans="1:5" x14ac:dyDescent="0.35">
      <c r="A144" t="s">
        <v>137</v>
      </c>
      <c r="B144" t="s">
        <v>956</v>
      </c>
      <c r="C144">
        <v>59</v>
      </c>
      <c r="D144" t="s">
        <v>2082</v>
      </c>
      <c r="E144" t="s">
        <v>967</v>
      </c>
    </row>
    <row r="145" spans="1:5" x14ac:dyDescent="0.35">
      <c r="A145" t="s">
        <v>137</v>
      </c>
      <c r="B145" t="s">
        <v>967</v>
      </c>
      <c r="C145">
        <v>70</v>
      </c>
      <c r="D145" t="s">
        <v>2030</v>
      </c>
      <c r="E145" t="s">
        <v>956</v>
      </c>
    </row>
    <row r="146" spans="1:5" x14ac:dyDescent="0.35">
      <c r="A146" t="s">
        <v>137</v>
      </c>
      <c r="B146" t="s">
        <v>874</v>
      </c>
      <c r="C146">
        <v>125</v>
      </c>
      <c r="D146" t="s">
        <v>2082</v>
      </c>
      <c r="E146" t="s">
        <v>8625</v>
      </c>
    </row>
    <row r="147" spans="1:5" x14ac:dyDescent="0.35">
      <c r="A147" t="s">
        <v>187</v>
      </c>
      <c r="B147" t="s">
        <v>1417</v>
      </c>
      <c r="C147">
        <v>975</v>
      </c>
      <c r="D147" t="s">
        <v>2051</v>
      </c>
      <c r="E147" t="s">
        <v>8626</v>
      </c>
    </row>
    <row r="148" spans="1:5" x14ac:dyDescent="0.35">
      <c r="A148" t="s">
        <v>304</v>
      </c>
      <c r="B148" t="s">
        <v>605</v>
      </c>
      <c r="C148">
        <v>1000</v>
      </c>
      <c r="D148" t="s">
        <v>2030</v>
      </c>
      <c r="E148" t="s">
        <v>568</v>
      </c>
    </row>
    <row r="149" spans="1:5" x14ac:dyDescent="0.35">
      <c r="A149" t="s">
        <v>137</v>
      </c>
      <c r="B149" t="s">
        <v>568</v>
      </c>
      <c r="C149">
        <v>1100</v>
      </c>
      <c r="D149" t="s">
        <v>2030</v>
      </c>
      <c r="E149" t="s">
        <v>568</v>
      </c>
    </row>
    <row r="150" spans="1:5" x14ac:dyDescent="0.35">
      <c r="A150" t="s">
        <v>137</v>
      </c>
      <c r="B150" t="s">
        <v>593</v>
      </c>
      <c r="C150">
        <v>1400</v>
      </c>
      <c r="D150" t="s">
        <v>2080</v>
      </c>
      <c r="E150" t="s">
        <v>593</v>
      </c>
    </row>
    <row r="151" spans="1:5" x14ac:dyDescent="0.35">
      <c r="A151" t="s">
        <v>137</v>
      </c>
      <c r="B151" t="s">
        <v>593</v>
      </c>
      <c r="C151">
        <v>1400</v>
      </c>
      <c r="D151" t="s">
        <v>2039</v>
      </c>
      <c r="E151" t="s">
        <v>593</v>
      </c>
    </row>
    <row r="152" spans="1:5" x14ac:dyDescent="0.35">
      <c r="A152" t="s">
        <v>187</v>
      </c>
      <c r="B152" t="s">
        <v>186</v>
      </c>
      <c r="C152">
        <v>1500</v>
      </c>
      <c r="D152" t="s">
        <v>2051</v>
      </c>
      <c r="E152" t="s">
        <v>8627</v>
      </c>
    </row>
    <row r="153" spans="1:5" x14ac:dyDescent="0.35">
      <c r="A153" t="s">
        <v>187</v>
      </c>
      <c r="B153" t="s">
        <v>206</v>
      </c>
      <c r="C153">
        <v>1500</v>
      </c>
      <c r="D153" t="s">
        <v>2054</v>
      </c>
      <c r="E153" t="s">
        <v>568</v>
      </c>
    </row>
    <row r="154" spans="1:5" x14ac:dyDescent="0.35">
      <c r="E154" t="s">
        <v>967</v>
      </c>
    </row>
    <row r="155" spans="1:5" x14ac:dyDescent="0.35">
      <c r="A155" t="s">
        <v>426</v>
      </c>
      <c r="B155" s="17" t="s">
        <v>8596</v>
      </c>
      <c r="E155" t="s">
        <v>8603</v>
      </c>
    </row>
    <row r="156" spans="1:5" x14ac:dyDescent="0.35">
      <c r="A156" t="s">
        <v>426</v>
      </c>
      <c r="B156" s="17" t="s">
        <v>8597</v>
      </c>
      <c r="E156" t="s">
        <v>8605</v>
      </c>
    </row>
    <row r="157" spans="1:5" x14ac:dyDescent="0.35">
      <c r="A157" t="s">
        <v>426</v>
      </c>
      <c r="B157" s="17" t="s">
        <v>8598</v>
      </c>
      <c r="E157" t="s">
        <v>8603</v>
      </c>
    </row>
    <row r="158" spans="1:5" x14ac:dyDescent="0.35">
      <c r="A158" t="s">
        <v>426</v>
      </c>
      <c r="B158" s="17" t="s">
        <v>8599</v>
      </c>
      <c r="E158" t="s">
        <v>8604</v>
      </c>
    </row>
    <row r="159" spans="1:5" x14ac:dyDescent="0.35">
      <c r="A159" t="s">
        <v>426</v>
      </c>
      <c r="B159" s="17" t="s">
        <v>8600</v>
      </c>
      <c r="E159" t="s">
        <v>8603</v>
      </c>
    </row>
    <row r="160" spans="1:5" x14ac:dyDescent="0.35">
      <c r="A160" t="s">
        <v>426</v>
      </c>
      <c r="B160" s="17" t="s">
        <v>8601</v>
      </c>
      <c r="E160" t="s">
        <v>8605</v>
      </c>
    </row>
    <row r="161" spans="1:5" x14ac:dyDescent="0.35">
      <c r="A161" t="s">
        <v>426</v>
      </c>
      <c r="B161" s="17" t="s">
        <v>8602</v>
      </c>
      <c r="E161" t="s">
        <v>8605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1"/>
  <dimension ref="A1:DF216"/>
  <sheetViews>
    <sheetView topLeftCell="A157" zoomScale="80" zoomScaleNormal="80" workbookViewId="0">
      <selection activeCell="B182" sqref="B182"/>
    </sheetView>
  </sheetViews>
  <sheetFormatPr defaultRowHeight="14.5" x14ac:dyDescent="0.35"/>
  <cols>
    <col min="1" max="1" width="7.26953125" bestFit="1" customWidth="1"/>
    <col min="2" max="2" width="22.26953125" customWidth="1"/>
    <col min="3" max="3" width="22.54296875" bestFit="1" customWidth="1"/>
    <col min="4" max="4" width="22.26953125" bestFit="1" customWidth="1"/>
    <col min="5" max="5" width="65.7265625" hidden="1" customWidth="1"/>
    <col min="6" max="6" width="67.26953125" customWidth="1"/>
    <col min="7" max="7" width="49.453125" hidden="1" customWidth="1"/>
    <col min="8" max="8" width="35.54296875" hidden="1" customWidth="1"/>
    <col min="9" max="9" width="24.81640625" hidden="1" customWidth="1"/>
    <col min="10" max="10" width="8.81640625" hidden="1" customWidth="1"/>
    <col min="11" max="23" width="10.26953125" hidden="1" customWidth="1"/>
    <col min="24" max="24" width="11" hidden="1" customWidth="1"/>
    <col min="25" max="37" width="13.1796875" hidden="1" customWidth="1"/>
    <col min="38" max="38" width="10.453125" style="1" hidden="1" customWidth="1"/>
    <col min="39" max="39" width="22.453125" style="1" hidden="1" customWidth="1"/>
    <col min="40" max="40" width="10.26953125" style="1" hidden="1" customWidth="1"/>
    <col min="41" max="41" width="14.81640625" style="1" hidden="1" customWidth="1"/>
    <col min="42" max="42" width="20.7265625" style="1" hidden="1" customWidth="1"/>
    <col min="43" max="43" width="18.54296875" style="1" hidden="1" customWidth="1"/>
    <col min="44" max="45" width="10.26953125" style="1" hidden="1" customWidth="1"/>
    <col min="46" max="46" width="17.7265625" style="1" hidden="1" customWidth="1"/>
    <col min="47" max="47" width="16.81640625" style="1" hidden="1" customWidth="1"/>
    <col min="48" max="48" width="10.81640625" style="1" hidden="1" customWidth="1"/>
    <col min="49" max="51" width="10.26953125" style="1" hidden="1" customWidth="1"/>
    <col min="52" max="52" width="10.26953125" hidden="1" customWidth="1"/>
    <col min="53" max="65" width="11.453125" hidden="1" customWidth="1"/>
    <col min="66" max="93" width="10.26953125" hidden="1" customWidth="1"/>
    <col min="94" max="94" width="31.54296875" hidden="1" customWidth="1"/>
    <col min="95" max="95" width="28.54296875" hidden="1" customWidth="1"/>
    <col min="96" max="96" width="30.81640625" hidden="1" customWidth="1"/>
    <col min="97" max="97" width="46" style="1" hidden="1" customWidth="1"/>
    <col min="98" max="98" width="30.81640625" hidden="1" customWidth="1"/>
    <col min="99" max="99" width="32.26953125" hidden="1" customWidth="1"/>
    <col min="100" max="100" width="29.453125" hidden="1" customWidth="1"/>
    <col min="101" max="101" width="27.1796875" hidden="1" customWidth="1"/>
    <col min="102" max="102" width="26.1796875" hidden="1" customWidth="1"/>
    <col min="103" max="103" width="13" bestFit="1" customWidth="1"/>
    <col min="104" max="104" width="10.26953125" bestFit="1" customWidth="1"/>
    <col min="105" max="105" width="11.26953125" bestFit="1" customWidth="1"/>
    <col min="106" max="106" width="11.453125" bestFit="1" customWidth="1"/>
    <col min="107" max="107" width="9.453125" bestFit="1" customWidth="1"/>
    <col min="108" max="108" width="6.26953125" customWidth="1"/>
  </cols>
  <sheetData>
    <row r="1" spans="1:11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2188</v>
      </c>
      <c r="L1" t="s">
        <v>2189</v>
      </c>
      <c r="M1" t="s">
        <v>2190</v>
      </c>
      <c r="N1" t="s">
        <v>2191</v>
      </c>
      <c r="O1" t="s">
        <v>2192</v>
      </c>
      <c r="P1" t="s">
        <v>2193</v>
      </c>
      <c r="Q1" t="s">
        <v>2194</v>
      </c>
      <c r="R1" t="s">
        <v>2195</v>
      </c>
      <c r="S1" t="s">
        <v>2196</v>
      </c>
      <c r="T1" t="s">
        <v>2197</v>
      </c>
      <c r="U1" t="s">
        <v>2198</v>
      </c>
      <c r="V1" t="s">
        <v>2199</v>
      </c>
      <c r="W1" t="s">
        <v>2200</v>
      </c>
      <c r="X1" t="s">
        <v>10</v>
      </c>
      <c r="Y1" t="s">
        <v>2201</v>
      </c>
      <c r="Z1" t="s">
        <v>2202</v>
      </c>
      <c r="AA1" t="s">
        <v>2203</v>
      </c>
      <c r="AB1" t="s">
        <v>2204</v>
      </c>
      <c r="AC1" t="s">
        <v>2205</v>
      </c>
      <c r="AD1" t="s">
        <v>2206</v>
      </c>
      <c r="AE1" t="s">
        <v>2207</v>
      </c>
      <c r="AF1" t="s">
        <v>2208</v>
      </c>
      <c r="AG1" t="s">
        <v>2209</v>
      </c>
      <c r="AH1" t="s">
        <v>2210</v>
      </c>
      <c r="AI1" t="s">
        <v>2211</v>
      </c>
      <c r="AJ1" t="s">
        <v>2212</v>
      </c>
      <c r="AK1" t="s">
        <v>2213</v>
      </c>
      <c r="AL1" s="1" t="s">
        <v>23</v>
      </c>
      <c r="AM1" s="1" t="s">
        <v>24</v>
      </c>
      <c r="AN1" s="1" t="s">
        <v>25</v>
      </c>
      <c r="AO1" s="1" t="s">
        <v>26</v>
      </c>
      <c r="AP1" s="1" t="s">
        <v>27</v>
      </c>
      <c r="AQ1" s="1" t="s">
        <v>28</v>
      </c>
      <c r="AR1" s="1" t="s">
        <v>29</v>
      </c>
      <c r="AS1" s="1" t="s">
        <v>30</v>
      </c>
      <c r="AT1" s="1" t="s">
        <v>31</v>
      </c>
      <c r="AU1" s="1" t="s">
        <v>32</v>
      </c>
      <c r="AV1" s="1" t="s">
        <v>33</v>
      </c>
      <c r="AW1" s="1" t="s">
        <v>34</v>
      </c>
      <c r="AX1" s="1" t="s">
        <v>35</v>
      </c>
      <c r="AY1" s="1" t="s">
        <v>36</v>
      </c>
      <c r="AZ1" t="s">
        <v>11</v>
      </c>
      <c r="BA1" t="s">
        <v>2214</v>
      </c>
      <c r="BB1" t="s">
        <v>2215</v>
      </c>
      <c r="BC1" t="s">
        <v>2216</v>
      </c>
      <c r="BD1" t="s">
        <v>2217</v>
      </c>
      <c r="BE1" t="s">
        <v>2218</v>
      </c>
      <c r="BF1" t="s">
        <v>2219</v>
      </c>
      <c r="BG1" t="s">
        <v>2220</v>
      </c>
      <c r="BH1" t="s">
        <v>2221</v>
      </c>
      <c r="BI1" t="s">
        <v>2222</v>
      </c>
      <c r="BJ1" t="s">
        <v>2223</v>
      </c>
      <c r="BK1" t="s">
        <v>2224</v>
      </c>
      <c r="BL1" t="s">
        <v>2225</v>
      </c>
      <c r="BM1" t="s">
        <v>2226</v>
      </c>
      <c r="BN1" t="s">
        <v>12</v>
      </c>
      <c r="BO1" t="s">
        <v>2227</v>
      </c>
      <c r="BP1" t="s">
        <v>2228</v>
      </c>
      <c r="BQ1" t="s">
        <v>2229</v>
      </c>
      <c r="BR1" t="s">
        <v>2230</v>
      </c>
      <c r="BS1" t="s">
        <v>2231</v>
      </c>
      <c r="BT1" t="s">
        <v>2232</v>
      </c>
      <c r="BU1" t="s">
        <v>2233</v>
      </c>
      <c r="BV1" t="s">
        <v>2234</v>
      </c>
      <c r="BW1" t="s">
        <v>2235</v>
      </c>
      <c r="BX1" t="s">
        <v>2236</v>
      </c>
      <c r="BY1" t="s">
        <v>2237</v>
      </c>
      <c r="BZ1" t="s">
        <v>2238</v>
      </c>
      <c r="CA1" t="s">
        <v>2239</v>
      </c>
      <c r="CB1" t="s">
        <v>13</v>
      </c>
      <c r="CC1" t="s">
        <v>2240</v>
      </c>
      <c r="CD1" t="s">
        <v>2241</v>
      </c>
      <c r="CE1" t="s">
        <v>2242</v>
      </c>
      <c r="CF1" t="s">
        <v>2243</v>
      </c>
      <c r="CG1" t="s">
        <v>2244</v>
      </c>
      <c r="CH1" t="s">
        <v>2245</v>
      </c>
      <c r="CI1" t="s">
        <v>2246</v>
      </c>
      <c r="CJ1" t="s">
        <v>2247</v>
      </c>
      <c r="CK1" t="s">
        <v>2248</v>
      </c>
      <c r="CL1" t="s">
        <v>2249</v>
      </c>
      <c r="CM1" t="s">
        <v>2250</v>
      </c>
      <c r="CN1" t="s">
        <v>2251</v>
      </c>
      <c r="CO1" t="s">
        <v>2252</v>
      </c>
      <c r="CP1" t="s">
        <v>14</v>
      </c>
      <c r="CQ1" t="s">
        <v>15</v>
      </c>
      <c r="CR1" t="s">
        <v>16</v>
      </c>
      <c r="CS1" s="1" t="s">
        <v>17</v>
      </c>
      <c r="CT1" t="s">
        <v>18</v>
      </c>
      <c r="CU1" t="s">
        <v>19</v>
      </c>
      <c r="CV1" t="s">
        <v>20</v>
      </c>
      <c r="CW1" t="s">
        <v>21</v>
      </c>
      <c r="CX1" t="s">
        <v>22</v>
      </c>
      <c r="CY1" t="s">
        <v>2146</v>
      </c>
      <c r="CZ1" t="s">
        <v>2144</v>
      </c>
      <c r="DA1" t="s">
        <v>2145</v>
      </c>
      <c r="DB1" t="s">
        <v>2143</v>
      </c>
      <c r="DC1" t="s">
        <v>2142</v>
      </c>
      <c r="DD1" t="s">
        <v>2166</v>
      </c>
      <c r="DE1" t="s">
        <v>2168</v>
      </c>
      <c r="DF1" t="s">
        <v>8979</v>
      </c>
    </row>
    <row r="2" spans="1:110" x14ac:dyDescent="0.35">
      <c r="A2">
        <v>10000</v>
      </c>
      <c r="B2" t="s">
        <v>2011</v>
      </c>
      <c r="C2" t="s">
        <v>177</v>
      </c>
      <c r="D2" t="s">
        <v>2011</v>
      </c>
      <c r="E2" t="s">
        <v>2012</v>
      </c>
      <c r="F2" t="s">
        <v>2013</v>
      </c>
      <c r="G2" t="s">
        <v>2014</v>
      </c>
      <c r="H2" t="s">
        <v>181</v>
      </c>
      <c r="I2">
        <v>10000</v>
      </c>
      <c r="J2" t="s">
        <v>2015</v>
      </c>
      <c r="X2" t="s">
        <v>196</v>
      </c>
      <c r="AL2" s="1">
        <v>601.94000000000005</v>
      </c>
      <c r="AZ2">
        <v>0</v>
      </c>
      <c r="BN2">
        <v>10</v>
      </c>
      <c r="CB2" t="s">
        <v>2016</v>
      </c>
      <c r="CP2" t="s">
        <v>23</v>
      </c>
      <c r="CQ2" t="s">
        <v>2015</v>
      </c>
      <c r="CR2" t="s">
        <v>196</v>
      </c>
      <c r="CS2" s="1">
        <v>601.94000000000005</v>
      </c>
      <c r="CT2">
        <v>6019400</v>
      </c>
      <c r="CU2">
        <v>6019400</v>
      </c>
      <c r="CV2">
        <v>0</v>
      </c>
      <c r="CW2">
        <v>10</v>
      </c>
      <c r="CX2" t="s">
        <v>2016</v>
      </c>
      <c r="CY2" t="s">
        <v>2027</v>
      </c>
      <c r="CZ2" t="s">
        <v>2139</v>
      </c>
      <c r="DA2" t="s">
        <v>2140</v>
      </c>
      <c r="DB2" t="s">
        <v>2141</v>
      </c>
      <c r="DC2">
        <v>25</v>
      </c>
      <c r="DD2">
        <v>650</v>
      </c>
      <c r="DE2" t="str">
        <f t="shared" ref="DE2:DE33" si="0">IF(DB2="TO-247-3","D",IF(DB2="TO-247-4","K",IF(LEFT(DB2,6)="TO-263","J","K")))</f>
        <v>K</v>
      </c>
    </row>
    <row r="3" spans="1:110" x14ac:dyDescent="0.35">
      <c r="A3">
        <v>10000</v>
      </c>
      <c r="B3" t="s">
        <v>886</v>
      </c>
      <c r="C3" t="s">
        <v>177</v>
      </c>
      <c r="D3" t="s">
        <v>886</v>
      </c>
      <c r="E3" t="s">
        <v>887</v>
      </c>
      <c r="F3" t="s">
        <v>888</v>
      </c>
      <c r="G3" t="s">
        <v>889</v>
      </c>
      <c r="H3" t="s">
        <v>890</v>
      </c>
      <c r="I3">
        <v>10000</v>
      </c>
      <c r="J3" t="s">
        <v>891</v>
      </c>
      <c r="P3" t="s">
        <v>892</v>
      </c>
      <c r="X3" t="s">
        <v>48</v>
      </c>
      <c r="AD3" t="s">
        <v>129</v>
      </c>
      <c r="AL3" s="1">
        <v>25.395440000000001</v>
      </c>
      <c r="AR3" s="1">
        <v>31.21</v>
      </c>
      <c r="AZ3">
        <v>155</v>
      </c>
      <c r="BF3">
        <v>15</v>
      </c>
      <c r="BN3">
        <v>1</v>
      </c>
      <c r="BT3">
        <v>1</v>
      </c>
      <c r="CB3" t="s">
        <v>893</v>
      </c>
      <c r="CH3" t="s">
        <v>894</v>
      </c>
      <c r="CP3" t="s">
        <v>895</v>
      </c>
      <c r="CQ3" t="s">
        <v>886</v>
      </c>
      <c r="CS3" s="1">
        <v>25.03</v>
      </c>
      <c r="CT3">
        <v>250300</v>
      </c>
      <c r="CU3">
        <v>250300</v>
      </c>
      <c r="CV3">
        <v>0</v>
      </c>
      <c r="CW3">
        <v>313</v>
      </c>
      <c r="CX3" t="s">
        <v>896</v>
      </c>
      <c r="CY3" t="s">
        <v>2094</v>
      </c>
      <c r="CZ3" t="s">
        <v>2095</v>
      </c>
      <c r="DA3" t="s">
        <v>2039</v>
      </c>
      <c r="DB3" t="s">
        <v>8981</v>
      </c>
      <c r="DC3">
        <v>60</v>
      </c>
      <c r="DD3">
        <v>1200</v>
      </c>
      <c r="DE3" t="str">
        <f t="shared" si="0"/>
        <v>J</v>
      </c>
    </row>
    <row r="4" spans="1:110" x14ac:dyDescent="0.35">
      <c r="A4">
        <v>10000</v>
      </c>
      <c r="B4" t="s">
        <v>1958</v>
      </c>
      <c r="C4" t="s">
        <v>177</v>
      </c>
      <c r="D4" t="s">
        <v>1958</v>
      </c>
      <c r="E4" t="s">
        <v>1959</v>
      </c>
      <c r="F4" t="s">
        <v>1960</v>
      </c>
      <c r="G4" t="s">
        <v>1082</v>
      </c>
      <c r="H4" t="s">
        <v>1083</v>
      </c>
      <c r="I4">
        <v>10000</v>
      </c>
      <c r="J4" t="s">
        <v>1961</v>
      </c>
      <c r="P4" t="s">
        <v>1962</v>
      </c>
      <c r="X4" t="s">
        <v>48</v>
      </c>
      <c r="AD4" t="s">
        <v>129</v>
      </c>
      <c r="AL4" s="1">
        <v>25.274239999999999</v>
      </c>
      <c r="AR4" s="1">
        <v>30.89</v>
      </c>
      <c r="AZ4">
        <v>0</v>
      </c>
      <c r="BF4">
        <v>57</v>
      </c>
      <c r="BN4">
        <v>500</v>
      </c>
      <c r="BT4">
        <v>1</v>
      </c>
      <c r="CB4" t="s">
        <v>1963</v>
      </c>
      <c r="CH4" t="s">
        <v>1964</v>
      </c>
      <c r="CP4" t="s">
        <v>23</v>
      </c>
      <c r="CQ4" t="s">
        <v>1961</v>
      </c>
      <c r="CR4" t="s">
        <v>48</v>
      </c>
      <c r="CS4" s="1">
        <v>25.274239999999999</v>
      </c>
      <c r="CT4">
        <v>252742.39999999999</v>
      </c>
      <c r="CU4">
        <v>252742.39999999999</v>
      </c>
      <c r="CV4">
        <v>0</v>
      </c>
      <c r="CW4">
        <v>500</v>
      </c>
      <c r="CX4" t="s">
        <v>1963</v>
      </c>
      <c r="CY4" t="s">
        <v>2031</v>
      </c>
      <c r="CZ4" t="s">
        <v>2107</v>
      </c>
      <c r="DA4" t="s">
        <v>2039</v>
      </c>
      <c r="DB4" t="s">
        <v>8981</v>
      </c>
      <c r="DC4">
        <v>100</v>
      </c>
      <c r="DD4">
        <v>1200</v>
      </c>
      <c r="DE4" t="str">
        <f t="shared" si="0"/>
        <v>J</v>
      </c>
    </row>
    <row r="5" spans="1:110" x14ac:dyDescent="0.35">
      <c r="A5">
        <v>10000</v>
      </c>
      <c r="B5" t="s">
        <v>1079</v>
      </c>
      <c r="C5" t="s">
        <v>177</v>
      </c>
      <c r="D5" t="s">
        <v>1079</v>
      </c>
      <c r="E5" t="s">
        <v>1080</v>
      </c>
      <c r="F5" t="s">
        <v>1081</v>
      </c>
      <c r="G5" t="s">
        <v>1082</v>
      </c>
      <c r="H5" t="s">
        <v>1083</v>
      </c>
      <c r="I5">
        <v>10000</v>
      </c>
      <c r="J5" t="s">
        <v>1084</v>
      </c>
      <c r="P5" t="s">
        <v>1085</v>
      </c>
      <c r="Q5" t="s">
        <v>1086</v>
      </c>
      <c r="X5" t="s">
        <v>48</v>
      </c>
      <c r="AD5" t="s">
        <v>129</v>
      </c>
      <c r="AL5" s="1">
        <v>13.15122</v>
      </c>
      <c r="AR5" s="1">
        <v>15.31</v>
      </c>
      <c r="AS5" s="1">
        <v>18.28</v>
      </c>
      <c r="AZ5">
        <v>691</v>
      </c>
      <c r="BF5">
        <v>17</v>
      </c>
      <c r="BG5">
        <v>0</v>
      </c>
      <c r="BN5">
        <v>1</v>
      </c>
      <c r="BT5">
        <v>1</v>
      </c>
      <c r="BU5">
        <v>1250</v>
      </c>
      <c r="CB5" t="s">
        <v>1087</v>
      </c>
      <c r="CH5" t="s">
        <v>1088</v>
      </c>
      <c r="CI5" t="s">
        <v>1089</v>
      </c>
      <c r="CP5" t="s">
        <v>895</v>
      </c>
      <c r="CQ5" t="s">
        <v>1079</v>
      </c>
      <c r="CS5" s="1">
        <v>12.51</v>
      </c>
      <c r="CT5">
        <v>125100</v>
      </c>
      <c r="CU5">
        <v>125100</v>
      </c>
      <c r="CV5">
        <v>0</v>
      </c>
      <c r="CW5">
        <v>313</v>
      </c>
      <c r="CX5" t="s">
        <v>1090</v>
      </c>
      <c r="CY5" t="s">
        <v>2106</v>
      </c>
      <c r="CZ5" t="s">
        <v>2107</v>
      </c>
      <c r="DA5" t="s">
        <v>2104</v>
      </c>
      <c r="DB5" t="s">
        <v>2030</v>
      </c>
      <c r="DC5">
        <v>120</v>
      </c>
      <c r="DD5">
        <v>1200</v>
      </c>
      <c r="DE5" t="str">
        <f t="shared" si="0"/>
        <v>D</v>
      </c>
    </row>
    <row r="6" spans="1:110" x14ac:dyDescent="0.35">
      <c r="A6">
        <v>10000</v>
      </c>
      <c r="B6" t="s">
        <v>176</v>
      </c>
      <c r="C6" t="s">
        <v>177</v>
      </c>
      <c r="D6" t="s">
        <v>176</v>
      </c>
      <c r="E6" t="s">
        <v>178</v>
      </c>
      <c r="F6" t="s">
        <v>179</v>
      </c>
      <c r="G6" t="s">
        <v>180</v>
      </c>
      <c r="H6" t="s">
        <v>181</v>
      </c>
      <c r="I6">
        <v>10000</v>
      </c>
      <c r="J6" t="s">
        <v>182</v>
      </c>
      <c r="Q6" t="s">
        <v>183</v>
      </c>
      <c r="X6" t="s">
        <v>48</v>
      </c>
      <c r="AL6" s="1">
        <v>43.086599999999997</v>
      </c>
      <c r="AS6" s="1">
        <v>49.71</v>
      </c>
      <c r="AZ6">
        <v>631</v>
      </c>
      <c r="BG6">
        <v>0</v>
      </c>
      <c r="BN6">
        <v>1</v>
      </c>
      <c r="BU6">
        <v>450</v>
      </c>
      <c r="CB6" t="s">
        <v>184</v>
      </c>
      <c r="CI6" t="s">
        <v>185</v>
      </c>
      <c r="CP6" t="s">
        <v>23</v>
      </c>
      <c r="CQ6" t="s">
        <v>182</v>
      </c>
      <c r="CR6" t="s">
        <v>48</v>
      </c>
      <c r="CS6" s="1">
        <v>43.086599999999997</v>
      </c>
      <c r="CT6">
        <v>430866</v>
      </c>
      <c r="CU6">
        <v>430866</v>
      </c>
      <c r="CV6">
        <v>631</v>
      </c>
      <c r="CW6">
        <v>1</v>
      </c>
      <c r="CX6" t="s">
        <v>184</v>
      </c>
      <c r="CY6" t="s">
        <v>2047</v>
      </c>
      <c r="CZ6" t="s">
        <v>2048</v>
      </c>
      <c r="DA6" t="s">
        <v>2030</v>
      </c>
      <c r="DB6" t="s">
        <v>2030</v>
      </c>
      <c r="DC6">
        <v>250</v>
      </c>
      <c r="DD6">
        <v>1700</v>
      </c>
      <c r="DE6" t="str">
        <f t="shared" si="0"/>
        <v>D</v>
      </c>
    </row>
    <row r="7" spans="1:110" x14ac:dyDescent="0.35">
      <c r="A7">
        <v>10000</v>
      </c>
      <c r="B7" t="s">
        <v>1045</v>
      </c>
      <c r="C7" t="s">
        <v>177</v>
      </c>
      <c r="D7" t="s">
        <v>1045</v>
      </c>
      <c r="E7" t="s">
        <v>1046</v>
      </c>
      <c r="F7" t="s">
        <v>1047</v>
      </c>
      <c r="G7" t="s">
        <v>1048</v>
      </c>
      <c r="H7" t="s">
        <v>181</v>
      </c>
      <c r="I7">
        <v>10000</v>
      </c>
      <c r="J7" t="s">
        <v>1049</v>
      </c>
      <c r="Q7" t="s">
        <v>1050</v>
      </c>
      <c r="X7" t="s">
        <v>48</v>
      </c>
      <c r="AL7" s="1">
        <v>6.1357499999999998</v>
      </c>
      <c r="AS7" s="1">
        <v>0.67500000000000004</v>
      </c>
      <c r="AZ7">
        <v>945</v>
      </c>
      <c r="BG7">
        <v>26</v>
      </c>
      <c r="BN7">
        <v>1</v>
      </c>
      <c r="BU7">
        <v>1</v>
      </c>
      <c r="CB7" t="s">
        <v>1051</v>
      </c>
      <c r="CI7" t="s">
        <v>1052</v>
      </c>
      <c r="CP7" t="s">
        <v>30</v>
      </c>
      <c r="CQ7" t="s">
        <v>1050</v>
      </c>
      <c r="CS7" s="1">
        <v>0.67500000000000004</v>
      </c>
      <c r="CT7">
        <v>6750</v>
      </c>
      <c r="CU7">
        <v>6750</v>
      </c>
      <c r="CV7">
        <v>26</v>
      </c>
      <c r="CW7">
        <v>1</v>
      </c>
      <c r="CX7" t="s">
        <v>1052</v>
      </c>
      <c r="CY7" t="s">
        <v>2104</v>
      </c>
      <c r="CZ7" t="s">
        <v>2040</v>
      </c>
      <c r="DA7" t="s">
        <v>2041</v>
      </c>
      <c r="DB7" t="s">
        <v>8981</v>
      </c>
      <c r="DC7">
        <v>1000</v>
      </c>
      <c r="DD7">
        <v>1200</v>
      </c>
      <c r="DE7" t="str">
        <f t="shared" si="0"/>
        <v>J</v>
      </c>
    </row>
    <row r="8" spans="1:110" x14ac:dyDescent="0.35">
      <c r="A8">
        <v>10000</v>
      </c>
      <c r="B8" t="s">
        <v>817</v>
      </c>
      <c r="C8" t="s">
        <v>426</v>
      </c>
      <c r="D8" t="s">
        <v>817</v>
      </c>
      <c r="E8" t="s">
        <v>818</v>
      </c>
      <c r="F8" t="s">
        <v>819</v>
      </c>
      <c r="G8" t="s">
        <v>820</v>
      </c>
      <c r="H8" t="s">
        <v>821</v>
      </c>
      <c r="I8">
        <v>10000</v>
      </c>
      <c r="J8" t="s">
        <v>822</v>
      </c>
      <c r="L8" t="s">
        <v>817</v>
      </c>
      <c r="M8" t="s">
        <v>823</v>
      </c>
      <c r="P8" t="s">
        <v>824</v>
      </c>
      <c r="Q8" t="s">
        <v>825</v>
      </c>
      <c r="T8" t="s">
        <v>826</v>
      </c>
      <c r="X8" t="s">
        <v>48</v>
      </c>
      <c r="AD8" t="s">
        <v>48</v>
      </c>
      <c r="AL8" s="1">
        <v>16.968579999999999</v>
      </c>
      <c r="AN8" s="1">
        <v>16.842009999999998</v>
      </c>
      <c r="AO8" s="1">
        <v>19.089362327524299</v>
      </c>
      <c r="AR8" s="1">
        <v>19.88</v>
      </c>
      <c r="AS8" s="1">
        <v>17.3</v>
      </c>
      <c r="AV8" s="1">
        <v>18.37</v>
      </c>
      <c r="AZ8">
        <v>124</v>
      </c>
      <c r="BB8">
        <v>0</v>
      </c>
      <c r="BC8">
        <v>806</v>
      </c>
      <c r="BF8">
        <v>213</v>
      </c>
      <c r="BG8">
        <v>413</v>
      </c>
      <c r="BJ8">
        <v>6</v>
      </c>
      <c r="BN8">
        <v>1</v>
      </c>
      <c r="BP8">
        <v>30</v>
      </c>
      <c r="BQ8">
        <v>1</v>
      </c>
      <c r="BT8">
        <v>1</v>
      </c>
      <c r="BU8">
        <v>1</v>
      </c>
      <c r="BX8">
        <v>30</v>
      </c>
      <c r="CB8" t="s">
        <v>827</v>
      </c>
      <c r="CD8" t="s">
        <v>828</v>
      </c>
      <c r="CE8" t="s">
        <v>829</v>
      </c>
      <c r="CH8" t="s">
        <v>830</v>
      </c>
      <c r="CI8" t="s">
        <v>831</v>
      </c>
      <c r="CL8" t="s">
        <v>832</v>
      </c>
      <c r="CP8" t="s">
        <v>25</v>
      </c>
      <c r="CQ8" t="s">
        <v>817</v>
      </c>
      <c r="CS8" s="1">
        <v>16.842009999999998</v>
      </c>
      <c r="CT8">
        <v>168420.09999999899</v>
      </c>
      <c r="CU8">
        <v>168420.09999999899</v>
      </c>
      <c r="CV8">
        <v>0</v>
      </c>
      <c r="CW8">
        <v>30</v>
      </c>
      <c r="CX8" t="s">
        <v>828</v>
      </c>
      <c r="CY8" t="s">
        <v>2089</v>
      </c>
      <c r="CZ8" t="s">
        <v>2090</v>
      </c>
      <c r="DA8" t="s">
        <v>2029</v>
      </c>
      <c r="DB8" t="s">
        <v>2030</v>
      </c>
      <c r="DC8">
        <v>40</v>
      </c>
      <c r="DD8">
        <v>1200</v>
      </c>
      <c r="DE8" t="str">
        <f t="shared" si="0"/>
        <v>D</v>
      </c>
    </row>
    <row r="9" spans="1:110" x14ac:dyDescent="0.35">
      <c r="A9">
        <v>10000</v>
      </c>
      <c r="B9" t="s">
        <v>833</v>
      </c>
      <c r="C9" t="s">
        <v>426</v>
      </c>
      <c r="D9" t="s">
        <v>833</v>
      </c>
      <c r="E9" t="s">
        <v>834</v>
      </c>
      <c r="F9" t="s">
        <v>835</v>
      </c>
      <c r="G9" t="s">
        <v>820</v>
      </c>
      <c r="H9" t="s">
        <v>821</v>
      </c>
      <c r="I9">
        <v>10000</v>
      </c>
      <c r="J9" t="s">
        <v>836</v>
      </c>
      <c r="L9" t="s">
        <v>833</v>
      </c>
      <c r="M9" t="s">
        <v>837</v>
      </c>
      <c r="O9" t="s">
        <v>838</v>
      </c>
      <c r="P9" t="s">
        <v>839</v>
      </c>
      <c r="Q9" t="s">
        <v>840</v>
      </c>
      <c r="T9" t="s">
        <v>841</v>
      </c>
      <c r="X9" t="s">
        <v>48</v>
      </c>
      <c r="AC9" t="s">
        <v>48</v>
      </c>
      <c r="AD9" t="s">
        <v>48</v>
      </c>
      <c r="AL9" s="1">
        <v>17.397500000000001</v>
      </c>
      <c r="AN9" s="1">
        <v>17.26774</v>
      </c>
      <c r="AO9" s="1">
        <v>19.5718363678501</v>
      </c>
      <c r="AQ9" s="1">
        <v>21.36</v>
      </c>
      <c r="AR9" s="1">
        <v>20.38</v>
      </c>
      <c r="AS9" s="1">
        <v>17.73</v>
      </c>
      <c r="AV9" s="1">
        <v>19.91</v>
      </c>
      <c r="AZ9">
        <v>168</v>
      </c>
      <c r="BB9">
        <v>0</v>
      </c>
      <c r="BC9">
        <v>1370</v>
      </c>
      <c r="BE9">
        <v>240</v>
      </c>
      <c r="BF9">
        <v>91</v>
      </c>
      <c r="BG9">
        <v>286</v>
      </c>
      <c r="BJ9">
        <v>12</v>
      </c>
      <c r="BN9">
        <v>1</v>
      </c>
      <c r="BP9">
        <v>240</v>
      </c>
      <c r="BQ9">
        <v>1</v>
      </c>
      <c r="BS9">
        <v>240</v>
      </c>
      <c r="BT9">
        <v>1</v>
      </c>
      <c r="BU9">
        <v>1</v>
      </c>
      <c r="BX9">
        <v>30</v>
      </c>
      <c r="CB9" t="s">
        <v>842</v>
      </c>
      <c r="CD9" t="s">
        <v>843</v>
      </c>
      <c r="CE9" t="s">
        <v>844</v>
      </c>
      <c r="CG9" t="s">
        <v>845</v>
      </c>
      <c r="CH9" t="s">
        <v>846</v>
      </c>
      <c r="CI9" t="s">
        <v>847</v>
      </c>
      <c r="CL9" t="s">
        <v>848</v>
      </c>
      <c r="CP9" t="s">
        <v>25</v>
      </c>
      <c r="CQ9" t="s">
        <v>833</v>
      </c>
      <c r="CS9" s="1">
        <v>17.26774</v>
      </c>
      <c r="CT9">
        <v>172677.4</v>
      </c>
      <c r="CU9">
        <v>172677.4</v>
      </c>
      <c r="CV9">
        <v>0</v>
      </c>
      <c r="CW9">
        <v>240</v>
      </c>
      <c r="CX9" t="s">
        <v>843</v>
      </c>
      <c r="CY9" t="s">
        <v>2089</v>
      </c>
      <c r="CZ9" t="s">
        <v>2090</v>
      </c>
      <c r="DA9" t="s">
        <v>2029</v>
      </c>
      <c r="DB9" t="s">
        <v>2082</v>
      </c>
      <c r="DC9">
        <v>40</v>
      </c>
      <c r="DD9">
        <v>1200</v>
      </c>
      <c r="DE9" t="str">
        <f t="shared" si="0"/>
        <v>K</v>
      </c>
    </row>
    <row r="10" spans="1:110" x14ac:dyDescent="0.35">
      <c r="A10">
        <v>10000</v>
      </c>
      <c r="B10" t="s">
        <v>425</v>
      </c>
      <c r="C10" t="s">
        <v>426</v>
      </c>
      <c r="D10" t="s">
        <v>425</v>
      </c>
      <c r="E10" t="s">
        <v>427</v>
      </c>
      <c r="F10" t="s">
        <v>428</v>
      </c>
      <c r="G10" t="s">
        <v>429</v>
      </c>
      <c r="H10" t="s">
        <v>430</v>
      </c>
      <c r="I10">
        <v>10000</v>
      </c>
      <c r="J10" t="s">
        <v>431</v>
      </c>
      <c r="K10" t="s">
        <v>425</v>
      </c>
      <c r="L10" t="s">
        <v>425</v>
      </c>
      <c r="M10" t="s">
        <v>432</v>
      </c>
      <c r="O10" t="s">
        <v>433</v>
      </c>
      <c r="P10" t="s">
        <v>434</v>
      </c>
      <c r="Q10" t="s">
        <v>435</v>
      </c>
      <c r="T10" t="s">
        <v>436</v>
      </c>
      <c r="X10" t="s">
        <v>48</v>
      </c>
      <c r="AC10" t="s">
        <v>48</v>
      </c>
      <c r="AD10" t="s">
        <v>48</v>
      </c>
      <c r="AL10" s="1">
        <v>14.526199999999999</v>
      </c>
      <c r="AM10" s="1">
        <v>14.362500000000001</v>
      </c>
      <c r="AN10" s="1">
        <v>14.417859999999999</v>
      </c>
      <c r="AO10" s="1">
        <v>16.341542827103101</v>
      </c>
      <c r="AQ10" s="1">
        <v>17.829999999999998</v>
      </c>
      <c r="AR10" s="1">
        <v>18.53</v>
      </c>
      <c r="AS10" s="1">
        <v>13.77</v>
      </c>
      <c r="AV10" s="1">
        <v>16.03</v>
      </c>
      <c r="AZ10">
        <v>273</v>
      </c>
      <c r="BA10">
        <v>144</v>
      </c>
      <c r="BB10">
        <v>0</v>
      </c>
      <c r="BC10">
        <v>0</v>
      </c>
      <c r="BE10">
        <v>240</v>
      </c>
      <c r="BF10">
        <v>808</v>
      </c>
      <c r="BG10">
        <v>168</v>
      </c>
      <c r="BJ10">
        <v>124</v>
      </c>
      <c r="BN10">
        <v>1</v>
      </c>
      <c r="BO10">
        <v>1</v>
      </c>
      <c r="BP10">
        <v>240</v>
      </c>
      <c r="BQ10">
        <v>1</v>
      </c>
      <c r="BS10">
        <v>240</v>
      </c>
      <c r="BT10">
        <v>1</v>
      </c>
      <c r="BU10">
        <v>1</v>
      </c>
      <c r="BX10">
        <v>30</v>
      </c>
      <c r="CB10" t="s">
        <v>437</v>
      </c>
      <c r="CC10" t="s">
        <v>438</v>
      </c>
      <c r="CD10" t="s">
        <v>439</v>
      </c>
      <c r="CE10" t="s">
        <v>440</v>
      </c>
      <c r="CG10" t="s">
        <v>441</v>
      </c>
      <c r="CH10" t="s">
        <v>442</v>
      </c>
      <c r="CI10" t="s">
        <v>443</v>
      </c>
      <c r="CL10" t="s">
        <v>444</v>
      </c>
      <c r="CP10" t="s">
        <v>30</v>
      </c>
      <c r="CQ10" t="s">
        <v>435</v>
      </c>
      <c r="CS10" s="1">
        <v>13.77</v>
      </c>
      <c r="CT10">
        <v>137700</v>
      </c>
      <c r="CU10">
        <v>137700</v>
      </c>
      <c r="CV10">
        <v>168</v>
      </c>
      <c r="CW10">
        <v>1</v>
      </c>
      <c r="CX10" t="s">
        <v>443</v>
      </c>
      <c r="CY10" t="s">
        <v>2068</v>
      </c>
      <c r="CZ10" t="s">
        <v>2032</v>
      </c>
      <c r="DA10" t="s">
        <v>2044</v>
      </c>
      <c r="DB10" t="s">
        <v>2030</v>
      </c>
      <c r="DC10">
        <v>59</v>
      </c>
      <c r="DD10">
        <v>1200</v>
      </c>
      <c r="DE10" t="str">
        <f t="shared" si="0"/>
        <v>D</v>
      </c>
    </row>
    <row r="11" spans="1:110" x14ac:dyDescent="0.35">
      <c r="A11">
        <v>10000</v>
      </c>
      <c r="B11" t="s">
        <v>791</v>
      </c>
      <c r="C11" t="s">
        <v>426</v>
      </c>
      <c r="D11" t="s">
        <v>791</v>
      </c>
      <c r="E11" t="s">
        <v>792</v>
      </c>
      <c r="F11" t="s">
        <v>793</v>
      </c>
      <c r="G11" t="s">
        <v>429</v>
      </c>
      <c r="H11" t="s">
        <v>794</v>
      </c>
      <c r="I11">
        <v>10000</v>
      </c>
      <c r="J11" t="s">
        <v>795</v>
      </c>
      <c r="K11" t="s">
        <v>791</v>
      </c>
      <c r="L11" t="s">
        <v>791</v>
      </c>
      <c r="M11" t="s">
        <v>796</v>
      </c>
      <c r="P11" t="s">
        <v>797</v>
      </c>
      <c r="Q11" t="s">
        <v>798</v>
      </c>
      <c r="W11" t="s">
        <v>791</v>
      </c>
      <c r="X11" t="s">
        <v>799</v>
      </c>
      <c r="AD11" t="s">
        <v>48</v>
      </c>
      <c r="AL11" s="1">
        <v>15.68768</v>
      </c>
      <c r="AM11" s="1">
        <v>14.751200000000001</v>
      </c>
      <c r="AN11" s="1">
        <v>15.57067</v>
      </c>
      <c r="AO11" s="1">
        <v>21.1994415207818</v>
      </c>
      <c r="AR11" s="1">
        <v>19.45</v>
      </c>
      <c r="AS11" s="1">
        <v>13.38</v>
      </c>
      <c r="AY11" s="1">
        <v>14.123900000000001</v>
      </c>
      <c r="AZ11">
        <v>13</v>
      </c>
      <c r="BA11">
        <v>25</v>
      </c>
      <c r="BB11">
        <v>0</v>
      </c>
      <c r="BC11">
        <v>1223</v>
      </c>
      <c r="BF11">
        <v>407</v>
      </c>
      <c r="BG11">
        <v>170</v>
      </c>
      <c r="BM11">
        <v>25</v>
      </c>
      <c r="BN11">
        <v>1</v>
      </c>
      <c r="BO11">
        <v>1</v>
      </c>
      <c r="BP11">
        <v>240</v>
      </c>
      <c r="BQ11">
        <v>1</v>
      </c>
      <c r="BT11">
        <v>1</v>
      </c>
      <c r="BU11">
        <v>1</v>
      </c>
      <c r="CA11">
        <v>1</v>
      </c>
      <c r="CB11" t="s">
        <v>800</v>
      </c>
      <c r="CC11" t="s">
        <v>801</v>
      </c>
      <c r="CD11" t="s">
        <v>802</v>
      </c>
      <c r="CE11" t="s">
        <v>803</v>
      </c>
      <c r="CH11" t="s">
        <v>804</v>
      </c>
      <c r="CI11" t="s">
        <v>805</v>
      </c>
      <c r="CO11" t="s">
        <v>806</v>
      </c>
      <c r="CP11" t="s">
        <v>30</v>
      </c>
      <c r="CQ11" t="s">
        <v>798</v>
      </c>
      <c r="CS11" s="1">
        <v>13.38</v>
      </c>
      <c r="CT11">
        <v>133800</v>
      </c>
      <c r="CU11">
        <v>133800</v>
      </c>
      <c r="CV11">
        <v>170</v>
      </c>
      <c r="CW11">
        <v>1</v>
      </c>
      <c r="CX11" t="s">
        <v>805</v>
      </c>
      <c r="CY11" t="s">
        <v>2068</v>
      </c>
      <c r="CZ11" t="s">
        <v>2032</v>
      </c>
      <c r="DA11" t="s">
        <v>2044</v>
      </c>
      <c r="DB11" t="s">
        <v>2082</v>
      </c>
      <c r="DC11">
        <v>59</v>
      </c>
      <c r="DD11">
        <v>1200</v>
      </c>
      <c r="DE11" t="str">
        <f t="shared" si="0"/>
        <v>K</v>
      </c>
    </row>
    <row r="12" spans="1:110" x14ac:dyDescent="0.35">
      <c r="A12">
        <v>10000</v>
      </c>
      <c r="B12" t="s">
        <v>761</v>
      </c>
      <c r="C12" t="s">
        <v>426</v>
      </c>
      <c r="D12" t="s">
        <v>761</v>
      </c>
      <c r="E12" t="s">
        <v>762</v>
      </c>
      <c r="F12" t="s">
        <v>763</v>
      </c>
      <c r="G12" t="s">
        <v>764</v>
      </c>
      <c r="H12" t="s">
        <v>765</v>
      </c>
      <c r="I12">
        <v>10000</v>
      </c>
      <c r="J12" t="s">
        <v>766</v>
      </c>
      <c r="L12" t="s">
        <v>761</v>
      </c>
      <c r="M12" t="s">
        <v>767</v>
      </c>
      <c r="O12" t="s">
        <v>768</v>
      </c>
      <c r="P12" t="s">
        <v>769</v>
      </c>
      <c r="Q12" t="s">
        <v>770</v>
      </c>
      <c r="T12" t="s">
        <v>771</v>
      </c>
      <c r="X12" t="s">
        <v>48</v>
      </c>
      <c r="AC12" t="s">
        <v>48</v>
      </c>
      <c r="AD12" t="s">
        <v>48</v>
      </c>
      <c r="AL12" s="1">
        <v>11.346539999999999</v>
      </c>
      <c r="AN12" s="1">
        <v>9.9415499999999994</v>
      </c>
      <c r="AO12" s="1">
        <v>11.0471711444867</v>
      </c>
      <c r="AQ12" s="1">
        <v>12.3</v>
      </c>
      <c r="AR12" s="1">
        <v>12.12</v>
      </c>
      <c r="AS12" s="1">
        <v>10.210000000000001</v>
      </c>
      <c r="AV12" s="1">
        <v>11.05</v>
      </c>
      <c r="AZ12">
        <v>125</v>
      </c>
      <c r="BB12">
        <v>0</v>
      </c>
      <c r="BC12">
        <v>952</v>
      </c>
      <c r="BE12">
        <v>240</v>
      </c>
      <c r="BF12">
        <v>50</v>
      </c>
      <c r="BG12">
        <v>38</v>
      </c>
      <c r="BJ12">
        <v>10</v>
      </c>
      <c r="BN12">
        <v>1</v>
      </c>
      <c r="BP12">
        <v>240</v>
      </c>
      <c r="BQ12">
        <v>1</v>
      </c>
      <c r="BS12">
        <v>240</v>
      </c>
      <c r="BT12">
        <v>1</v>
      </c>
      <c r="BU12">
        <v>1</v>
      </c>
      <c r="BX12">
        <v>30</v>
      </c>
      <c r="CB12" t="s">
        <v>772</v>
      </c>
      <c r="CD12" t="s">
        <v>773</v>
      </c>
      <c r="CE12" t="s">
        <v>774</v>
      </c>
      <c r="CG12" t="s">
        <v>775</v>
      </c>
      <c r="CH12" t="s">
        <v>776</v>
      </c>
      <c r="CI12" t="s">
        <v>777</v>
      </c>
      <c r="CL12" t="s">
        <v>778</v>
      </c>
      <c r="CP12" t="s">
        <v>25</v>
      </c>
      <c r="CQ12" t="s">
        <v>761</v>
      </c>
      <c r="CS12" s="1">
        <v>9.9415499999999994</v>
      </c>
      <c r="CT12">
        <v>99415.5</v>
      </c>
      <c r="CU12">
        <v>99415.5</v>
      </c>
      <c r="CV12">
        <v>0</v>
      </c>
      <c r="CW12">
        <v>240</v>
      </c>
      <c r="CX12" t="s">
        <v>773</v>
      </c>
      <c r="CY12" t="s">
        <v>2046</v>
      </c>
      <c r="CZ12" t="s">
        <v>2064</v>
      </c>
      <c r="DA12" t="s">
        <v>2029</v>
      </c>
      <c r="DB12" t="s">
        <v>2030</v>
      </c>
      <c r="DC12">
        <v>78</v>
      </c>
      <c r="DD12">
        <v>1200</v>
      </c>
      <c r="DE12" t="str">
        <f t="shared" si="0"/>
        <v>D</v>
      </c>
    </row>
    <row r="13" spans="1:110" x14ac:dyDescent="0.35">
      <c r="A13">
        <v>10000</v>
      </c>
      <c r="B13" t="s">
        <v>1255</v>
      </c>
      <c r="C13" t="s">
        <v>426</v>
      </c>
      <c r="D13" t="s">
        <v>1255</v>
      </c>
      <c r="E13" t="s">
        <v>1256</v>
      </c>
      <c r="F13" t="s">
        <v>1257</v>
      </c>
      <c r="G13" t="s">
        <v>764</v>
      </c>
      <c r="H13" t="s">
        <v>765</v>
      </c>
      <c r="I13">
        <v>10000</v>
      </c>
      <c r="J13" t="s">
        <v>1258</v>
      </c>
      <c r="L13" t="s">
        <v>1255</v>
      </c>
      <c r="M13" t="s">
        <v>1259</v>
      </c>
      <c r="O13" t="s">
        <v>1260</v>
      </c>
      <c r="P13" t="s">
        <v>1261</v>
      </c>
      <c r="Q13" t="s">
        <v>1262</v>
      </c>
      <c r="T13" t="s">
        <v>1263</v>
      </c>
      <c r="X13" t="s">
        <v>48</v>
      </c>
      <c r="AC13" t="s">
        <v>48</v>
      </c>
      <c r="AD13" t="s">
        <v>48</v>
      </c>
      <c r="AL13" s="1">
        <v>11.8584</v>
      </c>
      <c r="AN13" s="1">
        <v>10.39002</v>
      </c>
      <c r="AO13" s="1">
        <v>11.5454046995913</v>
      </c>
      <c r="AQ13" s="1">
        <v>12.85</v>
      </c>
      <c r="AR13" s="1">
        <v>15.07</v>
      </c>
      <c r="AS13" s="1">
        <v>10.67</v>
      </c>
      <c r="AV13" s="1">
        <v>11.55</v>
      </c>
      <c r="AZ13">
        <v>260</v>
      </c>
      <c r="BB13">
        <v>0</v>
      </c>
      <c r="BC13">
        <v>234</v>
      </c>
      <c r="BE13">
        <v>240</v>
      </c>
      <c r="BF13">
        <v>68</v>
      </c>
      <c r="BG13">
        <v>224</v>
      </c>
      <c r="BJ13">
        <v>12</v>
      </c>
      <c r="BN13">
        <v>1</v>
      </c>
      <c r="BP13">
        <v>240</v>
      </c>
      <c r="BQ13">
        <v>1</v>
      </c>
      <c r="BS13">
        <v>240</v>
      </c>
      <c r="BT13">
        <v>1</v>
      </c>
      <c r="BU13">
        <v>1</v>
      </c>
      <c r="BX13">
        <v>30</v>
      </c>
      <c r="CB13" t="s">
        <v>1264</v>
      </c>
      <c r="CD13" t="s">
        <v>1265</v>
      </c>
      <c r="CE13" t="s">
        <v>1266</v>
      </c>
      <c r="CG13" t="s">
        <v>1267</v>
      </c>
      <c r="CH13" t="s">
        <v>1268</v>
      </c>
      <c r="CI13" t="s">
        <v>1269</v>
      </c>
      <c r="CL13" t="s">
        <v>1270</v>
      </c>
      <c r="CP13" t="s">
        <v>25</v>
      </c>
      <c r="CQ13" t="s">
        <v>1255</v>
      </c>
      <c r="CS13" s="1">
        <v>10.39002</v>
      </c>
      <c r="CT13">
        <v>103900.2</v>
      </c>
      <c r="CU13">
        <v>103900.2</v>
      </c>
      <c r="CV13">
        <v>0</v>
      </c>
      <c r="CW13">
        <v>240</v>
      </c>
      <c r="CX13" t="s">
        <v>1265</v>
      </c>
      <c r="CY13" t="s">
        <v>2046</v>
      </c>
      <c r="CZ13" t="s">
        <v>2064</v>
      </c>
      <c r="DA13" t="s">
        <v>2029</v>
      </c>
      <c r="DB13" t="s">
        <v>2082</v>
      </c>
      <c r="DC13">
        <v>78</v>
      </c>
      <c r="DD13">
        <v>1200</v>
      </c>
      <c r="DE13" t="str">
        <f t="shared" si="0"/>
        <v>K</v>
      </c>
    </row>
    <row r="14" spans="1:110" x14ac:dyDescent="0.35">
      <c r="A14">
        <v>10000</v>
      </c>
      <c r="B14" t="s">
        <v>1177</v>
      </c>
      <c r="C14" t="s">
        <v>426</v>
      </c>
      <c r="D14" t="s">
        <v>1177</v>
      </c>
      <c r="E14" t="s">
        <v>1178</v>
      </c>
      <c r="F14" t="s">
        <v>1179</v>
      </c>
      <c r="G14" t="s">
        <v>1180</v>
      </c>
      <c r="H14" t="s">
        <v>1181</v>
      </c>
      <c r="I14">
        <v>10000</v>
      </c>
      <c r="J14" t="s">
        <v>1182</v>
      </c>
      <c r="L14" t="s">
        <v>1177</v>
      </c>
      <c r="M14" t="s">
        <v>1183</v>
      </c>
      <c r="O14" t="s">
        <v>1184</v>
      </c>
      <c r="P14" t="s">
        <v>1185</v>
      </c>
      <c r="Q14" t="s">
        <v>1186</v>
      </c>
      <c r="T14" t="s">
        <v>1187</v>
      </c>
      <c r="X14" t="s">
        <v>48</v>
      </c>
      <c r="AC14" t="s">
        <v>48</v>
      </c>
      <c r="AD14" t="s">
        <v>48</v>
      </c>
      <c r="AL14" s="1">
        <v>7.9894400000000001</v>
      </c>
      <c r="AN14" s="1">
        <v>7.6317399999999997</v>
      </c>
      <c r="AO14" s="1">
        <v>8.5432397447275097</v>
      </c>
      <c r="AQ14" s="1">
        <v>9.44</v>
      </c>
      <c r="AR14" s="1">
        <v>9.31</v>
      </c>
      <c r="AS14" s="1">
        <v>7.83</v>
      </c>
      <c r="AV14" s="1">
        <v>8.33</v>
      </c>
      <c r="AZ14">
        <v>233</v>
      </c>
      <c r="BB14">
        <v>0</v>
      </c>
      <c r="BC14">
        <v>0</v>
      </c>
      <c r="BE14">
        <v>240</v>
      </c>
      <c r="BF14">
        <v>269</v>
      </c>
      <c r="BG14">
        <v>190</v>
      </c>
      <c r="BJ14">
        <v>10</v>
      </c>
      <c r="BN14">
        <v>1</v>
      </c>
      <c r="BP14">
        <v>240</v>
      </c>
      <c r="BQ14">
        <v>30</v>
      </c>
      <c r="BS14">
        <v>240</v>
      </c>
      <c r="BT14">
        <v>1</v>
      </c>
      <c r="BU14">
        <v>1</v>
      </c>
      <c r="BX14">
        <v>30</v>
      </c>
      <c r="CB14" t="s">
        <v>1188</v>
      </c>
      <c r="CD14" t="s">
        <v>1189</v>
      </c>
      <c r="CE14" t="s">
        <v>1190</v>
      </c>
      <c r="CG14" t="s">
        <v>1191</v>
      </c>
      <c r="CH14" t="s">
        <v>1192</v>
      </c>
      <c r="CI14" t="s">
        <v>1193</v>
      </c>
      <c r="CL14" t="s">
        <v>1194</v>
      </c>
      <c r="CP14" t="s">
        <v>25</v>
      </c>
      <c r="CQ14" t="s">
        <v>1177</v>
      </c>
      <c r="CS14" s="1">
        <v>7.6317399999999997</v>
      </c>
      <c r="CT14">
        <v>76317.399999999994</v>
      </c>
      <c r="CU14">
        <v>76317.399999999994</v>
      </c>
      <c r="CV14">
        <v>0</v>
      </c>
      <c r="CW14">
        <v>240</v>
      </c>
      <c r="CX14" t="s">
        <v>1189</v>
      </c>
      <c r="CY14" t="s">
        <v>2069</v>
      </c>
      <c r="CZ14" t="s">
        <v>2111</v>
      </c>
      <c r="DA14" t="s">
        <v>2029</v>
      </c>
      <c r="DB14" t="s">
        <v>2030</v>
      </c>
      <c r="DC14">
        <v>117</v>
      </c>
      <c r="DD14">
        <v>1200</v>
      </c>
      <c r="DE14" t="str">
        <f t="shared" si="0"/>
        <v>D</v>
      </c>
    </row>
    <row r="15" spans="1:110" x14ac:dyDescent="0.35">
      <c r="A15">
        <v>10000</v>
      </c>
      <c r="B15" t="s">
        <v>1195</v>
      </c>
      <c r="C15" t="s">
        <v>426</v>
      </c>
      <c r="D15" t="s">
        <v>1195</v>
      </c>
      <c r="E15" t="s">
        <v>1196</v>
      </c>
      <c r="F15" t="s">
        <v>1197</v>
      </c>
      <c r="G15" t="s">
        <v>1180</v>
      </c>
      <c r="H15" t="s">
        <v>1181</v>
      </c>
      <c r="I15">
        <v>10000</v>
      </c>
      <c r="J15" t="s">
        <v>1198</v>
      </c>
      <c r="L15" t="s">
        <v>1195</v>
      </c>
      <c r="M15" t="s">
        <v>1199</v>
      </c>
      <c r="O15" t="s">
        <v>1200</v>
      </c>
      <c r="P15" t="s">
        <v>1201</v>
      </c>
      <c r="Q15" t="s">
        <v>1202</v>
      </c>
      <c r="T15" t="s">
        <v>1203</v>
      </c>
      <c r="X15" t="s">
        <v>48</v>
      </c>
      <c r="AC15" t="s">
        <v>48</v>
      </c>
      <c r="AD15" t="s">
        <v>48</v>
      </c>
      <c r="AL15" s="1">
        <v>8.4775500000000008</v>
      </c>
      <c r="AN15" s="1">
        <v>8.0979899999999994</v>
      </c>
      <c r="AO15" s="1">
        <v>9.1785833394569991</v>
      </c>
      <c r="AQ15" s="1">
        <v>10.02</v>
      </c>
      <c r="AR15" s="1">
        <v>9.8699999999999992</v>
      </c>
      <c r="AS15" s="1">
        <v>8.32</v>
      </c>
      <c r="AV15" s="1">
        <v>9</v>
      </c>
      <c r="AZ15">
        <v>273</v>
      </c>
      <c r="BB15">
        <v>0</v>
      </c>
      <c r="BC15">
        <v>240</v>
      </c>
      <c r="BE15">
        <v>240</v>
      </c>
      <c r="BF15">
        <v>275</v>
      </c>
      <c r="BG15">
        <v>223</v>
      </c>
      <c r="BJ15">
        <v>10</v>
      </c>
      <c r="BN15">
        <v>1</v>
      </c>
      <c r="BP15">
        <v>240</v>
      </c>
      <c r="BQ15">
        <v>1</v>
      </c>
      <c r="BS15">
        <v>240</v>
      </c>
      <c r="BT15">
        <v>1</v>
      </c>
      <c r="BU15">
        <v>1</v>
      </c>
      <c r="BX15">
        <v>30</v>
      </c>
      <c r="CB15" t="s">
        <v>1204</v>
      </c>
      <c r="CD15" t="s">
        <v>1205</v>
      </c>
      <c r="CE15" t="s">
        <v>1206</v>
      </c>
      <c r="CG15" t="s">
        <v>1207</v>
      </c>
      <c r="CH15" t="s">
        <v>1208</v>
      </c>
      <c r="CI15" t="s">
        <v>1209</v>
      </c>
      <c r="CL15" t="s">
        <v>1210</v>
      </c>
      <c r="CP15" t="s">
        <v>25</v>
      </c>
      <c r="CQ15" t="s">
        <v>1195</v>
      </c>
      <c r="CS15" s="1">
        <v>8.0979899999999994</v>
      </c>
      <c r="CT15">
        <v>80979.899999999994</v>
      </c>
      <c r="CU15">
        <v>80979.899999999994</v>
      </c>
      <c r="CV15">
        <v>0</v>
      </c>
      <c r="CW15">
        <v>240</v>
      </c>
      <c r="CX15" t="s">
        <v>1205</v>
      </c>
      <c r="CY15" t="s">
        <v>2069</v>
      </c>
      <c r="CZ15" t="s">
        <v>2111</v>
      </c>
      <c r="DA15" t="s">
        <v>2029</v>
      </c>
      <c r="DB15" t="s">
        <v>2082</v>
      </c>
      <c r="DC15">
        <v>117</v>
      </c>
      <c r="DD15">
        <v>1200</v>
      </c>
      <c r="DE15" t="str">
        <f t="shared" si="0"/>
        <v>K</v>
      </c>
    </row>
    <row r="16" spans="1:110" x14ac:dyDescent="0.35">
      <c r="A16">
        <v>10000</v>
      </c>
      <c r="B16" t="s">
        <v>1134</v>
      </c>
      <c r="C16" t="s">
        <v>426</v>
      </c>
      <c r="D16" t="s">
        <v>1134</v>
      </c>
      <c r="E16" t="s">
        <v>1135</v>
      </c>
      <c r="F16" t="s">
        <v>1136</v>
      </c>
      <c r="G16" t="s">
        <v>1137</v>
      </c>
      <c r="H16" t="s">
        <v>1138</v>
      </c>
      <c r="I16">
        <v>10000</v>
      </c>
      <c r="J16" t="s">
        <v>1139</v>
      </c>
      <c r="L16" t="s">
        <v>1134</v>
      </c>
      <c r="M16" t="s">
        <v>1140</v>
      </c>
      <c r="O16" t="s">
        <v>1141</v>
      </c>
      <c r="P16" t="s">
        <v>1142</v>
      </c>
      <c r="Q16" t="s">
        <v>1143</v>
      </c>
      <c r="T16" t="s">
        <v>1144</v>
      </c>
      <c r="X16" t="s">
        <v>48</v>
      </c>
      <c r="AC16" t="s">
        <v>48</v>
      </c>
      <c r="AD16" t="s">
        <v>48</v>
      </c>
      <c r="AL16" s="1">
        <v>7.0749399999999998</v>
      </c>
      <c r="AN16" s="1">
        <v>6.7581699999999998</v>
      </c>
      <c r="AO16" s="1">
        <v>7.5097366442634303</v>
      </c>
      <c r="AQ16" s="1">
        <v>8.36</v>
      </c>
      <c r="AR16" s="1">
        <v>9.44</v>
      </c>
      <c r="AS16" s="1">
        <v>6.94</v>
      </c>
      <c r="AV16" s="1">
        <v>7.51</v>
      </c>
      <c r="AZ16">
        <v>284</v>
      </c>
      <c r="BB16">
        <v>0</v>
      </c>
      <c r="BC16">
        <v>240</v>
      </c>
      <c r="BE16">
        <v>240</v>
      </c>
      <c r="BF16">
        <v>71</v>
      </c>
      <c r="BG16">
        <v>234</v>
      </c>
      <c r="BJ16">
        <v>10</v>
      </c>
      <c r="BN16">
        <v>1</v>
      </c>
      <c r="BP16">
        <v>240</v>
      </c>
      <c r="BQ16">
        <v>1</v>
      </c>
      <c r="BS16">
        <v>240</v>
      </c>
      <c r="BT16">
        <v>1</v>
      </c>
      <c r="BU16">
        <v>1</v>
      </c>
      <c r="BX16">
        <v>30</v>
      </c>
      <c r="CB16" t="s">
        <v>1145</v>
      </c>
      <c r="CD16" t="s">
        <v>1146</v>
      </c>
      <c r="CE16" t="s">
        <v>1147</v>
      </c>
      <c r="CG16" t="s">
        <v>1148</v>
      </c>
      <c r="CH16" t="s">
        <v>1149</v>
      </c>
      <c r="CI16" t="s">
        <v>1150</v>
      </c>
      <c r="CL16" t="s">
        <v>1151</v>
      </c>
      <c r="CP16" t="s">
        <v>25</v>
      </c>
      <c r="CQ16" t="s">
        <v>1134</v>
      </c>
      <c r="CS16" s="1">
        <v>6.7581699999999998</v>
      </c>
      <c r="CT16">
        <v>67581.7</v>
      </c>
      <c r="CU16">
        <v>67581.7</v>
      </c>
      <c r="CV16">
        <v>0</v>
      </c>
      <c r="CW16">
        <v>240</v>
      </c>
      <c r="CX16" t="s">
        <v>1146</v>
      </c>
      <c r="CY16" t="s">
        <v>2110</v>
      </c>
      <c r="CZ16" t="s">
        <v>2078</v>
      </c>
      <c r="DA16" t="s">
        <v>2029</v>
      </c>
      <c r="DB16" t="s">
        <v>2082</v>
      </c>
      <c r="DC16">
        <v>182</v>
      </c>
      <c r="DD16">
        <v>1200</v>
      </c>
      <c r="DE16" t="str">
        <f t="shared" si="0"/>
        <v>K</v>
      </c>
    </row>
    <row r="17" spans="1:110" x14ac:dyDescent="0.35">
      <c r="A17">
        <v>10000</v>
      </c>
      <c r="B17" t="s">
        <v>1152</v>
      </c>
      <c r="C17" t="s">
        <v>426</v>
      </c>
      <c r="D17" t="s">
        <v>1152</v>
      </c>
      <c r="E17" t="s">
        <v>1153</v>
      </c>
      <c r="F17" t="s">
        <v>1154</v>
      </c>
      <c r="G17" t="s">
        <v>1137</v>
      </c>
      <c r="H17" t="s">
        <v>1138</v>
      </c>
      <c r="I17">
        <v>10000</v>
      </c>
      <c r="J17" t="s">
        <v>1155</v>
      </c>
      <c r="L17" t="s">
        <v>1152</v>
      </c>
      <c r="M17" t="s">
        <v>1156</v>
      </c>
      <c r="P17" t="s">
        <v>1157</v>
      </c>
      <c r="Q17" t="s">
        <v>1158</v>
      </c>
      <c r="T17" t="s">
        <v>1159</v>
      </c>
      <c r="X17" t="s">
        <v>48</v>
      </c>
      <c r="AD17" t="s">
        <v>48</v>
      </c>
      <c r="AL17" s="1">
        <v>6.6661700000000002</v>
      </c>
      <c r="AN17" s="1">
        <v>6.2733699999999999</v>
      </c>
      <c r="AO17" s="1">
        <v>7.1104353085484604</v>
      </c>
      <c r="AR17" s="1">
        <v>8.8800000000000008</v>
      </c>
      <c r="AS17" s="1">
        <v>5.92</v>
      </c>
      <c r="AV17" s="1">
        <v>6.97</v>
      </c>
      <c r="AZ17">
        <v>217</v>
      </c>
      <c r="BB17">
        <v>0</v>
      </c>
      <c r="BC17">
        <v>210</v>
      </c>
      <c r="BF17">
        <v>235</v>
      </c>
      <c r="BG17">
        <v>262</v>
      </c>
      <c r="BJ17">
        <v>20</v>
      </c>
      <c r="BN17">
        <v>1</v>
      </c>
      <c r="BP17">
        <v>240</v>
      </c>
      <c r="BQ17">
        <v>1</v>
      </c>
      <c r="BT17">
        <v>1</v>
      </c>
      <c r="BU17">
        <v>1</v>
      </c>
      <c r="BX17">
        <v>30</v>
      </c>
      <c r="CB17" t="s">
        <v>1160</v>
      </c>
      <c r="CD17" t="s">
        <v>1161</v>
      </c>
      <c r="CE17" t="s">
        <v>1162</v>
      </c>
      <c r="CH17" t="s">
        <v>1163</v>
      </c>
      <c r="CI17" t="s">
        <v>1164</v>
      </c>
      <c r="CL17" t="s">
        <v>1165</v>
      </c>
      <c r="CP17" t="s">
        <v>30</v>
      </c>
      <c r="CQ17" t="s">
        <v>1158</v>
      </c>
      <c r="CS17" s="1">
        <v>5.92</v>
      </c>
      <c r="CT17">
        <v>59200</v>
      </c>
      <c r="CU17">
        <v>59200</v>
      </c>
      <c r="CV17">
        <v>262</v>
      </c>
      <c r="CW17">
        <v>1</v>
      </c>
      <c r="CX17" t="s">
        <v>1164</v>
      </c>
      <c r="CY17" t="s">
        <v>2110</v>
      </c>
      <c r="CZ17" t="s">
        <v>2078</v>
      </c>
      <c r="DA17" t="s">
        <v>2029</v>
      </c>
      <c r="DB17" t="s">
        <v>2030</v>
      </c>
      <c r="DC17">
        <v>182</v>
      </c>
      <c r="DD17">
        <v>1200</v>
      </c>
      <c r="DE17" t="str">
        <f t="shared" si="0"/>
        <v>D</v>
      </c>
    </row>
    <row r="18" spans="1:110" x14ac:dyDescent="0.35">
      <c r="A18">
        <v>10000</v>
      </c>
      <c r="B18" t="s">
        <v>1118</v>
      </c>
      <c r="C18" t="s">
        <v>426</v>
      </c>
      <c r="D18" t="s">
        <v>1118</v>
      </c>
      <c r="E18" t="s">
        <v>1119</v>
      </c>
      <c r="F18" t="s">
        <v>1120</v>
      </c>
      <c r="G18" t="s">
        <v>675</v>
      </c>
      <c r="H18" t="s">
        <v>676</v>
      </c>
      <c r="I18">
        <v>10000</v>
      </c>
      <c r="J18" t="s">
        <v>1121</v>
      </c>
      <c r="L18" t="s">
        <v>1118</v>
      </c>
      <c r="M18" t="s">
        <v>1122</v>
      </c>
      <c r="O18" t="s">
        <v>1123</v>
      </c>
      <c r="P18" t="s">
        <v>1124</v>
      </c>
      <c r="Q18" t="s">
        <v>1125</v>
      </c>
      <c r="T18" t="s">
        <v>1126</v>
      </c>
      <c r="X18" t="s">
        <v>48</v>
      </c>
      <c r="AC18" t="s">
        <v>129</v>
      </c>
      <c r="AD18" t="s">
        <v>48</v>
      </c>
      <c r="AL18" s="1">
        <v>6.2317400000000003</v>
      </c>
      <c r="AN18" s="1">
        <v>5.8645399999999999</v>
      </c>
      <c r="AO18" s="1">
        <v>6.5166611082533903</v>
      </c>
      <c r="AQ18" s="1">
        <v>7.25</v>
      </c>
      <c r="AR18" s="1">
        <v>7.43</v>
      </c>
      <c r="AS18" s="1">
        <v>5.54</v>
      </c>
      <c r="AV18" s="1">
        <v>6.76</v>
      </c>
      <c r="AZ18">
        <v>855</v>
      </c>
      <c r="BB18">
        <v>0</v>
      </c>
      <c r="BC18">
        <v>240</v>
      </c>
      <c r="BE18">
        <v>240</v>
      </c>
      <c r="BF18">
        <v>229</v>
      </c>
      <c r="BG18">
        <v>130</v>
      </c>
      <c r="BJ18">
        <v>15</v>
      </c>
      <c r="BN18">
        <v>1</v>
      </c>
      <c r="BP18">
        <v>240</v>
      </c>
      <c r="BQ18">
        <v>1</v>
      </c>
      <c r="BS18">
        <v>240</v>
      </c>
      <c r="BT18">
        <v>1</v>
      </c>
      <c r="BU18">
        <v>1</v>
      </c>
      <c r="BX18">
        <v>30</v>
      </c>
      <c r="CB18" t="s">
        <v>1127</v>
      </c>
      <c r="CD18" t="s">
        <v>1128</v>
      </c>
      <c r="CE18" t="s">
        <v>1129</v>
      </c>
      <c r="CG18" t="s">
        <v>1130</v>
      </c>
      <c r="CH18" t="s">
        <v>1131</v>
      </c>
      <c r="CI18" t="s">
        <v>1132</v>
      </c>
      <c r="CL18" t="s">
        <v>1133</v>
      </c>
      <c r="CP18" t="s">
        <v>30</v>
      </c>
      <c r="CQ18" t="s">
        <v>1125</v>
      </c>
      <c r="CS18" s="1">
        <v>5.54</v>
      </c>
      <c r="CT18">
        <v>55400</v>
      </c>
      <c r="CU18">
        <v>55400</v>
      </c>
      <c r="CV18">
        <v>130</v>
      </c>
      <c r="CW18">
        <v>1</v>
      </c>
      <c r="CX18" t="s">
        <v>1132</v>
      </c>
      <c r="CY18" t="s">
        <v>2109</v>
      </c>
      <c r="CZ18" t="s">
        <v>2085</v>
      </c>
      <c r="DA18" t="s">
        <v>2029</v>
      </c>
      <c r="DB18" t="s">
        <v>2082</v>
      </c>
      <c r="DC18">
        <v>220</v>
      </c>
      <c r="DD18">
        <v>1200</v>
      </c>
      <c r="DE18" t="str">
        <f t="shared" si="0"/>
        <v>K</v>
      </c>
    </row>
    <row r="19" spans="1:110" x14ac:dyDescent="0.35">
      <c r="A19">
        <v>10000</v>
      </c>
      <c r="B19" t="s">
        <v>672</v>
      </c>
      <c r="C19" t="s">
        <v>426</v>
      </c>
      <c r="D19" t="s">
        <v>672</v>
      </c>
      <c r="E19" t="s">
        <v>673</v>
      </c>
      <c r="F19" t="s">
        <v>674</v>
      </c>
      <c r="G19" t="s">
        <v>675</v>
      </c>
      <c r="H19" t="s">
        <v>676</v>
      </c>
      <c r="I19">
        <v>10000</v>
      </c>
      <c r="J19" t="s">
        <v>677</v>
      </c>
      <c r="L19" t="s">
        <v>672</v>
      </c>
      <c r="M19" t="s">
        <v>678</v>
      </c>
      <c r="O19" t="s">
        <v>679</v>
      </c>
      <c r="P19" t="s">
        <v>680</v>
      </c>
      <c r="Q19" t="s">
        <v>681</v>
      </c>
      <c r="T19" t="s">
        <v>682</v>
      </c>
      <c r="X19" t="s">
        <v>48</v>
      </c>
      <c r="AC19" t="s">
        <v>48</v>
      </c>
      <c r="AD19" t="s">
        <v>48</v>
      </c>
      <c r="AL19" s="1">
        <v>5.6956499999999997</v>
      </c>
      <c r="AN19" s="1">
        <v>5.3600399999999997</v>
      </c>
      <c r="AO19" s="1">
        <v>6.0003504626672397</v>
      </c>
      <c r="AQ19" s="1">
        <v>6.63</v>
      </c>
      <c r="AR19" s="1">
        <v>6.99</v>
      </c>
      <c r="AS19" s="1">
        <v>5.0599999999999996</v>
      </c>
      <c r="AV19" s="1">
        <v>6.18</v>
      </c>
      <c r="AZ19">
        <v>121</v>
      </c>
      <c r="BB19">
        <v>0</v>
      </c>
      <c r="BC19">
        <v>240</v>
      </c>
      <c r="BE19">
        <v>240</v>
      </c>
      <c r="BF19">
        <v>69</v>
      </c>
      <c r="BG19">
        <v>197</v>
      </c>
      <c r="BJ19">
        <v>15</v>
      </c>
      <c r="BN19">
        <v>1</v>
      </c>
      <c r="BP19">
        <v>240</v>
      </c>
      <c r="BQ19">
        <v>30</v>
      </c>
      <c r="BS19">
        <v>240</v>
      </c>
      <c r="BT19">
        <v>1</v>
      </c>
      <c r="BU19">
        <v>1</v>
      </c>
      <c r="BX19">
        <v>30</v>
      </c>
      <c r="CB19" t="s">
        <v>683</v>
      </c>
      <c r="CD19" t="s">
        <v>684</v>
      </c>
      <c r="CE19" t="s">
        <v>685</v>
      </c>
      <c r="CG19" t="s">
        <v>686</v>
      </c>
      <c r="CH19" t="s">
        <v>687</v>
      </c>
      <c r="CI19" t="s">
        <v>688</v>
      </c>
      <c r="CL19" t="s">
        <v>689</v>
      </c>
      <c r="CP19" t="s">
        <v>30</v>
      </c>
      <c r="CQ19" t="s">
        <v>681</v>
      </c>
      <c r="CS19" s="1">
        <v>5.0599999999999996</v>
      </c>
      <c r="CT19">
        <v>50599.999999999898</v>
      </c>
      <c r="CU19">
        <v>50599.999999999898</v>
      </c>
      <c r="CV19">
        <v>197</v>
      </c>
      <c r="CW19">
        <v>1</v>
      </c>
      <c r="CX19" t="s">
        <v>688</v>
      </c>
      <c r="CY19" t="s">
        <v>2086</v>
      </c>
      <c r="CZ19" t="s">
        <v>2085</v>
      </c>
      <c r="DA19" t="s">
        <v>2029</v>
      </c>
      <c r="DB19" t="s">
        <v>2030</v>
      </c>
      <c r="DC19">
        <v>286</v>
      </c>
      <c r="DD19">
        <v>1200</v>
      </c>
      <c r="DE19" t="str">
        <f t="shared" si="0"/>
        <v>D</v>
      </c>
    </row>
    <row r="20" spans="1:110" x14ac:dyDescent="0.35">
      <c r="A20">
        <v>10000</v>
      </c>
      <c r="B20" t="s">
        <v>1478</v>
      </c>
      <c r="C20" t="s">
        <v>426</v>
      </c>
      <c r="D20" t="s">
        <v>1478</v>
      </c>
      <c r="E20" t="s">
        <v>1479</v>
      </c>
      <c r="F20" t="s">
        <v>1480</v>
      </c>
      <c r="G20" t="s">
        <v>1101</v>
      </c>
      <c r="H20" t="s">
        <v>1102</v>
      </c>
      <c r="I20">
        <v>10000</v>
      </c>
      <c r="J20" t="s">
        <v>1481</v>
      </c>
      <c r="L20" t="s">
        <v>1478</v>
      </c>
      <c r="M20" t="s">
        <v>1482</v>
      </c>
      <c r="O20" t="s">
        <v>1483</v>
      </c>
      <c r="P20" t="s">
        <v>1484</v>
      </c>
      <c r="Q20" t="s">
        <v>1485</v>
      </c>
      <c r="T20" t="s">
        <v>1486</v>
      </c>
      <c r="W20" t="s">
        <v>1478</v>
      </c>
      <c r="X20" t="s">
        <v>48</v>
      </c>
      <c r="AC20" t="s">
        <v>48</v>
      </c>
      <c r="AD20" t="s">
        <v>48</v>
      </c>
      <c r="AL20" s="1">
        <v>5.5787399999999998</v>
      </c>
      <c r="AN20" s="1">
        <v>5.2500200000000001</v>
      </c>
      <c r="AO20" s="1">
        <v>5.8339372219615697</v>
      </c>
      <c r="AQ20" s="1">
        <v>5.3</v>
      </c>
      <c r="AR20" s="1">
        <v>5.82</v>
      </c>
      <c r="AS20" s="1">
        <v>5.24</v>
      </c>
      <c r="AV20" s="1">
        <v>6.06</v>
      </c>
      <c r="AY20" s="1">
        <v>6.7805</v>
      </c>
      <c r="AZ20">
        <v>53</v>
      </c>
      <c r="BB20">
        <v>0</v>
      </c>
      <c r="BC20">
        <v>240</v>
      </c>
      <c r="BE20">
        <v>240</v>
      </c>
      <c r="BF20">
        <v>270</v>
      </c>
      <c r="BG20">
        <v>240</v>
      </c>
      <c r="BJ20">
        <v>15</v>
      </c>
      <c r="BM20">
        <v>240</v>
      </c>
      <c r="BN20">
        <v>1</v>
      </c>
      <c r="BP20">
        <v>240</v>
      </c>
      <c r="BQ20">
        <v>1</v>
      </c>
      <c r="BS20">
        <v>240</v>
      </c>
      <c r="BT20">
        <v>1</v>
      </c>
      <c r="BU20">
        <v>1</v>
      </c>
      <c r="BX20">
        <v>30</v>
      </c>
      <c r="CA20">
        <v>240</v>
      </c>
      <c r="CB20" t="s">
        <v>1487</v>
      </c>
      <c r="CD20" t="s">
        <v>1488</v>
      </c>
      <c r="CE20" t="s">
        <v>1489</v>
      </c>
      <c r="CG20" t="s">
        <v>1490</v>
      </c>
      <c r="CH20" t="s">
        <v>1491</v>
      </c>
      <c r="CI20" t="s">
        <v>1492</v>
      </c>
      <c r="CL20" t="s">
        <v>1493</v>
      </c>
      <c r="CO20" t="s">
        <v>1494</v>
      </c>
      <c r="CP20" t="s">
        <v>404</v>
      </c>
      <c r="CQ20">
        <v>3223689</v>
      </c>
      <c r="CS20" s="1">
        <v>5.0843468434788299</v>
      </c>
      <c r="CT20">
        <v>50843.468434788301</v>
      </c>
      <c r="CU20">
        <v>50843.468434788301</v>
      </c>
      <c r="CV20">
        <v>240</v>
      </c>
      <c r="CW20">
        <v>1</v>
      </c>
      <c r="CX20" t="s">
        <v>1495</v>
      </c>
      <c r="CY20" t="s">
        <v>2120</v>
      </c>
      <c r="CZ20" t="s">
        <v>2076</v>
      </c>
      <c r="DA20" t="s">
        <v>2029</v>
      </c>
      <c r="DB20" t="s">
        <v>2082</v>
      </c>
      <c r="DC20">
        <v>350</v>
      </c>
      <c r="DD20">
        <v>1200</v>
      </c>
      <c r="DE20" t="str">
        <f t="shared" si="0"/>
        <v>K</v>
      </c>
    </row>
    <row r="21" spans="1:110" x14ac:dyDescent="0.35">
      <c r="A21">
        <v>10000</v>
      </c>
      <c r="B21" t="s">
        <v>1098</v>
      </c>
      <c r="C21" t="s">
        <v>426</v>
      </c>
      <c r="D21" t="s">
        <v>1098</v>
      </c>
      <c r="E21" t="s">
        <v>1099</v>
      </c>
      <c r="F21" t="s">
        <v>1100</v>
      </c>
      <c r="G21" t="s">
        <v>1101</v>
      </c>
      <c r="H21" t="s">
        <v>1102</v>
      </c>
      <c r="I21">
        <v>10000</v>
      </c>
      <c r="J21" t="s">
        <v>1103</v>
      </c>
      <c r="K21" t="s">
        <v>1098</v>
      </c>
      <c r="L21" t="s">
        <v>1098</v>
      </c>
      <c r="M21" t="s">
        <v>1104</v>
      </c>
      <c r="O21" t="s">
        <v>1105</v>
      </c>
      <c r="P21" t="s">
        <v>1106</v>
      </c>
      <c r="Q21" t="s">
        <v>1107</v>
      </c>
      <c r="T21" t="s">
        <v>1108</v>
      </c>
      <c r="W21" t="s">
        <v>1098</v>
      </c>
      <c r="X21" t="s">
        <v>48</v>
      </c>
      <c r="AC21" t="s">
        <v>129</v>
      </c>
      <c r="AD21" t="s">
        <v>48</v>
      </c>
      <c r="AL21" s="1">
        <v>4.9384399999999999</v>
      </c>
      <c r="AM21" s="1">
        <v>4.8609999999999998</v>
      </c>
      <c r="AN21" s="1">
        <v>4.6474399999999996</v>
      </c>
      <c r="AO21" s="1">
        <v>5.1642708963365296</v>
      </c>
      <c r="AQ21" s="1">
        <v>4.8</v>
      </c>
      <c r="AR21" s="1">
        <v>5.66</v>
      </c>
      <c r="AS21" s="1">
        <v>4.3899999999999997</v>
      </c>
      <c r="AV21" s="1">
        <v>5.36</v>
      </c>
      <c r="AY21" s="1">
        <v>3.9828000000000001</v>
      </c>
      <c r="AZ21">
        <v>258</v>
      </c>
      <c r="BA21">
        <v>240</v>
      </c>
      <c r="BB21">
        <v>0</v>
      </c>
      <c r="BC21">
        <v>480</v>
      </c>
      <c r="BE21">
        <v>240</v>
      </c>
      <c r="BF21">
        <v>63</v>
      </c>
      <c r="BG21">
        <v>168</v>
      </c>
      <c r="BJ21">
        <v>30</v>
      </c>
      <c r="BM21">
        <v>240</v>
      </c>
      <c r="BN21">
        <v>1</v>
      </c>
      <c r="BO21">
        <v>1</v>
      </c>
      <c r="BP21">
        <v>240</v>
      </c>
      <c r="BQ21">
        <v>1</v>
      </c>
      <c r="BS21">
        <v>240</v>
      </c>
      <c r="BT21">
        <v>1</v>
      </c>
      <c r="BU21">
        <v>1</v>
      </c>
      <c r="BX21">
        <v>30</v>
      </c>
      <c r="CA21">
        <v>240</v>
      </c>
      <c r="CB21" t="s">
        <v>1109</v>
      </c>
      <c r="CC21" t="s">
        <v>1110</v>
      </c>
      <c r="CD21" t="s">
        <v>1111</v>
      </c>
      <c r="CE21" t="s">
        <v>1112</v>
      </c>
      <c r="CG21" t="s">
        <v>1113</v>
      </c>
      <c r="CH21" t="s">
        <v>1114</v>
      </c>
      <c r="CI21" t="s">
        <v>1115</v>
      </c>
      <c r="CL21" t="s">
        <v>1116</v>
      </c>
      <c r="CO21" t="s">
        <v>1117</v>
      </c>
      <c r="CP21" t="s">
        <v>36</v>
      </c>
      <c r="CQ21" t="s">
        <v>1098</v>
      </c>
      <c r="CS21" s="1">
        <v>3.9828000000000001</v>
      </c>
      <c r="CT21">
        <v>39828</v>
      </c>
      <c r="CU21">
        <v>39828</v>
      </c>
      <c r="CV21">
        <v>240</v>
      </c>
      <c r="CW21">
        <v>240</v>
      </c>
      <c r="CX21" t="s">
        <v>1117</v>
      </c>
      <c r="CY21" t="s">
        <v>2108</v>
      </c>
      <c r="CZ21" t="s">
        <v>2076</v>
      </c>
      <c r="DA21" t="s">
        <v>2029</v>
      </c>
      <c r="DB21" t="s">
        <v>2030</v>
      </c>
      <c r="DC21">
        <v>455</v>
      </c>
      <c r="DD21">
        <v>1200</v>
      </c>
      <c r="DE21" t="str">
        <f t="shared" si="0"/>
        <v>D</v>
      </c>
    </row>
    <row r="22" spans="1:110" x14ac:dyDescent="0.35">
      <c r="A22">
        <v>10000</v>
      </c>
      <c r="B22" t="s">
        <v>1811</v>
      </c>
      <c r="C22" t="s">
        <v>1537</v>
      </c>
      <c r="D22" t="s">
        <v>1811</v>
      </c>
      <c r="E22" t="s">
        <v>1812</v>
      </c>
      <c r="F22" t="s">
        <v>1813</v>
      </c>
      <c r="G22" t="s">
        <v>1814</v>
      </c>
      <c r="H22" t="s">
        <v>1815</v>
      </c>
      <c r="I22">
        <v>10000</v>
      </c>
      <c r="J22" t="s">
        <v>1816</v>
      </c>
      <c r="P22" t="s">
        <v>1817</v>
      </c>
      <c r="U22" t="s">
        <v>1811</v>
      </c>
      <c r="X22" t="s">
        <v>48</v>
      </c>
      <c r="AD22" t="s">
        <v>48</v>
      </c>
      <c r="AL22" s="1">
        <v>73.062399999999997</v>
      </c>
      <c r="AR22" s="1">
        <v>88.62</v>
      </c>
      <c r="AW22" s="1">
        <v>83.24</v>
      </c>
      <c r="AZ22">
        <v>0</v>
      </c>
      <c r="BF22">
        <v>0</v>
      </c>
      <c r="BK22">
        <v>0</v>
      </c>
      <c r="BN22">
        <v>1</v>
      </c>
      <c r="BT22">
        <v>1</v>
      </c>
      <c r="BY22">
        <v>1</v>
      </c>
      <c r="CB22" t="s">
        <v>1818</v>
      </c>
      <c r="CH22" t="s">
        <v>1819</v>
      </c>
      <c r="CM22" t="s">
        <v>1820</v>
      </c>
      <c r="CP22" t="s">
        <v>23</v>
      </c>
      <c r="CQ22" t="s">
        <v>1816</v>
      </c>
      <c r="CR22" t="s">
        <v>48</v>
      </c>
      <c r="CS22" s="1">
        <v>73.062399999999997</v>
      </c>
      <c r="CT22">
        <v>730624</v>
      </c>
      <c r="CU22">
        <v>730624</v>
      </c>
      <c r="CV22">
        <v>0</v>
      </c>
      <c r="CW22">
        <v>1</v>
      </c>
      <c r="CX22" t="s">
        <v>1818</v>
      </c>
      <c r="CY22" t="s">
        <v>2127</v>
      </c>
      <c r="CZ22" t="s">
        <v>2028</v>
      </c>
      <c r="DA22" t="s">
        <v>2033</v>
      </c>
      <c r="DB22" t="s">
        <v>2121</v>
      </c>
      <c r="DC22">
        <v>34</v>
      </c>
      <c r="DD22">
        <v>1200</v>
      </c>
      <c r="DE22" t="str">
        <f t="shared" si="0"/>
        <v>K</v>
      </c>
    </row>
    <row r="23" spans="1:110" x14ac:dyDescent="0.35">
      <c r="A23">
        <v>10000</v>
      </c>
      <c r="B23" t="s">
        <v>1995</v>
      </c>
      <c r="C23" t="s">
        <v>1537</v>
      </c>
      <c r="D23" t="s">
        <v>1995</v>
      </c>
      <c r="E23" t="s">
        <v>1996</v>
      </c>
      <c r="F23" t="s">
        <v>1997</v>
      </c>
      <c r="G23" t="s">
        <v>1998</v>
      </c>
      <c r="H23" t="s">
        <v>1999</v>
      </c>
      <c r="I23">
        <v>10000</v>
      </c>
      <c r="J23" t="s">
        <v>2000</v>
      </c>
      <c r="P23" t="s">
        <v>2001</v>
      </c>
      <c r="X23" t="s">
        <v>48</v>
      </c>
      <c r="AD23" t="s">
        <v>48</v>
      </c>
      <c r="AL23" s="1">
        <v>73.511669999999995</v>
      </c>
      <c r="AR23" s="1">
        <v>74.5</v>
      </c>
      <c r="AZ23">
        <v>0</v>
      </c>
      <c r="BF23">
        <v>0</v>
      </c>
      <c r="BN23">
        <v>30</v>
      </c>
      <c r="BT23">
        <v>1</v>
      </c>
      <c r="CB23" t="s">
        <v>2002</v>
      </c>
      <c r="CH23" t="s">
        <v>2003</v>
      </c>
      <c r="CP23" t="s">
        <v>23</v>
      </c>
      <c r="CQ23" t="s">
        <v>2000</v>
      </c>
      <c r="CR23" t="s">
        <v>48</v>
      </c>
      <c r="CS23" s="1">
        <v>73.511669999999995</v>
      </c>
      <c r="CT23">
        <v>735116.7</v>
      </c>
      <c r="CU23">
        <v>735116.7</v>
      </c>
      <c r="CV23">
        <v>0</v>
      </c>
      <c r="CW23">
        <v>30</v>
      </c>
      <c r="CX23" t="s">
        <v>2002</v>
      </c>
      <c r="CY23" t="s">
        <v>2127</v>
      </c>
      <c r="CZ23" t="s">
        <v>2028</v>
      </c>
      <c r="DA23" t="s">
        <v>2033</v>
      </c>
      <c r="DB23" t="s">
        <v>2051</v>
      </c>
      <c r="DC23">
        <v>34</v>
      </c>
      <c r="DD23">
        <v>1200</v>
      </c>
      <c r="DE23" t="str">
        <f t="shared" si="0"/>
        <v>K</v>
      </c>
    </row>
    <row r="24" spans="1:110" x14ac:dyDescent="0.35">
      <c r="A24">
        <v>10000</v>
      </c>
      <c r="B24" t="s">
        <v>1975</v>
      </c>
      <c r="C24" t="s">
        <v>1537</v>
      </c>
      <c r="D24" t="s">
        <v>1975</v>
      </c>
      <c r="E24" t="s">
        <v>1976</v>
      </c>
      <c r="F24" t="s">
        <v>1977</v>
      </c>
      <c r="G24" t="s">
        <v>1978</v>
      </c>
      <c r="H24" t="s">
        <v>1979</v>
      </c>
      <c r="I24">
        <v>10000</v>
      </c>
      <c r="J24" t="s">
        <v>1980</v>
      </c>
      <c r="P24" t="s">
        <v>1981</v>
      </c>
      <c r="U24" t="s">
        <v>1975</v>
      </c>
      <c r="X24" t="s">
        <v>48</v>
      </c>
      <c r="AD24" t="s">
        <v>48</v>
      </c>
      <c r="AL24" s="1">
        <v>51.335999999999999</v>
      </c>
      <c r="AR24" s="1">
        <v>49.67</v>
      </c>
      <c r="AW24" s="1">
        <v>48.6</v>
      </c>
      <c r="AZ24">
        <v>0</v>
      </c>
      <c r="BF24">
        <v>9</v>
      </c>
      <c r="BK24">
        <v>112</v>
      </c>
      <c r="BN24">
        <v>10</v>
      </c>
      <c r="BT24">
        <v>1</v>
      </c>
      <c r="BY24">
        <v>1</v>
      </c>
      <c r="CB24" t="s">
        <v>1982</v>
      </c>
      <c r="CH24" t="s">
        <v>1983</v>
      </c>
      <c r="CM24" t="s">
        <v>1984</v>
      </c>
      <c r="CP24" t="s">
        <v>34</v>
      </c>
      <c r="CQ24" t="s">
        <v>1975</v>
      </c>
      <c r="CS24" s="1">
        <v>48.6</v>
      </c>
      <c r="CT24">
        <v>486000</v>
      </c>
      <c r="CU24">
        <v>486000</v>
      </c>
      <c r="CV24">
        <v>112</v>
      </c>
      <c r="CW24">
        <v>1</v>
      </c>
      <c r="CX24" t="s">
        <v>1984</v>
      </c>
      <c r="CY24" t="s">
        <v>2123</v>
      </c>
      <c r="CZ24" t="s">
        <v>2035</v>
      </c>
      <c r="DA24" t="s">
        <v>2033</v>
      </c>
      <c r="DB24" t="s">
        <v>2121</v>
      </c>
      <c r="DC24">
        <v>50</v>
      </c>
      <c r="DD24">
        <v>1200</v>
      </c>
      <c r="DE24" t="str">
        <f t="shared" si="0"/>
        <v>K</v>
      </c>
    </row>
    <row r="25" spans="1:110" x14ac:dyDescent="0.35">
      <c r="A25">
        <v>10000</v>
      </c>
      <c r="B25" t="s">
        <v>1536</v>
      </c>
      <c r="C25" t="s">
        <v>1537</v>
      </c>
      <c r="D25" t="s">
        <v>1536</v>
      </c>
      <c r="E25" t="s">
        <v>1538</v>
      </c>
      <c r="F25" t="s">
        <v>1539</v>
      </c>
      <c r="G25" t="s">
        <v>1540</v>
      </c>
      <c r="H25" t="s">
        <v>1541</v>
      </c>
      <c r="I25">
        <v>10000</v>
      </c>
      <c r="J25" t="s">
        <v>1542</v>
      </c>
      <c r="P25" t="s">
        <v>1543</v>
      </c>
      <c r="U25" t="s">
        <v>1536</v>
      </c>
      <c r="X25" t="s">
        <v>48</v>
      </c>
      <c r="AD25" t="s">
        <v>48</v>
      </c>
      <c r="AL25" s="1">
        <v>43.780500000000004</v>
      </c>
      <c r="AR25" s="1">
        <v>45.07</v>
      </c>
      <c r="AW25" s="1">
        <v>50.28</v>
      </c>
      <c r="AZ25">
        <v>8</v>
      </c>
      <c r="BF25">
        <v>20</v>
      </c>
      <c r="BK25">
        <v>0</v>
      </c>
      <c r="BN25">
        <v>1</v>
      </c>
      <c r="BT25">
        <v>1</v>
      </c>
      <c r="BY25">
        <v>1</v>
      </c>
      <c r="CB25" t="s">
        <v>1544</v>
      </c>
      <c r="CH25" t="s">
        <v>1545</v>
      </c>
      <c r="CM25" t="s">
        <v>1546</v>
      </c>
      <c r="CP25" t="s">
        <v>23</v>
      </c>
      <c r="CQ25" t="s">
        <v>1542</v>
      </c>
      <c r="CR25" t="s">
        <v>48</v>
      </c>
      <c r="CS25" s="1">
        <v>43.780500000000004</v>
      </c>
      <c r="CT25">
        <v>437805</v>
      </c>
      <c r="CU25">
        <v>437805</v>
      </c>
      <c r="CV25">
        <v>8</v>
      </c>
      <c r="CW25">
        <v>1</v>
      </c>
      <c r="CX25" t="s">
        <v>1544</v>
      </c>
      <c r="CY25" t="s">
        <v>2072</v>
      </c>
      <c r="CZ25" t="s">
        <v>2035</v>
      </c>
      <c r="DA25" t="s">
        <v>2033</v>
      </c>
      <c r="DB25" t="s">
        <v>2121</v>
      </c>
      <c r="DC25">
        <v>52</v>
      </c>
      <c r="DD25">
        <v>1200</v>
      </c>
      <c r="DE25" t="str">
        <f t="shared" si="0"/>
        <v>K</v>
      </c>
    </row>
    <row r="26" spans="1:110" x14ac:dyDescent="0.35">
      <c r="A26">
        <v>10000</v>
      </c>
      <c r="B26" t="s">
        <v>2004</v>
      </c>
      <c r="C26" t="s">
        <v>304</v>
      </c>
      <c r="D26" t="s">
        <v>2004</v>
      </c>
      <c r="E26" t="s">
        <v>2005</v>
      </c>
      <c r="F26" t="s">
        <v>2006</v>
      </c>
      <c r="G26" t="s">
        <v>2007</v>
      </c>
      <c r="H26" t="s">
        <v>2008</v>
      </c>
      <c r="I26">
        <v>10000</v>
      </c>
      <c r="Q26" t="s">
        <v>2009</v>
      </c>
      <c r="AS26" s="1">
        <v>199.82</v>
      </c>
      <c r="BG26">
        <v>0</v>
      </c>
      <c r="BU26">
        <v>10</v>
      </c>
      <c r="CI26" t="s">
        <v>2010</v>
      </c>
      <c r="CP26" t="s">
        <v>30</v>
      </c>
      <c r="CQ26" t="s">
        <v>2009</v>
      </c>
      <c r="CS26" s="1">
        <v>199.82</v>
      </c>
      <c r="CT26">
        <v>1998200</v>
      </c>
      <c r="CU26">
        <v>1998200</v>
      </c>
      <c r="CV26">
        <v>0</v>
      </c>
      <c r="CW26">
        <v>10</v>
      </c>
      <c r="CX26" t="s">
        <v>2010</v>
      </c>
      <c r="CY26" t="s">
        <v>2133</v>
      </c>
      <c r="CZ26" t="s">
        <v>2125</v>
      </c>
      <c r="DA26" t="s">
        <v>2033</v>
      </c>
      <c r="DB26" t="s">
        <v>2121</v>
      </c>
      <c r="DC26">
        <v>35</v>
      </c>
      <c r="DD26">
        <v>1700</v>
      </c>
      <c r="DE26" t="str">
        <f t="shared" si="0"/>
        <v>K</v>
      </c>
    </row>
    <row r="27" spans="1:110" x14ac:dyDescent="0.35">
      <c r="A27">
        <v>10000</v>
      </c>
      <c r="B27" t="s">
        <v>390</v>
      </c>
      <c r="C27" t="s">
        <v>304</v>
      </c>
      <c r="D27" t="s">
        <v>390</v>
      </c>
      <c r="E27" t="s">
        <v>391</v>
      </c>
      <c r="F27" t="s">
        <v>59</v>
      </c>
      <c r="G27" t="s">
        <v>392</v>
      </c>
      <c r="H27" t="s">
        <v>393</v>
      </c>
      <c r="I27">
        <v>10000</v>
      </c>
      <c r="J27" t="s">
        <v>394</v>
      </c>
      <c r="K27" t="s">
        <v>390</v>
      </c>
      <c r="P27" t="s">
        <v>395</v>
      </c>
      <c r="Q27" t="s">
        <v>396</v>
      </c>
      <c r="U27" t="s">
        <v>390</v>
      </c>
      <c r="V27" t="s">
        <v>390</v>
      </c>
      <c r="W27" t="s">
        <v>390</v>
      </c>
      <c r="X27" t="s">
        <v>48</v>
      </c>
      <c r="AD27" t="s">
        <v>48</v>
      </c>
      <c r="AL27" s="1">
        <v>9.5760000000000005</v>
      </c>
      <c r="AM27" s="1">
        <v>9.4239999999999995</v>
      </c>
      <c r="AR27" s="1">
        <v>11.15</v>
      </c>
      <c r="AS27" s="1">
        <v>9</v>
      </c>
      <c r="AW27" s="1">
        <v>20.22</v>
      </c>
      <c r="AX27" s="1">
        <v>10.77</v>
      </c>
      <c r="AY27" s="1">
        <v>9.4239999999999995</v>
      </c>
      <c r="AZ27">
        <v>520</v>
      </c>
      <c r="BA27">
        <v>450</v>
      </c>
      <c r="BF27">
        <v>646</v>
      </c>
      <c r="BG27">
        <v>0</v>
      </c>
      <c r="BK27">
        <v>3</v>
      </c>
      <c r="BL27">
        <v>150</v>
      </c>
      <c r="BM27">
        <v>450</v>
      </c>
      <c r="BN27">
        <v>1</v>
      </c>
      <c r="BO27">
        <v>1</v>
      </c>
      <c r="BT27">
        <v>1</v>
      </c>
      <c r="BU27">
        <v>450</v>
      </c>
      <c r="BY27">
        <v>1</v>
      </c>
      <c r="BZ27">
        <v>30</v>
      </c>
      <c r="CA27">
        <v>1</v>
      </c>
      <c r="CB27" t="s">
        <v>397</v>
      </c>
      <c r="CC27" t="s">
        <v>398</v>
      </c>
      <c r="CH27" t="s">
        <v>399</v>
      </c>
      <c r="CI27" t="s">
        <v>400</v>
      </c>
      <c r="CM27" t="s">
        <v>401</v>
      </c>
      <c r="CN27" t="s">
        <v>402</v>
      </c>
      <c r="CO27" t="s">
        <v>403</v>
      </c>
      <c r="CP27" t="s">
        <v>404</v>
      </c>
      <c r="CQ27">
        <v>3361191</v>
      </c>
      <c r="CS27" s="1">
        <v>8.9723767826097092</v>
      </c>
      <c r="CT27">
        <v>89723.767826097101</v>
      </c>
      <c r="CU27">
        <v>89723.767826097101</v>
      </c>
      <c r="CV27">
        <v>0</v>
      </c>
      <c r="CW27">
        <v>1</v>
      </c>
      <c r="CX27" t="s">
        <v>405</v>
      </c>
      <c r="CY27" t="s">
        <v>2031</v>
      </c>
      <c r="CZ27" t="s">
        <v>2032</v>
      </c>
      <c r="DA27" t="s">
        <v>2033</v>
      </c>
      <c r="DB27" t="s">
        <v>2030</v>
      </c>
      <c r="DC27">
        <v>100</v>
      </c>
      <c r="DD27">
        <v>1200</v>
      </c>
      <c r="DE27" t="str">
        <f t="shared" si="0"/>
        <v>D</v>
      </c>
    </row>
    <row r="28" spans="1:110" x14ac:dyDescent="0.35">
      <c r="A28">
        <v>10000</v>
      </c>
      <c r="B28" t="s">
        <v>303</v>
      </c>
      <c r="C28" t="s">
        <v>304</v>
      </c>
      <c r="D28" t="s">
        <v>303</v>
      </c>
      <c r="E28" t="s">
        <v>305</v>
      </c>
      <c r="F28" t="s">
        <v>306</v>
      </c>
      <c r="G28" t="s">
        <v>307</v>
      </c>
      <c r="H28" t="s">
        <v>308</v>
      </c>
      <c r="I28">
        <v>10000</v>
      </c>
      <c r="J28" t="s">
        <v>309</v>
      </c>
      <c r="K28" t="s">
        <v>303</v>
      </c>
      <c r="O28" t="s">
        <v>310</v>
      </c>
      <c r="P28" t="s">
        <v>311</v>
      </c>
      <c r="Q28" t="s">
        <v>312</v>
      </c>
      <c r="U28" t="s">
        <v>303</v>
      </c>
      <c r="W28" t="s">
        <v>303</v>
      </c>
      <c r="X28" t="s">
        <v>48</v>
      </c>
      <c r="AC28" t="s">
        <v>48</v>
      </c>
      <c r="AD28" t="s">
        <v>48</v>
      </c>
      <c r="AL28" s="1">
        <v>6.9558999999999997</v>
      </c>
      <c r="AM28" s="1">
        <v>8.8239999999999998</v>
      </c>
      <c r="AQ28" s="1">
        <v>7.94</v>
      </c>
      <c r="AR28" s="1">
        <v>8.1</v>
      </c>
      <c r="AS28" s="1">
        <v>7.58</v>
      </c>
      <c r="AW28" s="1">
        <v>14.3</v>
      </c>
      <c r="AY28" s="1">
        <v>8.0731999999999999</v>
      </c>
      <c r="AZ28">
        <v>446</v>
      </c>
      <c r="BA28">
        <v>119</v>
      </c>
      <c r="BE28">
        <v>450</v>
      </c>
      <c r="BF28">
        <v>626</v>
      </c>
      <c r="BG28">
        <v>389</v>
      </c>
      <c r="BK28">
        <v>9</v>
      </c>
      <c r="BM28">
        <v>450</v>
      </c>
      <c r="BN28">
        <v>1</v>
      </c>
      <c r="BO28">
        <v>1</v>
      </c>
      <c r="BS28">
        <v>450</v>
      </c>
      <c r="BT28">
        <v>1</v>
      </c>
      <c r="BU28">
        <v>1</v>
      </c>
      <c r="BY28">
        <v>1</v>
      </c>
      <c r="CA28">
        <v>450</v>
      </c>
      <c r="CB28" t="s">
        <v>313</v>
      </c>
      <c r="CC28" t="s">
        <v>314</v>
      </c>
      <c r="CG28" t="s">
        <v>315</v>
      </c>
      <c r="CH28" t="s">
        <v>316</v>
      </c>
      <c r="CI28" t="s">
        <v>317</v>
      </c>
      <c r="CM28" t="s">
        <v>318</v>
      </c>
      <c r="CO28" t="s">
        <v>319</v>
      </c>
      <c r="CP28" t="s">
        <v>23</v>
      </c>
      <c r="CQ28" t="s">
        <v>309</v>
      </c>
      <c r="CR28" t="s">
        <v>48</v>
      </c>
      <c r="CS28" s="1">
        <v>6.9558999999999997</v>
      </c>
      <c r="CT28">
        <v>69559</v>
      </c>
      <c r="CU28">
        <v>69559</v>
      </c>
      <c r="CV28">
        <v>446</v>
      </c>
      <c r="CW28">
        <v>1</v>
      </c>
      <c r="CX28" t="s">
        <v>313</v>
      </c>
      <c r="CY28" t="s">
        <v>2062</v>
      </c>
      <c r="CZ28" t="s">
        <v>2063</v>
      </c>
      <c r="DA28" t="s">
        <v>2033</v>
      </c>
      <c r="DB28" t="s">
        <v>2030</v>
      </c>
      <c r="DC28">
        <v>150</v>
      </c>
      <c r="DD28">
        <v>1200</v>
      </c>
      <c r="DE28" t="str">
        <f t="shared" si="0"/>
        <v>D</v>
      </c>
    </row>
    <row r="29" spans="1:110" x14ac:dyDescent="0.35">
      <c r="A29">
        <v>10000</v>
      </c>
      <c r="B29" t="s">
        <v>641</v>
      </c>
      <c r="C29" t="s">
        <v>304</v>
      </c>
      <c r="D29" t="s">
        <v>641</v>
      </c>
      <c r="E29" t="s">
        <v>642</v>
      </c>
      <c r="F29" t="s">
        <v>643</v>
      </c>
      <c r="G29" t="s">
        <v>644</v>
      </c>
      <c r="H29" t="s">
        <v>645</v>
      </c>
      <c r="I29">
        <v>10000</v>
      </c>
      <c r="J29" t="s">
        <v>646</v>
      </c>
      <c r="P29" t="s">
        <v>647</v>
      </c>
      <c r="Q29" t="s">
        <v>648</v>
      </c>
      <c r="U29" t="s">
        <v>641</v>
      </c>
      <c r="X29" t="s">
        <v>48</v>
      </c>
      <c r="AD29" t="s">
        <v>48</v>
      </c>
      <c r="AL29" s="1">
        <v>5.1165000000000003</v>
      </c>
      <c r="AR29" s="1">
        <v>5.87</v>
      </c>
      <c r="AS29" s="1">
        <v>5.87</v>
      </c>
      <c r="AW29" s="1">
        <v>11.4</v>
      </c>
      <c r="AZ29">
        <v>198</v>
      </c>
      <c r="BF29">
        <v>952</v>
      </c>
      <c r="BG29">
        <v>301</v>
      </c>
      <c r="BK29">
        <v>9</v>
      </c>
      <c r="BN29">
        <v>1</v>
      </c>
      <c r="BT29">
        <v>1</v>
      </c>
      <c r="BU29">
        <v>1</v>
      </c>
      <c r="BY29">
        <v>1</v>
      </c>
      <c r="CB29" t="s">
        <v>649</v>
      </c>
      <c r="CH29" t="s">
        <v>650</v>
      </c>
      <c r="CI29" t="s">
        <v>651</v>
      </c>
      <c r="CM29" t="s">
        <v>652</v>
      </c>
      <c r="CP29" t="s">
        <v>23</v>
      </c>
      <c r="CQ29" t="s">
        <v>646</v>
      </c>
      <c r="CR29" t="s">
        <v>48</v>
      </c>
      <c r="CS29" s="1">
        <v>5.1165000000000003</v>
      </c>
      <c r="CT29">
        <v>51165</v>
      </c>
      <c r="CU29">
        <v>51165</v>
      </c>
      <c r="CV29">
        <v>198</v>
      </c>
      <c r="CW29">
        <v>1</v>
      </c>
      <c r="CX29" t="s">
        <v>649</v>
      </c>
      <c r="CY29" t="s">
        <v>2083</v>
      </c>
      <c r="CZ29" t="s">
        <v>2037</v>
      </c>
      <c r="DA29" t="s">
        <v>2033</v>
      </c>
      <c r="DB29" t="s">
        <v>2030</v>
      </c>
      <c r="DC29">
        <v>200</v>
      </c>
      <c r="DD29">
        <v>1200</v>
      </c>
      <c r="DE29" t="str">
        <f t="shared" si="0"/>
        <v>D</v>
      </c>
    </row>
    <row r="30" spans="1:110" x14ac:dyDescent="0.35">
      <c r="A30">
        <v>10000</v>
      </c>
      <c r="B30" t="s">
        <v>605</v>
      </c>
      <c r="C30" t="s">
        <v>304</v>
      </c>
      <c r="D30" t="s">
        <v>605</v>
      </c>
      <c r="E30" t="s">
        <v>606</v>
      </c>
      <c r="F30" t="s">
        <v>607</v>
      </c>
      <c r="G30" t="s">
        <v>608</v>
      </c>
      <c r="H30" t="s">
        <v>609</v>
      </c>
      <c r="I30">
        <v>10000</v>
      </c>
      <c r="J30" t="s">
        <v>610</v>
      </c>
      <c r="K30" t="s">
        <v>605</v>
      </c>
      <c r="O30" t="s">
        <v>611</v>
      </c>
      <c r="P30" t="s">
        <v>612</v>
      </c>
      <c r="Q30" t="s">
        <v>613</v>
      </c>
      <c r="W30" t="s">
        <v>605</v>
      </c>
      <c r="X30" t="s">
        <v>48</v>
      </c>
      <c r="AC30" t="s">
        <v>48</v>
      </c>
      <c r="AD30" t="s">
        <v>48</v>
      </c>
      <c r="AL30" s="1">
        <v>3.3540000000000001</v>
      </c>
      <c r="AM30" s="1">
        <v>3.9510000000000001</v>
      </c>
      <c r="AQ30" s="1">
        <v>4.16</v>
      </c>
      <c r="AR30" s="1">
        <v>3.99</v>
      </c>
      <c r="AS30" s="1">
        <v>3.23</v>
      </c>
      <c r="AY30" s="1">
        <v>3.7561</v>
      </c>
      <c r="AZ30">
        <v>504</v>
      </c>
      <c r="BA30">
        <v>260</v>
      </c>
      <c r="BE30">
        <v>420</v>
      </c>
      <c r="BF30">
        <v>929</v>
      </c>
      <c r="BG30">
        <v>0</v>
      </c>
      <c r="BM30">
        <v>240</v>
      </c>
      <c r="BN30">
        <v>1</v>
      </c>
      <c r="BO30">
        <v>1</v>
      </c>
      <c r="BS30">
        <v>30</v>
      </c>
      <c r="BT30">
        <v>1</v>
      </c>
      <c r="BU30">
        <v>450</v>
      </c>
      <c r="CA30">
        <v>30</v>
      </c>
      <c r="CB30" t="s">
        <v>614</v>
      </c>
      <c r="CC30" t="s">
        <v>615</v>
      </c>
      <c r="CG30" t="s">
        <v>616</v>
      </c>
      <c r="CH30" t="s">
        <v>617</v>
      </c>
      <c r="CI30" t="s">
        <v>618</v>
      </c>
      <c r="CO30" t="s">
        <v>619</v>
      </c>
      <c r="CP30" t="s">
        <v>30</v>
      </c>
      <c r="CQ30" t="s">
        <v>613</v>
      </c>
      <c r="CS30" s="1">
        <v>3.23</v>
      </c>
      <c r="CT30">
        <v>32300</v>
      </c>
      <c r="CU30">
        <v>32300</v>
      </c>
      <c r="CV30">
        <v>0</v>
      </c>
      <c r="CW30">
        <v>450</v>
      </c>
      <c r="CX30" t="s">
        <v>618</v>
      </c>
      <c r="CY30" t="s">
        <v>2081</v>
      </c>
      <c r="CZ30" t="s">
        <v>2076</v>
      </c>
      <c r="DA30" t="s">
        <v>2033</v>
      </c>
      <c r="DB30" t="s">
        <v>2030</v>
      </c>
      <c r="DC30">
        <v>1000</v>
      </c>
      <c r="DD30">
        <v>1700</v>
      </c>
      <c r="DE30" t="str">
        <f t="shared" si="0"/>
        <v>D</v>
      </c>
    </row>
    <row r="31" spans="1:110" x14ac:dyDescent="0.35">
      <c r="A31">
        <v>10000</v>
      </c>
      <c r="B31" t="s">
        <v>1593</v>
      </c>
      <c r="C31" t="s">
        <v>898</v>
      </c>
      <c r="D31" t="s">
        <v>1593</v>
      </c>
      <c r="E31" t="s">
        <v>1594</v>
      </c>
      <c r="F31" t="s">
        <v>1595</v>
      </c>
      <c r="G31" t="s">
        <v>1596</v>
      </c>
      <c r="H31" t="s">
        <v>1597</v>
      </c>
      <c r="I31">
        <v>10000</v>
      </c>
      <c r="J31" t="s">
        <v>1598</v>
      </c>
      <c r="K31" t="s">
        <v>1593</v>
      </c>
      <c r="R31" t="s">
        <v>1593</v>
      </c>
      <c r="W31" t="s">
        <v>1593</v>
      </c>
      <c r="X31" t="s">
        <v>196</v>
      </c>
      <c r="AL31" s="1">
        <v>206.11519999999999</v>
      </c>
      <c r="AM31" s="1">
        <v>209.31</v>
      </c>
      <c r="AT31" s="1">
        <v>196.76</v>
      </c>
      <c r="AY31" s="1">
        <v>209.31</v>
      </c>
      <c r="AZ31">
        <v>4</v>
      </c>
      <c r="BA31">
        <v>62</v>
      </c>
      <c r="BH31">
        <v>0</v>
      </c>
      <c r="BM31">
        <v>62</v>
      </c>
      <c r="BN31">
        <v>1</v>
      </c>
      <c r="BO31">
        <v>1</v>
      </c>
      <c r="BV31">
        <v>3</v>
      </c>
      <c r="CA31">
        <v>1</v>
      </c>
      <c r="CB31" t="s">
        <v>1599</v>
      </c>
      <c r="CC31" t="s">
        <v>1600</v>
      </c>
      <c r="CJ31" t="s">
        <v>1601</v>
      </c>
      <c r="CO31" t="s">
        <v>1602</v>
      </c>
      <c r="CP31" t="s">
        <v>31</v>
      </c>
      <c r="CQ31" t="s">
        <v>1593</v>
      </c>
      <c r="CS31" s="1">
        <v>196.76</v>
      </c>
      <c r="CT31">
        <v>1967600</v>
      </c>
      <c r="CU31">
        <v>1967600</v>
      </c>
      <c r="CV31">
        <v>0</v>
      </c>
      <c r="CW31">
        <v>3</v>
      </c>
      <c r="CX31" t="s">
        <v>1601</v>
      </c>
      <c r="CY31" t="s">
        <v>2124</v>
      </c>
      <c r="CZ31" t="s">
        <v>2125</v>
      </c>
      <c r="DA31" t="s">
        <v>2033</v>
      </c>
      <c r="DB31" t="s">
        <v>2121</v>
      </c>
      <c r="DC31">
        <v>17</v>
      </c>
      <c r="DD31">
        <v>1200</v>
      </c>
      <c r="DE31" t="str">
        <f t="shared" si="0"/>
        <v>K</v>
      </c>
      <c r="DF31" t="s">
        <v>1595</v>
      </c>
    </row>
    <row r="32" spans="1:110" x14ac:dyDescent="0.35">
      <c r="A32">
        <v>10000</v>
      </c>
      <c r="B32" t="s">
        <v>1449</v>
      </c>
      <c r="C32" t="s">
        <v>898</v>
      </c>
      <c r="D32" t="s">
        <v>1449</v>
      </c>
      <c r="E32" t="s">
        <v>1450</v>
      </c>
      <c r="F32" t="s">
        <v>1451</v>
      </c>
      <c r="G32" t="s">
        <v>1452</v>
      </c>
      <c r="H32" t="s">
        <v>1453</v>
      </c>
      <c r="I32">
        <v>10000</v>
      </c>
      <c r="J32" t="s">
        <v>1454</v>
      </c>
      <c r="K32" t="s">
        <v>1449</v>
      </c>
      <c r="R32" t="s">
        <v>1449</v>
      </c>
      <c r="W32" t="s">
        <v>1449</v>
      </c>
      <c r="X32" t="s">
        <v>48</v>
      </c>
      <c r="AL32" s="1">
        <v>28.171520000000001</v>
      </c>
      <c r="AM32" s="1">
        <v>26.98</v>
      </c>
      <c r="AT32" s="1">
        <v>26.09</v>
      </c>
      <c r="AY32" s="1">
        <v>26.98</v>
      </c>
      <c r="AZ32">
        <v>35</v>
      </c>
      <c r="BA32">
        <v>120</v>
      </c>
      <c r="BH32">
        <v>1458</v>
      </c>
      <c r="BM32">
        <v>120</v>
      </c>
      <c r="BN32">
        <v>1</v>
      </c>
      <c r="BO32">
        <v>1</v>
      </c>
      <c r="BV32">
        <v>1</v>
      </c>
      <c r="CA32">
        <v>1</v>
      </c>
      <c r="CB32" t="s">
        <v>1455</v>
      </c>
      <c r="CC32" t="s">
        <v>1456</v>
      </c>
      <c r="CJ32" t="s">
        <v>1457</v>
      </c>
      <c r="CO32" t="s">
        <v>1458</v>
      </c>
      <c r="CP32" t="s">
        <v>31</v>
      </c>
      <c r="CQ32" t="s">
        <v>1449</v>
      </c>
      <c r="CS32" s="1">
        <v>26.09</v>
      </c>
      <c r="CT32">
        <v>260900</v>
      </c>
      <c r="CU32">
        <v>260900</v>
      </c>
      <c r="CV32">
        <v>1458</v>
      </c>
      <c r="CW32">
        <v>1</v>
      </c>
      <c r="CX32" t="s">
        <v>1457</v>
      </c>
      <c r="CY32" t="s">
        <v>2118</v>
      </c>
      <c r="CZ32" t="s">
        <v>2035</v>
      </c>
      <c r="DA32" t="s">
        <v>2033</v>
      </c>
      <c r="DB32" t="s">
        <v>2030</v>
      </c>
      <c r="DC32">
        <v>19</v>
      </c>
      <c r="DD32">
        <v>650</v>
      </c>
      <c r="DE32" t="str">
        <f t="shared" si="0"/>
        <v>D</v>
      </c>
      <c r="DF32" t="s">
        <v>1451</v>
      </c>
    </row>
    <row r="33" spans="1:110" x14ac:dyDescent="0.35">
      <c r="A33">
        <v>10000</v>
      </c>
      <c r="B33" t="s">
        <v>897</v>
      </c>
      <c r="C33" t="s">
        <v>898</v>
      </c>
      <c r="D33" t="s">
        <v>897</v>
      </c>
      <c r="E33" t="s">
        <v>899</v>
      </c>
      <c r="F33" t="s">
        <v>900</v>
      </c>
      <c r="G33" t="s">
        <v>901</v>
      </c>
      <c r="H33" t="s">
        <v>902</v>
      </c>
      <c r="I33">
        <v>10000</v>
      </c>
      <c r="J33" t="s">
        <v>903</v>
      </c>
      <c r="R33" t="s">
        <v>897</v>
      </c>
      <c r="W33" t="s">
        <v>897</v>
      </c>
      <c r="X33" t="s">
        <v>48</v>
      </c>
      <c r="AL33" s="1">
        <v>31.619959999999999</v>
      </c>
      <c r="AT33" s="1">
        <v>29.28</v>
      </c>
      <c r="AY33" s="1">
        <v>37.9</v>
      </c>
      <c r="AZ33">
        <v>115</v>
      </c>
      <c r="BH33">
        <v>1600</v>
      </c>
      <c r="BM33">
        <v>1600</v>
      </c>
      <c r="BN33">
        <v>1</v>
      </c>
      <c r="BV33">
        <v>1</v>
      </c>
      <c r="CA33">
        <v>2</v>
      </c>
      <c r="CB33" t="s">
        <v>904</v>
      </c>
      <c r="CJ33" t="s">
        <v>905</v>
      </c>
      <c r="CO33" t="s">
        <v>906</v>
      </c>
      <c r="CP33" t="s">
        <v>31</v>
      </c>
      <c r="CQ33" t="s">
        <v>897</v>
      </c>
      <c r="CS33" s="1">
        <v>29.28</v>
      </c>
      <c r="CT33">
        <v>292800</v>
      </c>
      <c r="CU33">
        <v>292800</v>
      </c>
      <c r="CV33">
        <v>1600</v>
      </c>
      <c r="CW33">
        <v>1</v>
      </c>
      <c r="CX33" t="s">
        <v>905</v>
      </c>
      <c r="CY33" t="s">
        <v>2096</v>
      </c>
      <c r="CZ33" t="s">
        <v>2035</v>
      </c>
      <c r="DA33" t="s">
        <v>2033</v>
      </c>
      <c r="DB33" t="s">
        <v>2030</v>
      </c>
      <c r="DC33">
        <v>31</v>
      </c>
      <c r="DD33">
        <v>1200</v>
      </c>
      <c r="DE33" t="str">
        <f t="shared" si="0"/>
        <v>D</v>
      </c>
      <c r="DF33" t="s">
        <v>900</v>
      </c>
    </row>
    <row r="34" spans="1:110" x14ac:dyDescent="0.35">
      <c r="A34">
        <v>10000</v>
      </c>
      <c r="B34" t="s">
        <v>1616</v>
      </c>
      <c r="C34" t="s">
        <v>898</v>
      </c>
      <c r="D34" t="s">
        <v>1616</v>
      </c>
      <c r="E34" t="s">
        <v>1617</v>
      </c>
      <c r="F34" t="s">
        <v>1618</v>
      </c>
      <c r="G34" t="s">
        <v>1619</v>
      </c>
      <c r="H34" t="s">
        <v>902</v>
      </c>
      <c r="I34">
        <v>10000</v>
      </c>
      <c r="J34" t="s">
        <v>1620</v>
      </c>
      <c r="R34" t="s">
        <v>1616</v>
      </c>
      <c r="W34" t="s">
        <v>1616</v>
      </c>
      <c r="X34" t="s">
        <v>48</v>
      </c>
      <c r="AL34" s="1">
        <v>45.052199999999999</v>
      </c>
      <c r="AT34" s="1">
        <v>41.72</v>
      </c>
      <c r="AY34" s="1">
        <v>54</v>
      </c>
      <c r="AZ34">
        <v>0</v>
      </c>
      <c r="BH34">
        <v>210</v>
      </c>
      <c r="BM34">
        <v>210</v>
      </c>
      <c r="BN34">
        <v>1</v>
      </c>
      <c r="BV34">
        <v>1</v>
      </c>
      <c r="CA34">
        <v>2</v>
      </c>
      <c r="CB34" t="s">
        <v>1621</v>
      </c>
      <c r="CJ34" t="s">
        <v>1622</v>
      </c>
      <c r="CO34" t="s">
        <v>1623</v>
      </c>
      <c r="CP34" t="s">
        <v>31</v>
      </c>
      <c r="CQ34" t="s">
        <v>1616</v>
      </c>
      <c r="CS34" s="1">
        <v>41.72</v>
      </c>
      <c r="CT34">
        <v>417200</v>
      </c>
      <c r="CU34">
        <v>417200</v>
      </c>
      <c r="CV34">
        <v>210</v>
      </c>
      <c r="CW34">
        <v>1</v>
      </c>
      <c r="CX34" t="s">
        <v>1622</v>
      </c>
      <c r="CY34" t="s">
        <v>2096</v>
      </c>
      <c r="CZ34" t="s">
        <v>2035</v>
      </c>
      <c r="DA34" t="s">
        <v>2033</v>
      </c>
      <c r="DB34" t="s">
        <v>2121</v>
      </c>
      <c r="DC34">
        <v>31</v>
      </c>
      <c r="DD34">
        <v>1200</v>
      </c>
      <c r="DE34" t="str">
        <f t="shared" ref="DE34:DE65" si="1">IF(DB34="TO-247-3","D",IF(DB34="TO-247-4","K",IF(LEFT(DB34,6)="TO-263","J","K")))</f>
        <v>K</v>
      </c>
      <c r="DF34" t="s">
        <v>1618</v>
      </c>
    </row>
    <row r="35" spans="1:110" x14ac:dyDescent="0.35">
      <c r="A35">
        <v>10000</v>
      </c>
      <c r="B35" t="s">
        <v>1526</v>
      </c>
      <c r="C35" t="s">
        <v>898</v>
      </c>
      <c r="D35" t="s">
        <v>1526</v>
      </c>
      <c r="E35" t="s">
        <v>1527</v>
      </c>
      <c r="F35" t="s">
        <v>1528</v>
      </c>
      <c r="G35" t="s">
        <v>1529</v>
      </c>
      <c r="H35" t="s">
        <v>1530</v>
      </c>
      <c r="I35">
        <v>10000</v>
      </c>
      <c r="J35" t="s">
        <v>1531</v>
      </c>
      <c r="K35" t="s">
        <v>1526</v>
      </c>
      <c r="R35" t="s">
        <v>1526</v>
      </c>
      <c r="W35" t="s">
        <v>1526</v>
      </c>
      <c r="X35" t="s">
        <v>48</v>
      </c>
      <c r="AL35" s="1">
        <v>32.092759999999998</v>
      </c>
      <c r="AM35" s="1">
        <v>30.67</v>
      </c>
      <c r="AT35" s="1">
        <v>29.72</v>
      </c>
      <c r="AY35" s="1">
        <v>30.67</v>
      </c>
      <c r="AZ35">
        <v>37</v>
      </c>
      <c r="BA35">
        <v>66</v>
      </c>
      <c r="BH35">
        <v>250</v>
      </c>
      <c r="BM35">
        <v>66</v>
      </c>
      <c r="BN35">
        <v>1</v>
      </c>
      <c r="BO35">
        <v>1</v>
      </c>
      <c r="BV35">
        <v>1</v>
      </c>
      <c r="CA35">
        <v>1</v>
      </c>
      <c r="CB35" t="s">
        <v>1532</v>
      </c>
      <c r="CC35" t="s">
        <v>1533</v>
      </c>
      <c r="CJ35" t="s">
        <v>1534</v>
      </c>
      <c r="CO35" t="s">
        <v>1535</v>
      </c>
      <c r="CP35" t="s">
        <v>31</v>
      </c>
      <c r="CQ35" t="s">
        <v>1526</v>
      </c>
      <c r="CS35" s="1">
        <v>29.72</v>
      </c>
      <c r="CT35">
        <v>297200</v>
      </c>
      <c r="CU35">
        <v>297200</v>
      </c>
      <c r="CV35">
        <v>250</v>
      </c>
      <c r="CW35">
        <v>1</v>
      </c>
      <c r="CX35" t="s">
        <v>1534</v>
      </c>
      <c r="CY35" t="s">
        <v>2123</v>
      </c>
      <c r="CZ35" t="s">
        <v>2035</v>
      </c>
      <c r="DA35" t="s">
        <v>2033</v>
      </c>
      <c r="DB35" t="s">
        <v>2121</v>
      </c>
      <c r="DC35">
        <v>50</v>
      </c>
      <c r="DD35">
        <v>1200</v>
      </c>
      <c r="DE35" t="str">
        <f t="shared" si="1"/>
        <v>K</v>
      </c>
      <c r="DF35" t="s">
        <v>1528</v>
      </c>
    </row>
    <row r="36" spans="1:110" x14ac:dyDescent="0.35">
      <c r="A36">
        <v>10000</v>
      </c>
      <c r="B36" t="s">
        <v>1684</v>
      </c>
      <c r="C36" t="s">
        <v>898</v>
      </c>
      <c r="D36" t="s">
        <v>1684</v>
      </c>
      <c r="E36" t="s">
        <v>1685</v>
      </c>
      <c r="F36" t="s">
        <v>1686</v>
      </c>
      <c r="G36" t="s">
        <v>1687</v>
      </c>
      <c r="H36" t="s">
        <v>1688</v>
      </c>
      <c r="I36">
        <v>10000</v>
      </c>
      <c r="J36" t="s">
        <v>1689</v>
      </c>
      <c r="R36" t="s">
        <v>1684</v>
      </c>
      <c r="X36" t="s">
        <v>48</v>
      </c>
      <c r="AL36" s="1">
        <v>6.1877300000000002</v>
      </c>
      <c r="AT36" s="1">
        <v>5.73</v>
      </c>
      <c r="AZ36">
        <v>0</v>
      </c>
      <c r="BH36">
        <v>0</v>
      </c>
      <c r="BN36">
        <v>1</v>
      </c>
      <c r="BV36">
        <v>57</v>
      </c>
      <c r="CB36" t="s">
        <v>1690</v>
      </c>
      <c r="CJ36" t="s">
        <v>1691</v>
      </c>
      <c r="CP36" t="s">
        <v>31</v>
      </c>
      <c r="CQ36" t="s">
        <v>1684</v>
      </c>
      <c r="CS36" s="1">
        <v>5.73</v>
      </c>
      <c r="CT36">
        <v>57300</v>
      </c>
      <c r="CU36">
        <v>57300</v>
      </c>
      <c r="CV36">
        <v>0</v>
      </c>
      <c r="CW36">
        <v>57</v>
      </c>
      <c r="CX36" t="s">
        <v>1691</v>
      </c>
      <c r="CY36" t="s">
        <v>2120</v>
      </c>
      <c r="CZ36" t="s">
        <v>2060</v>
      </c>
      <c r="DA36" t="s">
        <v>2033</v>
      </c>
      <c r="DB36" t="s">
        <v>2030</v>
      </c>
      <c r="DC36">
        <v>350</v>
      </c>
      <c r="DD36">
        <v>1200</v>
      </c>
      <c r="DE36" t="str">
        <f t="shared" si="1"/>
        <v>D</v>
      </c>
      <c r="DF36" t="s">
        <v>1686</v>
      </c>
    </row>
    <row r="37" spans="1:110" x14ac:dyDescent="0.35">
      <c r="A37">
        <v>10000</v>
      </c>
      <c r="B37" t="s">
        <v>1496</v>
      </c>
      <c r="C37" t="s">
        <v>898</v>
      </c>
      <c r="D37" t="s">
        <v>1496</v>
      </c>
      <c r="E37" t="s">
        <v>1497</v>
      </c>
      <c r="F37" t="s">
        <v>1498</v>
      </c>
      <c r="G37" t="s">
        <v>1499</v>
      </c>
      <c r="H37" t="s">
        <v>181</v>
      </c>
      <c r="I37">
        <v>10000</v>
      </c>
      <c r="J37" t="s">
        <v>1500</v>
      </c>
      <c r="R37" t="s">
        <v>1496</v>
      </c>
      <c r="W37" t="s">
        <v>1496</v>
      </c>
      <c r="X37" t="s">
        <v>48</v>
      </c>
      <c r="AL37" s="1">
        <v>5.9930599999999998</v>
      </c>
      <c r="AT37" s="1">
        <v>5.55</v>
      </c>
      <c r="AY37" s="1">
        <v>7.2</v>
      </c>
      <c r="AZ37">
        <v>63</v>
      </c>
      <c r="BH37">
        <v>803</v>
      </c>
      <c r="BM37">
        <v>803</v>
      </c>
      <c r="BN37">
        <v>1</v>
      </c>
      <c r="BV37">
        <v>1</v>
      </c>
      <c r="CA37">
        <v>8</v>
      </c>
      <c r="CB37" t="s">
        <v>1501</v>
      </c>
      <c r="CJ37" t="s">
        <v>1502</v>
      </c>
      <c r="CO37" t="s">
        <v>1503</v>
      </c>
      <c r="CP37" t="s">
        <v>31</v>
      </c>
      <c r="CQ37" t="s">
        <v>1496</v>
      </c>
      <c r="CS37" s="1">
        <v>5.55</v>
      </c>
      <c r="CT37">
        <v>55500</v>
      </c>
      <c r="CU37">
        <v>55500</v>
      </c>
      <c r="CV37">
        <v>803</v>
      </c>
      <c r="CW37">
        <v>1</v>
      </c>
      <c r="CX37" t="s">
        <v>1502</v>
      </c>
      <c r="CY37" t="s">
        <v>2104</v>
      </c>
      <c r="DB37" t="s">
        <v>2030</v>
      </c>
      <c r="DC37">
        <v>90</v>
      </c>
      <c r="DD37">
        <v>650</v>
      </c>
      <c r="DE37" t="str">
        <f t="shared" si="1"/>
        <v>D</v>
      </c>
      <c r="DF37" t="s">
        <v>1498</v>
      </c>
    </row>
    <row r="38" spans="1:110" x14ac:dyDescent="0.35">
      <c r="A38">
        <v>10000</v>
      </c>
      <c r="B38" t="s">
        <v>1504</v>
      </c>
      <c r="C38" t="s">
        <v>898</v>
      </c>
      <c r="D38" t="s">
        <v>1504</v>
      </c>
      <c r="E38" t="s">
        <v>1505</v>
      </c>
      <c r="F38" t="s">
        <v>1506</v>
      </c>
      <c r="G38" t="s">
        <v>1499</v>
      </c>
      <c r="H38" t="s">
        <v>181</v>
      </c>
      <c r="I38">
        <v>10000</v>
      </c>
      <c r="J38" t="s">
        <v>1507</v>
      </c>
      <c r="R38" t="s">
        <v>1504</v>
      </c>
      <c r="W38" t="s">
        <v>1504</v>
      </c>
      <c r="X38" t="s">
        <v>48</v>
      </c>
      <c r="AL38" s="1">
        <v>6.5492600000000003</v>
      </c>
      <c r="AT38" s="1">
        <v>6.07</v>
      </c>
      <c r="AY38" s="1">
        <v>7.85</v>
      </c>
      <c r="AZ38">
        <v>85</v>
      </c>
      <c r="BH38">
        <v>112</v>
      </c>
      <c r="BM38">
        <v>112</v>
      </c>
      <c r="BN38">
        <v>1</v>
      </c>
      <c r="BV38">
        <v>1</v>
      </c>
      <c r="CA38">
        <v>7</v>
      </c>
      <c r="CB38" t="s">
        <v>1508</v>
      </c>
      <c r="CJ38" t="s">
        <v>1509</v>
      </c>
      <c r="CO38" t="s">
        <v>1510</v>
      </c>
      <c r="CP38" t="s">
        <v>31</v>
      </c>
      <c r="CQ38" t="s">
        <v>1504</v>
      </c>
      <c r="CS38" s="1">
        <v>6.07</v>
      </c>
      <c r="CT38">
        <v>60700</v>
      </c>
      <c r="CU38">
        <v>60700</v>
      </c>
      <c r="CV38">
        <v>112</v>
      </c>
      <c r="CW38">
        <v>1</v>
      </c>
      <c r="CX38" t="s">
        <v>1509</v>
      </c>
      <c r="CY38" t="s">
        <v>2104</v>
      </c>
      <c r="CZ38" t="s">
        <v>2052</v>
      </c>
      <c r="DA38" t="s">
        <v>2053</v>
      </c>
      <c r="DB38" t="s">
        <v>8980</v>
      </c>
      <c r="DC38">
        <v>90</v>
      </c>
      <c r="DD38">
        <v>650</v>
      </c>
      <c r="DE38" t="str">
        <f t="shared" si="1"/>
        <v>K</v>
      </c>
      <c r="DF38" t="s">
        <v>1506</v>
      </c>
    </row>
    <row r="39" spans="1:110" x14ac:dyDescent="0.35">
      <c r="A39">
        <v>10000</v>
      </c>
      <c r="B39" t="s">
        <v>1511</v>
      </c>
      <c r="C39" t="s">
        <v>898</v>
      </c>
      <c r="D39" t="s">
        <v>1511</v>
      </c>
      <c r="E39" t="s">
        <v>1512</v>
      </c>
      <c r="F39" t="s">
        <v>1513</v>
      </c>
      <c r="G39" t="s">
        <v>1514</v>
      </c>
      <c r="H39" t="s">
        <v>181</v>
      </c>
      <c r="I39">
        <v>10000</v>
      </c>
      <c r="J39" t="s">
        <v>1515</v>
      </c>
      <c r="R39" t="s">
        <v>1511</v>
      </c>
      <c r="W39" t="s">
        <v>1511</v>
      </c>
      <c r="X39" t="s">
        <v>48</v>
      </c>
      <c r="AL39" s="1">
        <v>23.533439999999999</v>
      </c>
      <c r="AT39" s="1">
        <v>21.01</v>
      </c>
      <c r="AY39" s="1">
        <v>27.2</v>
      </c>
      <c r="AZ39">
        <v>48</v>
      </c>
      <c r="BH39">
        <v>250</v>
      </c>
      <c r="BM39">
        <v>250</v>
      </c>
      <c r="BN39">
        <v>1</v>
      </c>
      <c r="BV39">
        <v>1</v>
      </c>
      <c r="CA39">
        <v>3</v>
      </c>
      <c r="CB39" t="s">
        <v>1516</v>
      </c>
      <c r="CJ39" t="s">
        <v>1517</v>
      </c>
      <c r="CO39" t="s">
        <v>1518</v>
      </c>
      <c r="CP39" t="s">
        <v>31</v>
      </c>
      <c r="CQ39" t="s">
        <v>1511</v>
      </c>
      <c r="CS39" s="1">
        <v>21.01</v>
      </c>
      <c r="CT39">
        <v>210100</v>
      </c>
      <c r="CU39">
        <v>210100</v>
      </c>
      <c r="CV39">
        <v>250</v>
      </c>
      <c r="CW39">
        <v>1</v>
      </c>
      <c r="CX39" t="s">
        <v>1517</v>
      </c>
      <c r="CY39" t="s">
        <v>2104</v>
      </c>
      <c r="CZ39" t="s">
        <v>2122</v>
      </c>
      <c r="DB39" t="s">
        <v>2121</v>
      </c>
      <c r="DC39">
        <v>80</v>
      </c>
      <c r="DD39">
        <v>1200</v>
      </c>
      <c r="DE39" t="str">
        <f t="shared" si="1"/>
        <v>K</v>
      </c>
      <c r="DF39" t="s">
        <v>1513</v>
      </c>
    </row>
    <row r="40" spans="1:110" x14ac:dyDescent="0.35">
      <c r="A40">
        <v>10000</v>
      </c>
      <c r="B40" t="s">
        <v>1519</v>
      </c>
      <c r="C40" t="s">
        <v>898</v>
      </c>
      <c r="D40" t="s">
        <v>1519</v>
      </c>
      <c r="E40" t="s">
        <v>1520</v>
      </c>
      <c r="F40" t="s">
        <v>1506</v>
      </c>
      <c r="G40" t="s">
        <v>1521</v>
      </c>
      <c r="H40" t="s">
        <v>181</v>
      </c>
      <c r="I40">
        <v>10000</v>
      </c>
      <c r="J40" t="s">
        <v>1522</v>
      </c>
      <c r="R40" t="s">
        <v>1519</v>
      </c>
      <c r="W40" t="s">
        <v>1519</v>
      </c>
      <c r="X40" t="s">
        <v>48</v>
      </c>
      <c r="AL40" s="1">
        <v>28.699919999999999</v>
      </c>
      <c r="AT40" s="1">
        <v>26.57</v>
      </c>
      <c r="AY40" s="1">
        <v>34.4</v>
      </c>
      <c r="AZ40">
        <v>51</v>
      </c>
      <c r="BH40">
        <v>370</v>
      </c>
      <c r="BM40">
        <v>370</v>
      </c>
      <c r="BN40">
        <v>1</v>
      </c>
      <c r="BV40">
        <v>1</v>
      </c>
      <c r="CA40">
        <v>2</v>
      </c>
      <c r="CB40" t="s">
        <v>1523</v>
      </c>
      <c r="CJ40" t="s">
        <v>1524</v>
      </c>
      <c r="CO40" t="s">
        <v>1525</v>
      </c>
      <c r="CP40" t="s">
        <v>31</v>
      </c>
      <c r="CQ40" t="s">
        <v>1519</v>
      </c>
      <c r="CS40" s="1">
        <v>26.57</v>
      </c>
      <c r="CT40">
        <v>265700</v>
      </c>
      <c r="CU40">
        <v>265700</v>
      </c>
      <c r="CV40">
        <v>370</v>
      </c>
      <c r="CW40">
        <v>1</v>
      </c>
      <c r="CX40" t="s">
        <v>1524</v>
      </c>
      <c r="CY40" t="s">
        <v>2104</v>
      </c>
      <c r="CZ40" t="s">
        <v>2052</v>
      </c>
      <c r="DA40" t="s">
        <v>2053</v>
      </c>
      <c r="DB40" t="s">
        <v>8980</v>
      </c>
      <c r="DC40">
        <v>19</v>
      </c>
      <c r="DD40">
        <v>650</v>
      </c>
      <c r="DE40" t="str">
        <f t="shared" si="1"/>
        <v>K</v>
      </c>
      <c r="DF40" t="s">
        <v>1506</v>
      </c>
    </row>
    <row r="41" spans="1:110" x14ac:dyDescent="0.35">
      <c r="A41">
        <v>10000</v>
      </c>
      <c r="B41" t="s">
        <v>1799</v>
      </c>
      <c r="C41" t="s">
        <v>898</v>
      </c>
      <c r="D41" t="s">
        <v>1799</v>
      </c>
      <c r="E41" t="s">
        <v>1800</v>
      </c>
      <c r="F41" t="s">
        <v>1801</v>
      </c>
      <c r="G41" t="s">
        <v>1802</v>
      </c>
      <c r="H41" t="s">
        <v>181</v>
      </c>
      <c r="I41">
        <v>10000</v>
      </c>
      <c r="J41" t="s">
        <v>1803</v>
      </c>
      <c r="R41" t="s">
        <v>1799</v>
      </c>
      <c r="W41" t="s">
        <v>1799</v>
      </c>
      <c r="X41" t="s">
        <v>48</v>
      </c>
      <c r="AL41" s="1">
        <v>32.148359999999997</v>
      </c>
      <c r="AT41" s="1">
        <v>29.77</v>
      </c>
      <c r="AY41" s="1">
        <v>38.549999999999997</v>
      </c>
      <c r="AZ41">
        <v>0</v>
      </c>
      <c r="BH41">
        <v>400</v>
      </c>
      <c r="BM41">
        <v>400</v>
      </c>
      <c r="BN41">
        <v>1</v>
      </c>
      <c r="BV41">
        <v>1</v>
      </c>
      <c r="CA41">
        <v>2</v>
      </c>
      <c r="CB41" t="s">
        <v>1804</v>
      </c>
      <c r="CJ41" t="s">
        <v>1805</v>
      </c>
      <c r="CO41" t="s">
        <v>1806</v>
      </c>
      <c r="CP41" t="s">
        <v>31</v>
      </c>
      <c r="CQ41" t="s">
        <v>1799</v>
      </c>
      <c r="CS41" s="1">
        <v>29.77</v>
      </c>
      <c r="CT41">
        <v>297700</v>
      </c>
      <c r="CU41">
        <v>297700</v>
      </c>
      <c r="CV41">
        <v>400</v>
      </c>
      <c r="CW41">
        <v>1</v>
      </c>
      <c r="CX41" t="s">
        <v>1805</v>
      </c>
      <c r="CY41" t="s">
        <v>2104</v>
      </c>
      <c r="CZ41" t="s">
        <v>2052</v>
      </c>
      <c r="DA41" t="s">
        <v>2053</v>
      </c>
      <c r="DB41" t="s">
        <v>8980</v>
      </c>
      <c r="DC41">
        <v>31</v>
      </c>
      <c r="DD41">
        <v>1200</v>
      </c>
      <c r="DE41" t="str">
        <f t="shared" si="1"/>
        <v>K</v>
      </c>
      <c r="DF41" t="s">
        <v>1801</v>
      </c>
    </row>
    <row r="42" spans="1:110" x14ac:dyDescent="0.35">
      <c r="A42">
        <v>10000</v>
      </c>
      <c r="B42" t="s">
        <v>1436</v>
      </c>
      <c r="C42" t="s">
        <v>288</v>
      </c>
      <c r="D42" t="s">
        <v>1436</v>
      </c>
      <c r="E42" t="s">
        <v>1437</v>
      </c>
      <c r="F42" t="s">
        <v>1438</v>
      </c>
      <c r="G42" t="s">
        <v>1439</v>
      </c>
      <c r="H42" t="s">
        <v>1440</v>
      </c>
      <c r="I42">
        <v>10000</v>
      </c>
      <c r="J42" t="s">
        <v>1441</v>
      </c>
      <c r="L42" t="s">
        <v>1436</v>
      </c>
      <c r="M42" t="s">
        <v>1436</v>
      </c>
      <c r="P42" t="s">
        <v>1442</v>
      </c>
      <c r="Q42" t="s">
        <v>1443</v>
      </c>
      <c r="X42" t="s">
        <v>129</v>
      </c>
      <c r="AD42" t="s">
        <v>129</v>
      </c>
      <c r="AL42" s="1">
        <v>15.68</v>
      </c>
      <c r="AN42" s="1">
        <v>15.123340000000001</v>
      </c>
      <c r="AO42" s="1">
        <v>17.7249094167057</v>
      </c>
      <c r="AR42" s="1">
        <v>18.29</v>
      </c>
      <c r="AS42" s="1">
        <v>15.93</v>
      </c>
      <c r="AZ42">
        <v>0</v>
      </c>
      <c r="BB42">
        <v>0</v>
      </c>
      <c r="BC42">
        <v>0</v>
      </c>
      <c r="BF42">
        <v>0</v>
      </c>
      <c r="BG42">
        <v>0</v>
      </c>
      <c r="BN42">
        <v>800</v>
      </c>
      <c r="BP42">
        <v>800</v>
      </c>
      <c r="BQ42">
        <v>800</v>
      </c>
      <c r="BT42">
        <v>1</v>
      </c>
      <c r="BU42">
        <v>800</v>
      </c>
      <c r="CB42" t="s">
        <v>1444</v>
      </c>
      <c r="CD42" t="s">
        <v>1445</v>
      </c>
      <c r="CE42" t="s">
        <v>1446</v>
      </c>
      <c r="CH42" t="s">
        <v>1447</v>
      </c>
      <c r="CI42" t="s">
        <v>1448</v>
      </c>
      <c r="CP42" t="s">
        <v>25</v>
      </c>
      <c r="CQ42" t="s">
        <v>1436</v>
      </c>
      <c r="CS42" s="1">
        <v>15.123340000000001</v>
      </c>
      <c r="CT42">
        <v>151233.4</v>
      </c>
      <c r="CU42">
        <v>151233.4</v>
      </c>
      <c r="CV42">
        <v>0</v>
      </c>
      <c r="CW42">
        <v>800</v>
      </c>
      <c r="CX42" t="s">
        <v>1445</v>
      </c>
      <c r="CY42" t="s">
        <v>2116</v>
      </c>
      <c r="CZ42" t="s">
        <v>2117</v>
      </c>
      <c r="DA42" t="s">
        <v>2033</v>
      </c>
      <c r="DB42" t="s">
        <v>2039</v>
      </c>
      <c r="DC42">
        <v>28</v>
      </c>
      <c r="DD42">
        <v>1200</v>
      </c>
      <c r="DE42" t="str">
        <f t="shared" si="1"/>
        <v>J</v>
      </c>
    </row>
    <row r="43" spans="1:110" x14ac:dyDescent="0.35">
      <c r="A43">
        <v>10000</v>
      </c>
      <c r="B43" t="s">
        <v>1436</v>
      </c>
      <c r="C43" t="s">
        <v>288</v>
      </c>
      <c r="D43" t="s">
        <v>1436</v>
      </c>
      <c r="E43" t="s">
        <v>1437</v>
      </c>
      <c r="F43" t="s">
        <v>1438</v>
      </c>
      <c r="G43" t="s">
        <v>1439</v>
      </c>
      <c r="H43" t="s">
        <v>1440</v>
      </c>
      <c r="I43">
        <v>10000</v>
      </c>
      <c r="J43" t="s">
        <v>1441</v>
      </c>
      <c r="L43" t="s">
        <v>1436</v>
      </c>
      <c r="M43" t="s">
        <v>1436</v>
      </c>
      <c r="P43" t="s">
        <v>1442</v>
      </c>
      <c r="Q43" t="s">
        <v>1443</v>
      </c>
      <c r="X43" t="s">
        <v>129</v>
      </c>
      <c r="AD43" t="s">
        <v>129</v>
      </c>
      <c r="AL43" s="1">
        <v>15.68</v>
      </c>
      <c r="AN43" s="1">
        <v>15.123340000000001</v>
      </c>
      <c r="AO43" s="1">
        <v>17.7249094167057</v>
      </c>
      <c r="AR43" s="1">
        <v>18.29</v>
      </c>
      <c r="AS43" s="1">
        <v>15.93</v>
      </c>
      <c r="AZ43">
        <v>0</v>
      </c>
      <c r="BB43">
        <v>0</v>
      </c>
      <c r="BC43">
        <v>0</v>
      </c>
      <c r="BF43">
        <v>0</v>
      </c>
      <c r="BG43">
        <v>0</v>
      </c>
      <c r="BN43">
        <v>800</v>
      </c>
      <c r="BP43">
        <v>800</v>
      </c>
      <c r="BQ43">
        <v>800</v>
      </c>
      <c r="BT43">
        <v>1</v>
      </c>
      <c r="BU43">
        <v>800</v>
      </c>
      <c r="CB43" t="s">
        <v>1444</v>
      </c>
      <c r="CD43" t="s">
        <v>1445</v>
      </c>
      <c r="CE43" t="s">
        <v>1446</v>
      </c>
      <c r="CH43" t="s">
        <v>1447</v>
      </c>
      <c r="CI43" t="s">
        <v>1448</v>
      </c>
      <c r="CP43" t="s">
        <v>25</v>
      </c>
      <c r="CQ43" t="s">
        <v>1436</v>
      </c>
      <c r="CS43" s="1">
        <v>15.123340000000001</v>
      </c>
      <c r="CT43">
        <v>151233.4</v>
      </c>
      <c r="CU43">
        <v>151233.4</v>
      </c>
      <c r="CV43">
        <v>0</v>
      </c>
      <c r="CW43">
        <v>800</v>
      </c>
      <c r="CX43" t="s">
        <v>1445</v>
      </c>
      <c r="CY43" t="s">
        <v>2116</v>
      </c>
      <c r="CZ43" t="s">
        <v>2117</v>
      </c>
      <c r="DA43" t="s">
        <v>2033</v>
      </c>
      <c r="DB43" t="s">
        <v>2039</v>
      </c>
      <c r="DC43">
        <v>28</v>
      </c>
      <c r="DD43">
        <v>1200</v>
      </c>
      <c r="DE43" t="str">
        <f t="shared" si="1"/>
        <v>J</v>
      </c>
    </row>
    <row r="44" spans="1:110" x14ac:dyDescent="0.35">
      <c r="A44">
        <v>10000</v>
      </c>
      <c r="B44" t="s">
        <v>1436</v>
      </c>
      <c r="C44" t="s">
        <v>288</v>
      </c>
      <c r="D44" t="s">
        <v>1436</v>
      </c>
      <c r="E44" t="s">
        <v>1437</v>
      </c>
      <c r="F44" t="s">
        <v>1438</v>
      </c>
      <c r="G44" t="s">
        <v>1439</v>
      </c>
      <c r="H44" t="s">
        <v>1440</v>
      </c>
      <c r="I44">
        <v>10000</v>
      </c>
      <c r="J44" t="s">
        <v>1441</v>
      </c>
      <c r="L44" t="s">
        <v>1436</v>
      </c>
      <c r="M44" t="s">
        <v>1436</v>
      </c>
      <c r="P44" t="s">
        <v>1442</v>
      </c>
      <c r="Q44" t="s">
        <v>1443</v>
      </c>
      <c r="X44" t="s">
        <v>129</v>
      </c>
      <c r="AD44" t="s">
        <v>129</v>
      </c>
      <c r="AL44" s="1">
        <v>15.68</v>
      </c>
      <c r="AN44" s="1">
        <v>15.123340000000001</v>
      </c>
      <c r="AO44" s="1">
        <v>17.7249094167057</v>
      </c>
      <c r="AR44" s="1">
        <v>18.29</v>
      </c>
      <c r="AS44" s="1">
        <v>15.93</v>
      </c>
      <c r="AZ44">
        <v>0</v>
      </c>
      <c r="BB44">
        <v>0</v>
      </c>
      <c r="BC44">
        <v>0</v>
      </c>
      <c r="BF44">
        <v>0</v>
      </c>
      <c r="BG44">
        <v>0</v>
      </c>
      <c r="BN44">
        <v>800</v>
      </c>
      <c r="BP44">
        <v>800</v>
      </c>
      <c r="BQ44">
        <v>800</v>
      </c>
      <c r="BT44">
        <v>1</v>
      </c>
      <c r="BU44">
        <v>800</v>
      </c>
      <c r="CB44" t="s">
        <v>1444</v>
      </c>
      <c r="CD44" t="s">
        <v>1445</v>
      </c>
      <c r="CE44" t="s">
        <v>1446</v>
      </c>
      <c r="CH44" t="s">
        <v>1447</v>
      </c>
      <c r="CI44" t="s">
        <v>1448</v>
      </c>
      <c r="CP44" t="s">
        <v>25</v>
      </c>
      <c r="CQ44" t="s">
        <v>1436</v>
      </c>
      <c r="CS44" s="1">
        <v>15.123340000000001</v>
      </c>
      <c r="CT44">
        <v>151233.4</v>
      </c>
      <c r="CU44">
        <v>151233.4</v>
      </c>
      <c r="CV44">
        <v>0</v>
      </c>
      <c r="CW44">
        <v>800</v>
      </c>
      <c r="CX44" t="s">
        <v>1445</v>
      </c>
      <c r="CY44" t="s">
        <v>2116</v>
      </c>
      <c r="CZ44" t="s">
        <v>2117</v>
      </c>
      <c r="DA44" t="s">
        <v>2033</v>
      </c>
      <c r="DB44" t="s">
        <v>2039</v>
      </c>
      <c r="DC44">
        <v>28</v>
      </c>
      <c r="DD44">
        <v>1200</v>
      </c>
      <c r="DE44" t="str">
        <f t="shared" si="1"/>
        <v>J</v>
      </c>
    </row>
    <row r="45" spans="1:110" x14ac:dyDescent="0.35">
      <c r="A45">
        <v>10000</v>
      </c>
      <c r="B45" t="s">
        <v>1705</v>
      </c>
      <c r="C45" t="s">
        <v>288</v>
      </c>
      <c r="D45" t="s">
        <v>1705</v>
      </c>
      <c r="E45" t="s">
        <v>1706</v>
      </c>
      <c r="F45" t="s">
        <v>1707</v>
      </c>
      <c r="G45" t="s">
        <v>1708</v>
      </c>
      <c r="H45" t="s">
        <v>1709</v>
      </c>
      <c r="I45">
        <v>10000</v>
      </c>
      <c r="J45" t="s">
        <v>1710</v>
      </c>
      <c r="L45" t="s">
        <v>1705</v>
      </c>
      <c r="M45" t="s">
        <v>1705</v>
      </c>
      <c r="P45" t="s">
        <v>1711</v>
      </c>
      <c r="Q45" t="s">
        <v>1712</v>
      </c>
      <c r="X45" t="s">
        <v>129</v>
      </c>
      <c r="AD45" t="s">
        <v>129</v>
      </c>
      <c r="AE45" t="s">
        <v>514</v>
      </c>
      <c r="AL45" s="1">
        <v>14.355</v>
      </c>
      <c r="AN45" s="1">
        <v>12.22213</v>
      </c>
      <c r="AO45" s="1">
        <v>14.043773917663801</v>
      </c>
      <c r="AR45" s="1">
        <v>14.27</v>
      </c>
      <c r="AS45" s="1">
        <v>13.16</v>
      </c>
      <c r="AZ45">
        <v>0</v>
      </c>
      <c r="BB45">
        <v>0</v>
      </c>
      <c r="BC45">
        <v>0</v>
      </c>
      <c r="BF45">
        <v>0</v>
      </c>
      <c r="BG45">
        <v>0</v>
      </c>
      <c r="BN45">
        <v>800</v>
      </c>
      <c r="BP45">
        <v>800</v>
      </c>
      <c r="BQ45">
        <v>800</v>
      </c>
      <c r="BT45">
        <v>1</v>
      </c>
      <c r="BU45">
        <v>1</v>
      </c>
      <c r="CB45" t="s">
        <v>1713</v>
      </c>
      <c r="CD45" t="s">
        <v>1714</v>
      </c>
      <c r="CE45" t="s">
        <v>1715</v>
      </c>
      <c r="CH45" t="s">
        <v>1716</v>
      </c>
      <c r="CI45" t="s">
        <v>1717</v>
      </c>
      <c r="CP45" t="s">
        <v>25</v>
      </c>
      <c r="CQ45" t="s">
        <v>1705</v>
      </c>
      <c r="CS45" s="1">
        <v>12.22213</v>
      </c>
      <c r="CT45">
        <v>122221.3</v>
      </c>
      <c r="CU45">
        <v>122221.3</v>
      </c>
      <c r="CV45">
        <v>0</v>
      </c>
      <c r="CW45">
        <v>800</v>
      </c>
      <c r="CX45" t="s">
        <v>1714</v>
      </c>
      <c r="CY45" t="s">
        <v>2116</v>
      </c>
      <c r="CZ45" t="s">
        <v>2117</v>
      </c>
      <c r="DA45" t="s">
        <v>2044</v>
      </c>
      <c r="DB45" t="s">
        <v>2039</v>
      </c>
      <c r="DC45">
        <v>28</v>
      </c>
      <c r="DD45">
        <v>900</v>
      </c>
      <c r="DE45" t="str">
        <f t="shared" si="1"/>
        <v>J</v>
      </c>
    </row>
    <row r="46" spans="1:110" x14ac:dyDescent="0.35">
      <c r="A46">
        <v>10000</v>
      </c>
      <c r="B46" t="s">
        <v>1705</v>
      </c>
      <c r="C46" t="s">
        <v>288</v>
      </c>
      <c r="D46" t="s">
        <v>1705</v>
      </c>
      <c r="E46" t="s">
        <v>1706</v>
      </c>
      <c r="F46" t="s">
        <v>1707</v>
      </c>
      <c r="G46" t="s">
        <v>1708</v>
      </c>
      <c r="H46" t="s">
        <v>1709</v>
      </c>
      <c r="I46">
        <v>10000</v>
      </c>
      <c r="J46" t="s">
        <v>1710</v>
      </c>
      <c r="L46" t="s">
        <v>1705</v>
      </c>
      <c r="M46" t="s">
        <v>1705</v>
      </c>
      <c r="P46" t="s">
        <v>1711</v>
      </c>
      <c r="Q46" t="s">
        <v>1712</v>
      </c>
      <c r="X46" t="s">
        <v>129</v>
      </c>
      <c r="AD46" t="s">
        <v>129</v>
      </c>
      <c r="AE46" t="s">
        <v>514</v>
      </c>
      <c r="AL46" s="1">
        <v>14.355</v>
      </c>
      <c r="AN46" s="1">
        <v>12.22213</v>
      </c>
      <c r="AO46" s="1">
        <v>14.043773917663801</v>
      </c>
      <c r="AR46" s="1">
        <v>14.27</v>
      </c>
      <c r="AS46" s="1">
        <v>13.16</v>
      </c>
      <c r="AZ46">
        <v>0</v>
      </c>
      <c r="BB46">
        <v>0</v>
      </c>
      <c r="BC46">
        <v>0</v>
      </c>
      <c r="BF46">
        <v>0</v>
      </c>
      <c r="BG46">
        <v>0</v>
      </c>
      <c r="BN46">
        <v>800</v>
      </c>
      <c r="BP46">
        <v>800</v>
      </c>
      <c r="BQ46">
        <v>800</v>
      </c>
      <c r="BT46">
        <v>1</v>
      </c>
      <c r="BU46">
        <v>1</v>
      </c>
      <c r="CB46" t="s">
        <v>1713</v>
      </c>
      <c r="CD46" t="s">
        <v>1714</v>
      </c>
      <c r="CE46" t="s">
        <v>1715</v>
      </c>
      <c r="CH46" t="s">
        <v>1716</v>
      </c>
      <c r="CI46" t="s">
        <v>1717</v>
      </c>
      <c r="CP46" t="s">
        <v>25</v>
      </c>
      <c r="CQ46" t="s">
        <v>1705</v>
      </c>
      <c r="CS46" s="1">
        <v>12.22213</v>
      </c>
      <c r="CT46">
        <v>122221.3</v>
      </c>
      <c r="CU46">
        <v>122221.3</v>
      </c>
      <c r="CV46">
        <v>0</v>
      </c>
      <c r="CW46">
        <v>800</v>
      </c>
      <c r="CX46" t="s">
        <v>1714</v>
      </c>
      <c r="CY46" t="s">
        <v>2116</v>
      </c>
      <c r="CZ46" t="s">
        <v>2117</v>
      </c>
      <c r="DA46" t="s">
        <v>2044</v>
      </c>
      <c r="DB46" t="s">
        <v>2039</v>
      </c>
      <c r="DC46">
        <v>28</v>
      </c>
      <c r="DD46">
        <v>900</v>
      </c>
      <c r="DE46" t="str">
        <f t="shared" si="1"/>
        <v>J</v>
      </c>
    </row>
    <row r="47" spans="1:110" x14ac:dyDescent="0.35">
      <c r="A47">
        <v>10000</v>
      </c>
      <c r="B47" t="s">
        <v>1705</v>
      </c>
      <c r="C47" t="s">
        <v>288</v>
      </c>
      <c r="D47" t="s">
        <v>1705</v>
      </c>
      <c r="E47" t="s">
        <v>1706</v>
      </c>
      <c r="F47" t="s">
        <v>1707</v>
      </c>
      <c r="G47" t="s">
        <v>1708</v>
      </c>
      <c r="H47" t="s">
        <v>1709</v>
      </c>
      <c r="I47">
        <v>10000</v>
      </c>
      <c r="J47" t="s">
        <v>1710</v>
      </c>
      <c r="L47" t="s">
        <v>1705</v>
      </c>
      <c r="M47" t="s">
        <v>1705</v>
      </c>
      <c r="P47" t="s">
        <v>1711</v>
      </c>
      <c r="Q47" t="s">
        <v>1712</v>
      </c>
      <c r="X47" t="s">
        <v>129</v>
      </c>
      <c r="AD47" t="s">
        <v>129</v>
      </c>
      <c r="AE47" t="s">
        <v>514</v>
      </c>
      <c r="AL47" s="1">
        <v>14.355</v>
      </c>
      <c r="AN47" s="1">
        <v>12.22213</v>
      </c>
      <c r="AO47" s="1">
        <v>14.043773917663801</v>
      </c>
      <c r="AR47" s="1">
        <v>14.27</v>
      </c>
      <c r="AS47" s="1">
        <v>13.16</v>
      </c>
      <c r="AZ47">
        <v>0</v>
      </c>
      <c r="BB47">
        <v>0</v>
      </c>
      <c r="BC47">
        <v>0</v>
      </c>
      <c r="BF47">
        <v>0</v>
      </c>
      <c r="BG47">
        <v>0</v>
      </c>
      <c r="BN47">
        <v>800</v>
      </c>
      <c r="BP47">
        <v>800</v>
      </c>
      <c r="BQ47">
        <v>800</v>
      </c>
      <c r="BT47">
        <v>1</v>
      </c>
      <c r="BU47">
        <v>1</v>
      </c>
      <c r="CB47" t="s">
        <v>1713</v>
      </c>
      <c r="CD47" t="s">
        <v>1714</v>
      </c>
      <c r="CE47" t="s">
        <v>1715</v>
      </c>
      <c r="CH47" t="s">
        <v>1716</v>
      </c>
      <c r="CI47" t="s">
        <v>1717</v>
      </c>
      <c r="CP47" t="s">
        <v>25</v>
      </c>
      <c r="CQ47" t="s">
        <v>1705</v>
      </c>
      <c r="CS47" s="1">
        <v>12.22213</v>
      </c>
      <c r="CT47">
        <v>122221.3</v>
      </c>
      <c r="CU47">
        <v>122221.3</v>
      </c>
      <c r="CV47">
        <v>0</v>
      </c>
      <c r="CW47">
        <v>800</v>
      </c>
      <c r="CX47" t="s">
        <v>1714</v>
      </c>
      <c r="CY47" t="s">
        <v>2116</v>
      </c>
      <c r="CZ47" t="s">
        <v>2117</v>
      </c>
      <c r="DA47" t="s">
        <v>2044</v>
      </c>
      <c r="DB47" t="s">
        <v>2039</v>
      </c>
      <c r="DC47">
        <v>28</v>
      </c>
      <c r="DD47">
        <v>900</v>
      </c>
      <c r="DE47" t="str">
        <f t="shared" si="1"/>
        <v>J</v>
      </c>
    </row>
    <row r="48" spans="1:110" x14ac:dyDescent="0.35">
      <c r="A48">
        <v>10000</v>
      </c>
      <c r="B48" t="s">
        <v>1718</v>
      </c>
      <c r="C48" t="s">
        <v>288</v>
      </c>
      <c r="D48" t="s">
        <v>1718</v>
      </c>
      <c r="E48" t="s">
        <v>1719</v>
      </c>
      <c r="F48" t="s">
        <v>1707</v>
      </c>
      <c r="G48" t="s">
        <v>1708</v>
      </c>
      <c r="H48" t="s">
        <v>1709</v>
      </c>
      <c r="I48">
        <v>10000</v>
      </c>
      <c r="J48" t="s">
        <v>1720</v>
      </c>
      <c r="L48" t="s">
        <v>1718</v>
      </c>
      <c r="M48" t="s">
        <v>1718</v>
      </c>
      <c r="P48" t="s">
        <v>1721</v>
      </c>
      <c r="Q48" t="s">
        <v>1722</v>
      </c>
      <c r="X48" t="s">
        <v>129</v>
      </c>
      <c r="AD48" t="s">
        <v>129</v>
      </c>
      <c r="AE48" t="s">
        <v>514</v>
      </c>
      <c r="AL48" s="1">
        <v>14.355</v>
      </c>
      <c r="AN48" s="1">
        <v>12.22213</v>
      </c>
      <c r="AO48" s="1">
        <v>14.324698008580601</v>
      </c>
      <c r="AR48" s="1">
        <v>14.27</v>
      </c>
      <c r="AS48" s="1">
        <v>13.16</v>
      </c>
      <c r="AZ48">
        <v>0</v>
      </c>
      <c r="BB48">
        <v>0</v>
      </c>
      <c r="BC48">
        <v>0</v>
      </c>
      <c r="BF48">
        <v>0</v>
      </c>
      <c r="BG48">
        <v>0</v>
      </c>
      <c r="BN48">
        <v>800</v>
      </c>
      <c r="BP48">
        <v>800</v>
      </c>
      <c r="BQ48">
        <v>800</v>
      </c>
      <c r="BT48">
        <v>1</v>
      </c>
      <c r="BU48">
        <v>1</v>
      </c>
      <c r="CB48" t="s">
        <v>1723</v>
      </c>
      <c r="CD48" t="s">
        <v>1724</v>
      </c>
      <c r="CE48" t="s">
        <v>1725</v>
      </c>
      <c r="CH48" t="s">
        <v>1726</v>
      </c>
      <c r="CI48" t="s">
        <v>1727</v>
      </c>
      <c r="CP48" t="s">
        <v>25</v>
      </c>
      <c r="CQ48" t="s">
        <v>1718</v>
      </c>
      <c r="CS48" s="1">
        <v>12.22213</v>
      </c>
      <c r="CT48">
        <v>122221.3</v>
      </c>
      <c r="CU48">
        <v>122221.3</v>
      </c>
      <c r="CV48">
        <v>0</v>
      </c>
      <c r="CW48">
        <v>800</v>
      </c>
      <c r="CX48" t="s">
        <v>1724</v>
      </c>
      <c r="CY48" t="s">
        <v>2116</v>
      </c>
      <c r="CZ48" t="s">
        <v>2117</v>
      </c>
      <c r="DA48" t="s">
        <v>2044</v>
      </c>
      <c r="DB48" t="s">
        <v>2039</v>
      </c>
      <c r="DC48">
        <v>28</v>
      </c>
      <c r="DD48">
        <v>900</v>
      </c>
      <c r="DE48" t="str">
        <f t="shared" si="1"/>
        <v>J</v>
      </c>
    </row>
    <row r="49" spans="1:109" x14ac:dyDescent="0.35">
      <c r="A49">
        <v>10000</v>
      </c>
      <c r="B49" t="s">
        <v>1718</v>
      </c>
      <c r="C49" t="s">
        <v>288</v>
      </c>
      <c r="D49" t="s">
        <v>1718</v>
      </c>
      <c r="E49" t="s">
        <v>1719</v>
      </c>
      <c r="F49" t="s">
        <v>1707</v>
      </c>
      <c r="G49" t="s">
        <v>1708</v>
      </c>
      <c r="H49" t="s">
        <v>1709</v>
      </c>
      <c r="I49">
        <v>10000</v>
      </c>
      <c r="J49" t="s">
        <v>1720</v>
      </c>
      <c r="L49" t="s">
        <v>1718</v>
      </c>
      <c r="M49" t="s">
        <v>1718</v>
      </c>
      <c r="P49" t="s">
        <v>1721</v>
      </c>
      <c r="Q49" t="s">
        <v>1722</v>
      </c>
      <c r="X49" t="s">
        <v>129</v>
      </c>
      <c r="AD49" t="s">
        <v>129</v>
      </c>
      <c r="AE49" t="s">
        <v>514</v>
      </c>
      <c r="AL49" s="1">
        <v>14.355</v>
      </c>
      <c r="AN49" s="1">
        <v>12.22213</v>
      </c>
      <c r="AO49" s="1">
        <v>14.324698008580601</v>
      </c>
      <c r="AR49" s="1">
        <v>14.27</v>
      </c>
      <c r="AS49" s="1">
        <v>13.16</v>
      </c>
      <c r="AZ49">
        <v>0</v>
      </c>
      <c r="BB49">
        <v>0</v>
      </c>
      <c r="BC49">
        <v>0</v>
      </c>
      <c r="BF49">
        <v>0</v>
      </c>
      <c r="BG49">
        <v>0</v>
      </c>
      <c r="BN49">
        <v>800</v>
      </c>
      <c r="BP49">
        <v>800</v>
      </c>
      <c r="BQ49">
        <v>800</v>
      </c>
      <c r="BT49">
        <v>1</v>
      </c>
      <c r="BU49">
        <v>1</v>
      </c>
      <c r="CB49" t="s">
        <v>1723</v>
      </c>
      <c r="CD49" t="s">
        <v>1724</v>
      </c>
      <c r="CE49" t="s">
        <v>1725</v>
      </c>
      <c r="CH49" t="s">
        <v>1726</v>
      </c>
      <c r="CI49" t="s">
        <v>1727</v>
      </c>
      <c r="CP49" t="s">
        <v>25</v>
      </c>
      <c r="CQ49" t="s">
        <v>1718</v>
      </c>
      <c r="CS49" s="1">
        <v>12.22213</v>
      </c>
      <c r="CT49">
        <v>122221.3</v>
      </c>
      <c r="CU49">
        <v>122221.3</v>
      </c>
      <c r="CV49">
        <v>0</v>
      </c>
      <c r="CW49">
        <v>800</v>
      </c>
      <c r="CX49" t="s">
        <v>1724</v>
      </c>
      <c r="CY49" t="s">
        <v>2116</v>
      </c>
      <c r="CZ49" t="s">
        <v>2117</v>
      </c>
      <c r="DA49" t="s">
        <v>2044</v>
      </c>
      <c r="DB49" t="s">
        <v>2039</v>
      </c>
      <c r="DC49">
        <v>28</v>
      </c>
      <c r="DD49">
        <v>900</v>
      </c>
      <c r="DE49" t="str">
        <f t="shared" si="1"/>
        <v>J</v>
      </c>
    </row>
    <row r="50" spans="1:109" x14ac:dyDescent="0.35">
      <c r="A50">
        <v>10000</v>
      </c>
      <c r="B50" t="s">
        <v>1718</v>
      </c>
      <c r="C50" t="s">
        <v>288</v>
      </c>
      <c r="D50" t="s">
        <v>1718</v>
      </c>
      <c r="E50" t="s">
        <v>1719</v>
      </c>
      <c r="F50" t="s">
        <v>1707</v>
      </c>
      <c r="G50" t="s">
        <v>1708</v>
      </c>
      <c r="H50" t="s">
        <v>1709</v>
      </c>
      <c r="I50">
        <v>10000</v>
      </c>
      <c r="J50" t="s">
        <v>1720</v>
      </c>
      <c r="L50" t="s">
        <v>1718</v>
      </c>
      <c r="M50" t="s">
        <v>1718</v>
      </c>
      <c r="P50" t="s">
        <v>1721</v>
      </c>
      <c r="Q50" t="s">
        <v>1722</v>
      </c>
      <c r="X50" t="s">
        <v>129</v>
      </c>
      <c r="AD50" t="s">
        <v>129</v>
      </c>
      <c r="AE50" t="s">
        <v>514</v>
      </c>
      <c r="AL50" s="1">
        <v>14.355</v>
      </c>
      <c r="AN50" s="1">
        <v>12.22213</v>
      </c>
      <c r="AO50" s="1">
        <v>14.324698008580601</v>
      </c>
      <c r="AR50" s="1">
        <v>14.27</v>
      </c>
      <c r="AS50" s="1">
        <v>13.16</v>
      </c>
      <c r="AZ50">
        <v>0</v>
      </c>
      <c r="BB50">
        <v>0</v>
      </c>
      <c r="BC50">
        <v>0</v>
      </c>
      <c r="BF50">
        <v>0</v>
      </c>
      <c r="BG50">
        <v>0</v>
      </c>
      <c r="BN50">
        <v>800</v>
      </c>
      <c r="BP50">
        <v>800</v>
      </c>
      <c r="BQ50">
        <v>800</v>
      </c>
      <c r="BT50">
        <v>1</v>
      </c>
      <c r="BU50">
        <v>1</v>
      </c>
      <c r="CB50" t="s">
        <v>1723</v>
      </c>
      <c r="CD50" t="s">
        <v>1724</v>
      </c>
      <c r="CE50" t="s">
        <v>1725</v>
      </c>
      <c r="CH50" t="s">
        <v>1726</v>
      </c>
      <c r="CI50" t="s">
        <v>1727</v>
      </c>
      <c r="CP50" t="s">
        <v>25</v>
      </c>
      <c r="CQ50" t="s">
        <v>1718</v>
      </c>
      <c r="CS50" s="1">
        <v>12.22213</v>
      </c>
      <c r="CT50">
        <v>122221.3</v>
      </c>
      <c r="CU50">
        <v>122221.3</v>
      </c>
      <c r="CV50">
        <v>0</v>
      </c>
      <c r="CW50">
        <v>800</v>
      </c>
      <c r="CX50" t="s">
        <v>1724</v>
      </c>
      <c r="CY50" t="s">
        <v>2116</v>
      </c>
      <c r="CZ50" t="s">
        <v>2117</v>
      </c>
      <c r="DA50" t="s">
        <v>2044</v>
      </c>
      <c r="DB50" t="s">
        <v>2039</v>
      </c>
      <c r="DC50">
        <v>28</v>
      </c>
      <c r="DD50">
        <v>900</v>
      </c>
      <c r="DE50" t="str">
        <f t="shared" si="1"/>
        <v>J</v>
      </c>
    </row>
    <row r="51" spans="1:109" x14ac:dyDescent="0.35">
      <c r="A51">
        <v>10000</v>
      </c>
      <c r="B51" t="s">
        <v>1728</v>
      </c>
      <c r="C51" t="s">
        <v>288</v>
      </c>
      <c r="D51" t="s">
        <v>1728</v>
      </c>
      <c r="E51" t="s">
        <v>1729</v>
      </c>
      <c r="F51" t="s">
        <v>1438</v>
      </c>
      <c r="G51" t="s">
        <v>1439</v>
      </c>
      <c r="H51" t="s">
        <v>1440</v>
      </c>
      <c r="I51">
        <v>10000</v>
      </c>
      <c r="J51" t="s">
        <v>1730</v>
      </c>
      <c r="L51" t="s">
        <v>1728</v>
      </c>
      <c r="M51" t="s">
        <v>1728</v>
      </c>
      <c r="P51" t="s">
        <v>1731</v>
      </c>
      <c r="Q51" t="s">
        <v>1732</v>
      </c>
      <c r="X51" t="s">
        <v>129</v>
      </c>
      <c r="AD51" t="s">
        <v>129</v>
      </c>
      <c r="AE51" t="s">
        <v>514</v>
      </c>
      <c r="AL51" s="1">
        <v>15.68</v>
      </c>
      <c r="AN51" s="1">
        <v>15.123340000000001</v>
      </c>
      <c r="AO51" s="1">
        <v>17.7249094167057</v>
      </c>
      <c r="AR51" s="1">
        <v>18.61</v>
      </c>
      <c r="AS51" s="1">
        <v>15.31</v>
      </c>
      <c r="AZ51">
        <v>0</v>
      </c>
      <c r="BB51">
        <v>0</v>
      </c>
      <c r="BC51">
        <v>0</v>
      </c>
      <c r="BF51">
        <v>0</v>
      </c>
      <c r="BG51">
        <v>0</v>
      </c>
      <c r="BN51">
        <v>800</v>
      </c>
      <c r="BP51">
        <v>800</v>
      </c>
      <c r="BQ51">
        <v>800</v>
      </c>
      <c r="BT51">
        <v>1</v>
      </c>
      <c r="BU51">
        <v>1</v>
      </c>
      <c r="CB51" t="s">
        <v>1733</v>
      </c>
      <c r="CD51" t="s">
        <v>1734</v>
      </c>
      <c r="CE51" t="s">
        <v>1735</v>
      </c>
      <c r="CH51" t="s">
        <v>1736</v>
      </c>
      <c r="CI51" t="s">
        <v>1737</v>
      </c>
      <c r="CP51" t="s">
        <v>25</v>
      </c>
      <c r="CQ51" t="s">
        <v>1728</v>
      </c>
      <c r="CS51" s="1">
        <v>15.123340000000001</v>
      </c>
      <c r="CT51">
        <v>151233.4</v>
      </c>
      <c r="CU51">
        <v>151233.4</v>
      </c>
      <c r="CV51">
        <v>0</v>
      </c>
      <c r="CW51">
        <v>800</v>
      </c>
      <c r="CX51" t="s">
        <v>1734</v>
      </c>
      <c r="CY51" t="s">
        <v>2116</v>
      </c>
      <c r="CZ51" t="s">
        <v>2117</v>
      </c>
      <c r="DA51" t="s">
        <v>2033</v>
      </c>
      <c r="DB51" t="s">
        <v>2039</v>
      </c>
      <c r="DC51">
        <v>28</v>
      </c>
      <c r="DD51">
        <v>1200</v>
      </c>
      <c r="DE51" t="str">
        <f t="shared" si="1"/>
        <v>J</v>
      </c>
    </row>
    <row r="52" spans="1:109" x14ac:dyDescent="0.35">
      <c r="A52">
        <v>10000</v>
      </c>
      <c r="B52" t="s">
        <v>1728</v>
      </c>
      <c r="C52" t="s">
        <v>288</v>
      </c>
      <c r="D52" t="s">
        <v>1728</v>
      </c>
      <c r="E52" t="s">
        <v>1729</v>
      </c>
      <c r="F52" t="s">
        <v>1438</v>
      </c>
      <c r="G52" t="s">
        <v>1439</v>
      </c>
      <c r="H52" t="s">
        <v>1440</v>
      </c>
      <c r="I52">
        <v>10000</v>
      </c>
      <c r="J52" t="s">
        <v>1730</v>
      </c>
      <c r="L52" t="s">
        <v>1728</v>
      </c>
      <c r="M52" t="s">
        <v>1728</v>
      </c>
      <c r="P52" t="s">
        <v>1731</v>
      </c>
      <c r="Q52" t="s">
        <v>1732</v>
      </c>
      <c r="X52" t="s">
        <v>129</v>
      </c>
      <c r="AD52" t="s">
        <v>129</v>
      </c>
      <c r="AE52" t="s">
        <v>514</v>
      </c>
      <c r="AL52" s="1">
        <v>15.68</v>
      </c>
      <c r="AN52" s="1">
        <v>15.123340000000001</v>
      </c>
      <c r="AO52" s="1">
        <v>17.7249094167057</v>
      </c>
      <c r="AR52" s="1">
        <v>18.61</v>
      </c>
      <c r="AS52" s="1">
        <v>15.31</v>
      </c>
      <c r="AZ52">
        <v>0</v>
      </c>
      <c r="BB52">
        <v>0</v>
      </c>
      <c r="BC52">
        <v>0</v>
      </c>
      <c r="BF52">
        <v>0</v>
      </c>
      <c r="BG52">
        <v>0</v>
      </c>
      <c r="BN52">
        <v>800</v>
      </c>
      <c r="BP52">
        <v>800</v>
      </c>
      <c r="BQ52">
        <v>800</v>
      </c>
      <c r="BT52">
        <v>1</v>
      </c>
      <c r="BU52">
        <v>1</v>
      </c>
      <c r="CB52" t="s">
        <v>1733</v>
      </c>
      <c r="CD52" t="s">
        <v>1734</v>
      </c>
      <c r="CE52" t="s">
        <v>1735</v>
      </c>
      <c r="CH52" t="s">
        <v>1736</v>
      </c>
      <c r="CI52" t="s">
        <v>1737</v>
      </c>
      <c r="CP52" t="s">
        <v>25</v>
      </c>
      <c r="CQ52" t="s">
        <v>1728</v>
      </c>
      <c r="CS52" s="1">
        <v>15.123340000000001</v>
      </c>
      <c r="CT52">
        <v>151233.4</v>
      </c>
      <c r="CU52">
        <v>151233.4</v>
      </c>
      <c r="CV52">
        <v>0</v>
      </c>
      <c r="CW52">
        <v>800</v>
      </c>
      <c r="CX52" t="s">
        <v>1734</v>
      </c>
      <c r="CY52" t="s">
        <v>2116</v>
      </c>
      <c r="CZ52" t="s">
        <v>2117</v>
      </c>
      <c r="DA52" t="s">
        <v>2033</v>
      </c>
      <c r="DB52" t="s">
        <v>2039</v>
      </c>
      <c r="DC52">
        <v>28</v>
      </c>
      <c r="DD52">
        <v>1200</v>
      </c>
      <c r="DE52" t="str">
        <f t="shared" si="1"/>
        <v>J</v>
      </c>
    </row>
    <row r="53" spans="1:109" x14ac:dyDescent="0.35">
      <c r="A53">
        <v>10000</v>
      </c>
      <c r="B53" t="s">
        <v>1728</v>
      </c>
      <c r="C53" t="s">
        <v>288</v>
      </c>
      <c r="D53" t="s">
        <v>1728</v>
      </c>
      <c r="E53" t="s">
        <v>1729</v>
      </c>
      <c r="F53" t="s">
        <v>1438</v>
      </c>
      <c r="G53" t="s">
        <v>1439</v>
      </c>
      <c r="H53" t="s">
        <v>1440</v>
      </c>
      <c r="I53">
        <v>10000</v>
      </c>
      <c r="J53" t="s">
        <v>1730</v>
      </c>
      <c r="L53" t="s">
        <v>1728</v>
      </c>
      <c r="M53" t="s">
        <v>1728</v>
      </c>
      <c r="P53" t="s">
        <v>1731</v>
      </c>
      <c r="Q53" t="s">
        <v>1732</v>
      </c>
      <c r="X53" t="s">
        <v>129</v>
      </c>
      <c r="AD53" t="s">
        <v>129</v>
      </c>
      <c r="AE53" t="s">
        <v>514</v>
      </c>
      <c r="AL53" s="1">
        <v>15.68</v>
      </c>
      <c r="AN53" s="1">
        <v>15.123340000000001</v>
      </c>
      <c r="AO53" s="1">
        <v>17.7249094167057</v>
      </c>
      <c r="AR53" s="1">
        <v>18.61</v>
      </c>
      <c r="AS53" s="1">
        <v>15.31</v>
      </c>
      <c r="AZ53">
        <v>0</v>
      </c>
      <c r="BB53">
        <v>0</v>
      </c>
      <c r="BC53">
        <v>0</v>
      </c>
      <c r="BF53">
        <v>0</v>
      </c>
      <c r="BG53">
        <v>0</v>
      </c>
      <c r="BN53">
        <v>800</v>
      </c>
      <c r="BP53">
        <v>800</v>
      </c>
      <c r="BQ53">
        <v>800</v>
      </c>
      <c r="BT53">
        <v>1</v>
      </c>
      <c r="BU53">
        <v>1</v>
      </c>
      <c r="CB53" t="s">
        <v>1733</v>
      </c>
      <c r="CD53" t="s">
        <v>1734</v>
      </c>
      <c r="CE53" t="s">
        <v>1735</v>
      </c>
      <c r="CH53" t="s">
        <v>1736</v>
      </c>
      <c r="CI53" t="s">
        <v>1737</v>
      </c>
      <c r="CP53" t="s">
        <v>25</v>
      </c>
      <c r="CQ53" t="s">
        <v>1728</v>
      </c>
      <c r="CS53" s="1">
        <v>15.123340000000001</v>
      </c>
      <c r="CT53">
        <v>151233.4</v>
      </c>
      <c r="CU53">
        <v>151233.4</v>
      </c>
      <c r="CV53">
        <v>0</v>
      </c>
      <c r="CW53">
        <v>800</v>
      </c>
      <c r="CX53" t="s">
        <v>1734</v>
      </c>
      <c r="CY53" t="s">
        <v>2116</v>
      </c>
      <c r="CZ53" t="s">
        <v>2117</v>
      </c>
      <c r="DA53" t="s">
        <v>2033</v>
      </c>
      <c r="DB53" t="s">
        <v>2039</v>
      </c>
      <c r="DC53">
        <v>28</v>
      </c>
      <c r="DD53">
        <v>1200</v>
      </c>
      <c r="DE53" t="str">
        <f t="shared" si="1"/>
        <v>J</v>
      </c>
    </row>
    <row r="54" spans="1:109" x14ac:dyDescent="0.35">
      <c r="A54">
        <v>10000</v>
      </c>
      <c r="B54" t="s">
        <v>1755</v>
      </c>
      <c r="C54" t="s">
        <v>288</v>
      </c>
      <c r="D54" t="s">
        <v>1755</v>
      </c>
      <c r="E54" t="s">
        <v>1756</v>
      </c>
      <c r="F54" t="s">
        <v>1757</v>
      </c>
      <c r="G54" t="s">
        <v>1758</v>
      </c>
      <c r="H54" t="s">
        <v>1759</v>
      </c>
      <c r="I54">
        <v>10000</v>
      </c>
      <c r="J54" t="s">
        <v>1760</v>
      </c>
      <c r="L54" t="s">
        <v>1755</v>
      </c>
      <c r="M54" t="s">
        <v>1755</v>
      </c>
      <c r="P54" t="s">
        <v>1761</v>
      </c>
      <c r="Q54" t="s">
        <v>1762</v>
      </c>
      <c r="X54" t="s">
        <v>48</v>
      </c>
      <c r="AD54" t="s">
        <v>48</v>
      </c>
      <c r="AL54" s="1">
        <v>14.355</v>
      </c>
      <c r="AN54" s="1">
        <v>12.22213</v>
      </c>
      <c r="AO54" s="1">
        <v>14.5839273298701</v>
      </c>
      <c r="AR54" s="1">
        <v>15.34</v>
      </c>
      <c r="AS54" s="1">
        <v>12.87</v>
      </c>
      <c r="AZ54">
        <v>0</v>
      </c>
      <c r="BB54">
        <v>0</v>
      </c>
      <c r="BC54">
        <v>0</v>
      </c>
      <c r="BF54">
        <v>0</v>
      </c>
      <c r="BG54">
        <v>0</v>
      </c>
      <c r="BN54">
        <v>1</v>
      </c>
      <c r="BP54">
        <v>450</v>
      </c>
      <c r="BQ54">
        <v>1</v>
      </c>
      <c r="BT54">
        <v>1</v>
      </c>
      <c r="BU54">
        <v>1</v>
      </c>
      <c r="CB54" t="s">
        <v>1763</v>
      </c>
      <c r="CD54" t="s">
        <v>1764</v>
      </c>
      <c r="CE54" t="s">
        <v>1765</v>
      </c>
      <c r="CH54" t="s">
        <v>1766</v>
      </c>
      <c r="CI54" t="s">
        <v>1767</v>
      </c>
      <c r="CP54" t="s">
        <v>25</v>
      </c>
      <c r="CQ54" t="s">
        <v>1755</v>
      </c>
      <c r="CS54" s="1">
        <v>12.22213</v>
      </c>
      <c r="CT54">
        <v>122221.3</v>
      </c>
      <c r="CU54">
        <v>122221.3</v>
      </c>
      <c r="CV54">
        <v>0</v>
      </c>
      <c r="CW54">
        <v>450</v>
      </c>
      <c r="CX54" t="s">
        <v>1764</v>
      </c>
      <c r="CY54" t="s">
        <v>2116</v>
      </c>
      <c r="CZ54" t="s">
        <v>2117</v>
      </c>
      <c r="DA54" t="s">
        <v>2044</v>
      </c>
      <c r="DB54" t="s">
        <v>2030</v>
      </c>
      <c r="DC54">
        <v>28</v>
      </c>
      <c r="DD54">
        <v>900</v>
      </c>
      <c r="DE54" t="str">
        <f t="shared" si="1"/>
        <v>D</v>
      </c>
    </row>
    <row r="55" spans="1:109" x14ac:dyDescent="0.35">
      <c r="A55">
        <v>10000</v>
      </c>
      <c r="B55" t="s">
        <v>1768</v>
      </c>
      <c r="C55" t="s">
        <v>288</v>
      </c>
      <c r="D55" t="s">
        <v>1768</v>
      </c>
      <c r="E55" t="s">
        <v>1769</v>
      </c>
      <c r="F55" t="s">
        <v>1757</v>
      </c>
      <c r="G55" t="s">
        <v>1758</v>
      </c>
      <c r="H55" t="s">
        <v>1759</v>
      </c>
      <c r="I55">
        <v>10000</v>
      </c>
      <c r="J55" t="s">
        <v>1770</v>
      </c>
      <c r="L55" t="s">
        <v>1768</v>
      </c>
      <c r="M55" t="s">
        <v>1768</v>
      </c>
      <c r="P55" t="s">
        <v>1771</v>
      </c>
      <c r="Q55" t="s">
        <v>1772</v>
      </c>
      <c r="X55" t="s">
        <v>48</v>
      </c>
      <c r="AD55" t="s">
        <v>48</v>
      </c>
      <c r="AL55" s="1">
        <v>14.72</v>
      </c>
      <c r="AN55" s="1">
        <v>14.197419999999999</v>
      </c>
      <c r="AO55" s="1">
        <v>17.279731387323402</v>
      </c>
      <c r="AR55" s="1">
        <v>17.25</v>
      </c>
      <c r="AS55" s="1">
        <v>14.95</v>
      </c>
      <c r="AZ55">
        <v>0</v>
      </c>
      <c r="BB55">
        <v>0</v>
      </c>
      <c r="BC55">
        <v>0</v>
      </c>
      <c r="BF55">
        <v>0</v>
      </c>
      <c r="BG55">
        <v>0</v>
      </c>
      <c r="BN55">
        <v>1</v>
      </c>
      <c r="BP55">
        <v>450</v>
      </c>
      <c r="BQ55">
        <v>1</v>
      </c>
      <c r="BT55">
        <v>1</v>
      </c>
      <c r="BU55">
        <v>1</v>
      </c>
      <c r="CB55" t="s">
        <v>1773</v>
      </c>
      <c r="CD55" t="s">
        <v>1774</v>
      </c>
      <c r="CE55" t="s">
        <v>1775</v>
      </c>
      <c r="CH55" t="s">
        <v>1776</v>
      </c>
      <c r="CI55" t="s">
        <v>1777</v>
      </c>
      <c r="CP55" t="s">
        <v>25</v>
      </c>
      <c r="CQ55" t="s">
        <v>1768</v>
      </c>
      <c r="CS55" s="1">
        <v>14.197419999999999</v>
      </c>
      <c r="CT55">
        <v>141974.19999999899</v>
      </c>
      <c r="CU55">
        <v>141974.19999999899</v>
      </c>
      <c r="CV55">
        <v>0</v>
      </c>
      <c r="CW55">
        <v>450</v>
      </c>
      <c r="CX55" t="s">
        <v>1774</v>
      </c>
      <c r="CY55" t="s">
        <v>2116</v>
      </c>
      <c r="CZ55" t="s">
        <v>2117</v>
      </c>
      <c r="DA55" t="s">
        <v>2044</v>
      </c>
      <c r="DB55" t="s">
        <v>2030</v>
      </c>
      <c r="DC55">
        <v>28</v>
      </c>
      <c r="DD55">
        <v>900</v>
      </c>
      <c r="DE55" t="str">
        <f t="shared" si="1"/>
        <v>D</v>
      </c>
    </row>
    <row r="56" spans="1:109" x14ac:dyDescent="0.35">
      <c r="A56">
        <v>10000</v>
      </c>
      <c r="B56" t="s">
        <v>1778</v>
      </c>
      <c r="C56" t="s">
        <v>288</v>
      </c>
      <c r="D56" t="s">
        <v>1778</v>
      </c>
      <c r="E56" t="s">
        <v>1779</v>
      </c>
      <c r="F56" t="s">
        <v>1780</v>
      </c>
      <c r="G56" t="s">
        <v>1781</v>
      </c>
      <c r="H56" t="s">
        <v>1782</v>
      </c>
      <c r="I56">
        <v>10000</v>
      </c>
      <c r="J56" t="s">
        <v>1783</v>
      </c>
      <c r="L56" t="s">
        <v>1778</v>
      </c>
      <c r="P56" t="s">
        <v>1784</v>
      </c>
      <c r="Q56" t="s">
        <v>1785</v>
      </c>
      <c r="X56" t="s">
        <v>48</v>
      </c>
      <c r="AD56" t="s">
        <v>48</v>
      </c>
      <c r="AL56" s="1">
        <v>15.68</v>
      </c>
      <c r="AN56" s="1">
        <v>15.123340000000001</v>
      </c>
      <c r="AR56" s="1">
        <v>18.61</v>
      </c>
      <c r="AS56" s="1">
        <v>15.93</v>
      </c>
      <c r="AZ56">
        <v>0</v>
      </c>
      <c r="BB56">
        <v>0</v>
      </c>
      <c r="BF56">
        <v>0</v>
      </c>
      <c r="BG56">
        <v>0</v>
      </c>
      <c r="BN56">
        <v>1</v>
      </c>
      <c r="BP56">
        <v>450</v>
      </c>
      <c r="BT56">
        <v>1</v>
      </c>
      <c r="BU56">
        <v>1</v>
      </c>
      <c r="CB56" t="s">
        <v>1786</v>
      </c>
      <c r="CD56" t="s">
        <v>1787</v>
      </c>
      <c r="CH56" t="s">
        <v>1788</v>
      </c>
      <c r="CI56" t="s">
        <v>1789</v>
      </c>
      <c r="CP56" t="s">
        <v>25</v>
      </c>
      <c r="CQ56" t="s">
        <v>1778</v>
      </c>
      <c r="CS56" s="1">
        <v>15.123340000000001</v>
      </c>
      <c r="CT56">
        <v>151233.4</v>
      </c>
      <c r="CU56">
        <v>151233.4</v>
      </c>
      <c r="CV56">
        <v>0</v>
      </c>
      <c r="CW56">
        <v>450</v>
      </c>
      <c r="CX56" t="s">
        <v>1787</v>
      </c>
      <c r="CY56" t="s">
        <v>2116</v>
      </c>
      <c r="CZ56" t="s">
        <v>2117</v>
      </c>
      <c r="DA56" t="s">
        <v>2033</v>
      </c>
      <c r="DB56" t="s">
        <v>2030</v>
      </c>
      <c r="DC56">
        <v>28</v>
      </c>
      <c r="DD56">
        <v>1200</v>
      </c>
      <c r="DE56" t="str">
        <f t="shared" si="1"/>
        <v>D</v>
      </c>
    </row>
    <row r="57" spans="1:109" x14ac:dyDescent="0.35">
      <c r="A57">
        <v>10000</v>
      </c>
      <c r="B57" t="s">
        <v>1790</v>
      </c>
      <c r="C57" t="s">
        <v>288</v>
      </c>
      <c r="D57" t="s">
        <v>1790</v>
      </c>
      <c r="E57" t="s">
        <v>1791</v>
      </c>
      <c r="F57" t="s">
        <v>1780</v>
      </c>
      <c r="G57" t="s">
        <v>1781</v>
      </c>
      <c r="H57" t="s">
        <v>1782</v>
      </c>
      <c r="I57">
        <v>10000</v>
      </c>
      <c r="J57" t="s">
        <v>1792</v>
      </c>
      <c r="L57" t="s">
        <v>1790</v>
      </c>
      <c r="P57" t="s">
        <v>1793</v>
      </c>
      <c r="Q57" t="s">
        <v>1794</v>
      </c>
      <c r="X57" t="s">
        <v>48</v>
      </c>
      <c r="AD57" t="s">
        <v>48</v>
      </c>
      <c r="AL57" s="1">
        <v>15.68</v>
      </c>
      <c r="AN57" s="1">
        <v>15.123340000000001</v>
      </c>
      <c r="AR57" s="1">
        <v>18.61</v>
      </c>
      <c r="AS57" s="1">
        <v>15.93</v>
      </c>
      <c r="AZ57">
        <v>0</v>
      </c>
      <c r="BB57">
        <v>0</v>
      </c>
      <c r="BF57">
        <v>0</v>
      </c>
      <c r="BG57">
        <v>0</v>
      </c>
      <c r="BN57">
        <v>1</v>
      </c>
      <c r="BP57">
        <v>450</v>
      </c>
      <c r="BT57">
        <v>1</v>
      </c>
      <c r="BU57">
        <v>1</v>
      </c>
      <c r="CB57" t="s">
        <v>1795</v>
      </c>
      <c r="CD57" t="s">
        <v>1796</v>
      </c>
      <c r="CH57" t="s">
        <v>1797</v>
      </c>
      <c r="CI57" t="s">
        <v>1798</v>
      </c>
      <c r="CP57" t="s">
        <v>25</v>
      </c>
      <c r="CQ57" t="s">
        <v>1790</v>
      </c>
      <c r="CS57" s="1">
        <v>15.123340000000001</v>
      </c>
      <c r="CT57">
        <v>151233.4</v>
      </c>
      <c r="CU57">
        <v>151233.4</v>
      </c>
      <c r="CV57">
        <v>0</v>
      </c>
      <c r="CW57">
        <v>450</v>
      </c>
      <c r="CX57" t="s">
        <v>1796</v>
      </c>
      <c r="CY57" t="s">
        <v>2116</v>
      </c>
      <c r="CZ57" t="s">
        <v>2117</v>
      </c>
      <c r="DA57" t="s">
        <v>2033</v>
      </c>
      <c r="DB57" t="s">
        <v>2030</v>
      </c>
      <c r="DC57">
        <v>28</v>
      </c>
      <c r="DD57">
        <v>1200</v>
      </c>
      <c r="DE57" t="str">
        <f t="shared" si="1"/>
        <v>D</v>
      </c>
    </row>
    <row r="58" spans="1:109" x14ac:dyDescent="0.35">
      <c r="A58">
        <v>10000</v>
      </c>
      <c r="B58" t="s">
        <v>1666</v>
      </c>
      <c r="C58" t="s">
        <v>288</v>
      </c>
      <c r="D58" t="s">
        <v>1666</v>
      </c>
      <c r="E58" t="s">
        <v>1667</v>
      </c>
      <c r="F58" t="s">
        <v>1668</v>
      </c>
      <c r="G58" t="s">
        <v>1669</v>
      </c>
      <c r="H58" t="s">
        <v>1670</v>
      </c>
      <c r="I58">
        <v>10000</v>
      </c>
      <c r="J58" t="s">
        <v>1671</v>
      </c>
      <c r="L58" t="s">
        <v>1666</v>
      </c>
      <c r="M58" t="s">
        <v>1666</v>
      </c>
      <c r="P58" t="s">
        <v>1672</v>
      </c>
      <c r="Q58" t="s">
        <v>1673</v>
      </c>
      <c r="X58" t="s">
        <v>48</v>
      </c>
      <c r="AD58" t="s">
        <v>48</v>
      </c>
      <c r="AL58" s="1">
        <v>5.0625</v>
      </c>
      <c r="AN58" s="1">
        <v>4.6295900000000003</v>
      </c>
      <c r="AO58" s="1">
        <v>5.63471615350264</v>
      </c>
      <c r="AR58" s="1">
        <v>5.62</v>
      </c>
      <c r="AS58" s="1">
        <v>4.88</v>
      </c>
      <c r="AZ58">
        <v>0</v>
      </c>
      <c r="BB58">
        <v>0</v>
      </c>
      <c r="BC58">
        <v>0</v>
      </c>
      <c r="BF58">
        <v>0</v>
      </c>
      <c r="BG58">
        <v>0</v>
      </c>
      <c r="BN58">
        <v>1</v>
      </c>
      <c r="BP58">
        <v>450</v>
      </c>
      <c r="BQ58">
        <v>1</v>
      </c>
      <c r="BT58">
        <v>1</v>
      </c>
      <c r="BU58">
        <v>1</v>
      </c>
      <c r="CB58" t="s">
        <v>1674</v>
      </c>
      <c r="CD58" t="s">
        <v>1675</v>
      </c>
      <c r="CE58" t="s">
        <v>1676</v>
      </c>
      <c r="CH58" t="s">
        <v>1677</v>
      </c>
      <c r="CI58" t="s">
        <v>1678</v>
      </c>
      <c r="CP58" t="s">
        <v>25</v>
      </c>
      <c r="CQ58" t="s">
        <v>1666</v>
      </c>
      <c r="CS58" s="1">
        <v>4.6295900000000003</v>
      </c>
      <c r="CT58">
        <v>46295.9</v>
      </c>
      <c r="CU58">
        <v>46295.9</v>
      </c>
      <c r="CV58">
        <v>0</v>
      </c>
      <c r="CW58">
        <v>450</v>
      </c>
      <c r="CX58" t="s">
        <v>1675</v>
      </c>
      <c r="CY58" t="s">
        <v>2132</v>
      </c>
      <c r="CZ58" t="s">
        <v>2032</v>
      </c>
      <c r="DA58" t="s">
        <v>2044</v>
      </c>
      <c r="DB58" t="s">
        <v>2030</v>
      </c>
      <c r="DC58">
        <v>84</v>
      </c>
      <c r="DD58">
        <v>900</v>
      </c>
      <c r="DE58" t="str">
        <f t="shared" si="1"/>
        <v>D</v>
      </c>
    </row>
    <row r="59" spans="1:109" x14ac:dyDescent="0.35">
      <c r="A59">
        <v>10000</v>
      </c>
      <c r="B59" t="s">
        <v>287</v>
      </c>
      <c r="C59" t="s">
        <v>288</v>
      </c>
      <c r="D59" t="s">
        <v>287</v>
      </c>
      <c r="E59" t="s">
        <v>289</v>
      </c>
      <c r="F59" t="s">
        <v>290</v>
      </c>
      <c r="G59" t="s">
        <v>291</v>
      </c>
      <c r="H59" t="s">
        <v>292</v>
      </c>
      <c r="I59">
        <v>10000</v>
      </c>
      <c r="J59" t="s">
        <v>293</v>
      </c>
      <c r="L59" t="s">
        <v>287</v>
      </c>
      <c r="M59" t="s">
        <v>287</v>
      </c>
      <c r="O59" t="s">
        <v>294</v>
      </c>
      <c r="P59" t="s">
        <v>295</v>
      </c>
      <c r="Q59" t="s">
        <v>296</v>
      </c>
      <c r="X59" t="s">
        <v>48</v>
      </c>
      <c r="AC59" t="s">
        <v>48</v>
      </c>
      <c r="AD59" t="s">
        <v>48</v>
      </c>
      <c r="AL59" s="1">
        <v>6.0750000000000002</v>
      </c>
      <c r="AN59" s="1">
        <v>5.5555099999999999</v>
      </c>
      <c r="AO59" s="1">
        <v>6.7616232074117102</v>
      </c>
      <c r="AQ59" s="1">
        <v>6.78</v>
      </c>
      <c r="AR59" s="1">
        <v>7.05</v>
      </c>
      <c r="AS59" s="1">
        <v>7.04</v>
      </c>
      <c r="AZ59">
        <v>159</v>
      </c>
      <c r="BB59">
        <v>900</v>
      </c>
      <c r="BC59">
        <v>450</v>
      </c>
      <c r="BE59">
        <v>450</v>
      </c>
      <c r="BF59">
        <v>1019</v>
      </c>
      <c r="BG59">
        <v>171</v>
      </c>
      <c r="BN59">
        <v>1</v>
      </c>
      <c r="BP59">
        <v>450</v>
      </c>
      <c r="BQ59">
        <v>1</v>
      </c>
      <c r="BS59">
        <v>30</v>
      </c>
      <c r="BT59">
        <v>1</v>
      </c>
      <c r="BU59">
        <v>1</v>
      </c>
      <c r="CB59" t="s">
        <v>297</v>
      </c>
      <c r="CD59" t="s">
        <v>298</v>
      </c>
      <c r="CE59" t="s">
        <v>299</v>
      </c>
      <c r="CG59" t="s">
        <v>300</v>
      </c>
      <c r="CH59" t="s">
        <v>301</v>
      </c>
      <c r="CI59" t="s">
        <v>302</v>
      </c>
      <c r="CP59" t="s">
        <v>25</v>
      </c>
      <c r="CQ59" t="s">
        <v>287</v>
      </c>
      <c r="CS59" s="1">
        <v>5.5555099999999999</v>
      </c>
      <c r="CT59">
        <v>55555.1</v>
      </c>
      <c r="CU59">
        <v>55555.1</v>
      </c>
      <c r="CV59">
        <v>900</v>
      </c>
      <c r="CW59">
        <v>450</v>
      </c>
      <c r="CX59" t="s">
        <v>298</v>
      </c>
      <c r="CY59" t="s">
        <v>2061</v>
      </c>
      <c r="CZ59" t="s">
        <v>2032</v>
      </c>
      <c r="DA59" t="s">
        <v>2033</v>
      </c>
      <c r="DB59" t="s">
        <v>2030</v>
      </c>
      <c r="DC59">
        <v>110</v>
      </c>
      <c r="DD59">
        <v>1200</v>
      </c>
      <c r="DE59" t="str">
        <f t="shared" si="1"/>
        <v>D</v>
      </c>
    </row>
    <row r="60" spans="1:109" x14ac:dyDescent="0.35">
      <c r="A60">
        <v>10000</v>
      </c>
      <c r="B60" t="s">
        <v>378</v>
      </c>
      <c r="C60" t="s">
        <v>288</v>
      </c>
      <c r="D60" t="s">
        <v>378</v>
      </c>
      <c r="E60" t="s">
        <v>379</v>
      </c>
      <c r="F60" t="s">
        <v>290</v>
      </c>
      <c r="G60" t="s">
        <v>291</v>
      </c>
      <c r="H60" t="s">
        <v>292</v>
      </c>
      <c r="I60">
        <v>10000</v>
      </c>
      <c r="J60" t="s">
        <v>380</v>
      </c>
      <c r="L60" t="s">
        <v>378</v>
      </c>
      <c r="M60" t="s">
        <v>378</v>
      </c>
      <c r="O60" t="s">
        <v>381</v>
      </c>
      <c r="P60" t="s">
        <v>382</v>
      </c>
      <c r="Q60" t="s">
        <v>383</v>
      </c>
      <c r="X60" t="s">
        <v>48</v>
      </c>
      <c r="AC60" t="s">
        <v>48</v>
      </c>
      <c r="AD60" t="s">
        <v>48</v>
      </c>
      <c r="AL60" s="1">
        <v>9.5086999999999993</v>
      </c>
      <c r="AN60" s="1">
        <v>5.5555099999999999</v>
      </c>
      <c r="AO60" s="1">
        <v>6.7616232074117102</v>
      </c>
      <c r="AQ60" s="1">
        <v>6.78</v>
      </c>
      <c r="AR60" s="1">
        <v>6.97</v>
      </c>
      <c r="AS60" s="1">
        <v>10.02</v>
      </c>
      <c r="AZ60">
        <v>400</v>
      </c>
      <c r="BB60">
        <v>0</v>
      </c>
      <c r="BC60">
        <v>450</v>
      </c>
      <c r="BE60">
        <v>450</v>
      </c>
      <c r="BF60">
        <v>172</v>
      </c>
      <c r="BG60">
        <v>205</v>
      </c>
      <c r="BN60">
        <v>1</v>
      </c>
      <c r="BP60">
        <v>450</v>
      </c>
      <c r="BQ60">
        <v>1</v>
      </c>
      <c r="BS60">
        <v>450</v>
      </c>
      <c r="BT60">
        <v>1</v>
      </c>
      <c r="BU60">
        <v>1</v>
      </c>
      <c r="CB60" t="s">
        <v>384</v>
      </c>
      <c r="CD60" t="s">
        <v>385</v>
      </c>
      <c r="CE60" t="s">
        <v>386</v>
      </c>
      <c r="CG60" t="s">
        <v>387</v>
      </c>
      <c r="CH60" t="s">
        <v>388</v>
      </c>
      <c r="CI60" t="s">
        <v>389</v>
      </c>
      <c r="CP60" t="s">
        <v>25</v>
      </c>
      <c r="CQ60" t="s">
        <v>378</v>
      </c>
      <c r="CS60" s="1">
        <v>5.5555099999999999</v>
      </c>
      <c r="CT60">
        <v>55555.1</v>
      </c>
      <c r="CU60">
        <v>55555.1</v>
      </c>
      <c r="CV60">
        <v>0</v>
      </c>
      <c r="CW60">
        <v>450</v>
      </c>
      <c r="CX60" t="s">
        <v>385</v>
      </c>
      <c r="CY60" t="s">
        <v>2061</v>
      </c>
      <c r="CZ60" t="s">
        <v>2032</v>
      </c>
      <c r="DA60" t="s">
        <v>2033</v>
      </c>
      <c r="DB60" t="s">
        <v>2030</v>
      </c>
      <c r="DC60">
        <v>110</v>
      </c>
      <c r="DD60">
        <v>1200</v>
      </c>
      <c r="DE60" t="str">
        <f t="shared" si="1"/>
        <v>D</v>
      </c>
    </row>
    <row r="61" spans="1:109" x14ac:dyDescent="0.35">
      <c r="A61">
        <v>10000</v>
      </c>
      <c r="B61" t="s">
        <v>978</v>
      </c>
      <c r="C61" t="s">
        <v>187</v>
      </c>
      <c r="D61" t="s">
        <v>978</v>
      </c>
      <c r="E61" t="s">
        <v>979</v>
      </c>
      <c r="F61" t="s">
        <v>980</v>
      </c>
      <c r="G61" t="s">
        <v>981</v>
      </c>
      <c r="H61" t="s">
        <v>982</v>
      </c>
      <c r="I61">
        <v>10000</v>
      </c>
      <c r="J61" t="s">
        <v>983</v>
      </c>
      <c r="M61" t="s">
        <v>978</v>
      </c>
      <c r="N61" t="s">
        <v>984</v>
      </c>
      <c r="P61" t="s">
        <v>985</v>
      </c>
      <c r="Q61" t="s">
        <v>986</v>
      </c>
      <c r="W61" t="s">
        <v>978</v>
      </c>
      <c r="X61" t="s">
        <v>48</v>
      </c>
      <c r="AB61" t="s">
        <v>196</v>
      </c>
      <c r="AD61" t="s">
        <v>48</v>
      </c>
      <c r="AL61" s="1">
        <v>94.0839</v>
      </c>
      <c r="AO61" s="1">
        <v>74.333335217541205</v>
      </c>
      <c r="AP61" s="1">
        <v>97.9</v>
      </c>
      <c r="AR61" s="1">
        <v>96.1</v>
      </c>
      <c r="AS61" s="1">
        <v>80.41</v>
      </c>
      <c r="AY61" s="1">
        <v>118.188</v>
      </c>
      <c r="AZ61">
        <v>749</v>
      </c>
      <c r="BC61">
        <v>0</v>
      </c>
      <c r="BD61">
        <v>10</v>
      </c>
      <c r="BF61">
        <v>784</v>
      </c>
      <c r="BG61">
        <v>30</v>
      </c>
      <c r="BM61">
        <v>30</v>
      </c>
      <c r="BN61">
        <v>1</v>
      </c>
      <c r="BQ61">
        <v>1</v>
      </c>
      <c r="BR61">
        <v>1</v>
      </c>
      <c r="BT61">
        <v>1</v>
      </c>
      <c r="BU61">
        <v>1</v>
      </c>
      <c r="CA61">
        <v>1</v>
      </c>
      <c r="CB61" t="s">
        <v>987</v>
      </c>
      <c r="CE61" t="s">
        <v>988</v>
      </c>
      <c r="CF61" t="s">
        <v>989</v>
      </c>
      <c r="CH61" t="s">
        <v>990</v>
      </c>
      <c r="CI61" t="s">
        <v>991</v>
      </c>
      <c r="CO61" t="s">
        <v>992</v>
      </c>
      <c r="CP61" t="s">
        <v>26</v>
      </c>
      <c r="CQ61" t="s">
        <v>978</v>
      </c>
      <c r="CS61" s="1">
        <v>74.333335217541205</v>
      </c>
      <c r="CT61">
        <v>743333.352175412</v>
      </c>
      <c r="CU61">
        <v>743333.352175412</v>
      </c>
      <c r="CV61">
        <v>0</v>
      </c>
      <c r="CW61">
        <v>1</v>
      </c>
      <c r="CX61" t="s">
        <v>988</v>
      </c>
      <c r="CY61" t="s">
        <v>2100</v>
      </c>
      <c r="CZ61" t="s">
        <v>2101</v>
      </c>
      <c r="DA61" t="s">
        <v>2029</v>
      </c>
      <c r="DB61" t="s">
        <v>2030</v>
      </c>
      <c r="DC61">
        <v>22.1</v>
      </c>
      <c r="DD61">
        <v>650</v>
      </c>
      <c r="DE61" t="str">
        <f t="shared" si="1"/>
        <v>D</v>
      </c>
    </row>
    <row r="62" spans="1:109" x14ac:dyDescent="0.35">
      <c r="A62">
        <v>10000</v>
      </c>
      <c r="B62" t="s">
        <v>526</v>
      </c>
      <c r="C62" t="s">
        <v>187</v>
      </c>
      <c r="D62" t="s">
        <v>526</v>
      </c>
      <c r="E62" t="s">
        <v>527</v>
      </c>
      <c r="F62" t="s">
        <v>528</v>
      </c>
      <c r="G62" t="s">
        <v>529</v>
      </c>
      <c r="H62" t="s">
        <v>530</v>
      </c>
      <c r="I62">
        <v>10000</v>
      </c>
      <c r="J62" t="s">
        <v>531</v>
      </c>
      <c r="L62" t="s">
        <v>526</v>
      </c>
      <c r="M62" t="s">
        <v>526</v>
      </c>
      <c r="N62" t="s">
        <v>532</v>
      </c>
      <c r="O62" t="s">
        <v>533</v>
      </c>
      <c r="P62" t="s">
        <v>534</v>
      </c>
      <c r="Q62" t="s">
        <v>535</v>
      </c>
      <c r="S62">
        <v>1501518</v>
      </c>
      <c r="V62" t="s">
        <v>526</v>
      </c>
      <c r="W62" t="s">
        <v>526</v>
      </c>
      <c r="X62" t="s">
        <v>48</v>
      </c>
      <c r="AB62" t="s">
        <v>196</v>
      </c>
      <c r="AC62" t="s">
        <v>48</v>
      </c>
      <c r="AD62" t="s">
        <v>48</v>
      </c>
      <c r="AL62" s="1">
        <v>32.9</v>
      </c>
      <c r="AN62" s="1">
        <v>30.166899999999998</v>
      </c>
      <c r="AO62" s="1">
        <v>39.260568993098097</v>
      </c>
      <c r="AP62" s="1">
        <v>39.200000000000003</v>
      </c>
      <c r="AQ62" s="1">
        <v>35.619999999999997</v>
      </c>
      <c r="AR62" s="1">
        <v>39.64</v>
      </c>
      <c r="AS62" s="1">
        <v>35.76</v>
      </c>
      <c r="AU62" s="1">
        <v>40.99</v>
      </c>
      <c r="AX62" s="1">
        <v>30.94</v>
      </c>
      <c r="AY62" s="1">
        <v>40.292000000000002</v>
      </c>
      <c r="AZ62">
        <v>1659</v>
      </c>
      <c r="BB62">
        <v>900</v>
      </c>
      <c r="BC62">
        <v>0</v>
      </c>
      <c r="BD62">
        <v>125</v>
      </c>
      <c r="BE62">
        <v>147</v>
      </c>
      <c r="BF62">
        <v>665</v>
      </c>
      <c r="BG62">
        <v>450</v>
      </c>
      <c r="BI62">
        <v>4</v>
      </c>
      <c r="BL62">
        <v>240</v>
      </c>
      <c r="BM62">
        <v>10</v>
      </c>
      <c r="BN62">
        <v>1</v>
      </c>
      <c r="BP62">
        <v>450</v>
      </c>
      <c r="BQ62">
        <v>1</v>
      </c>
      <c r="BR62">
        <v>1</v>
      </c>
      <c r="BS62">
        <v>1</v>
      </c>
      <c r="BT62">
        <v>1</v>
      </c>
      <c r="BU62">
        <v>450</v>
      </c>
      <c r="BW62">
        <v>1</v>
      </c>
      <c r="BZ62">
        <v>30</v>
      </c>
      <c r="CA62">
        <v>2</v>
      </c>
      <c r="CB62" t="s">
        <v>536</v>
      </c>
      <c r="CD62" t="s">
        <v>537</v>
      </c>
      <c r="CE62" t="s">
        <v>538</v>
      </c>
      <c r="CF62" t="s">
        <v>539</v>
      </c>
      <c r="CG62" t="s">
        <v>540</v>
      </c>
      <c r="CH62" t="s">
        <v>541</v>
      </c>
      <c r="CI62" t="s">
        <v>542</v>
      </c>
      <c r="CK62" t="s">
        <v>543</v>
      </c>
      <c r="CN62" t="s">
        <v>544</v>
      </c>
      <c r="CO62" t="s">
        <v>545</v>
      </c>
      <c r="CP62" t="s">
        <v>25</v>
      </c>
      <c r="CQ62" t="s">
        <v>526</v>
      </c>
      <c r="CS62" s="1">
        <v>30.166899999999998</v>
      </c>
      <c r="CT62">
        <v>301669</v>
      </c>
      <c r="CU62">
        <v>301669</v>
      </c>
      <c r="CV62">
        <v>900</v>
      </c>
      <c r="CW62">
        <v>450</v>
      </c>
      <c r="CX62" t="s">
        <v>537</v>
      </c>
      <c r="CY62" t="s">
        <v>2073</v>
      </c>
      <c r="CZ62" t="s">
        <v>2074</v>
      </c>
      <c r="DA62" t="s">
        <v>2029</v>
      </c>
      <c r="DB62" t="s">
        <v>2030</v>
      </c>
      <c r="DC62">
        <v>28.6</v>
      </c>
      <c r="DD62">
        <v>650</v>
      </c>
      <c r="DE62" t="str">
        <f t="shared" si="1"/>
        <v>D</v>
      </c>
    </row>
    <row r="63" spans="1:109" x14ac:dyDescent="0.35">
      <c r="A63">
        <v>10000</v>
      </c>
      <c r="B63" t="s">
        <v>1395</v>
      </c>
      <c r="C63" t="s">
        <v>187</v>
      </c>
      <c r="D63" t="s">
        <v>1395</v>
      </c>
      <c r="E63" t="s">
        <v>1396</v>
      </c>
      <c r="F63" t="s">
        <v>995</v>
      </c>
      <c r="G63" t="s">
        <v>996</v>
      </c>
      <c r="H63" t="s">
        <v>1397</v>
      </c>
      <c r="I63">
        <v>10000</v>
      </c>
      <c r="J63" t="s">
        <v>1398</v>
      </c>
      <c r="M63" t="s">
        <v>1395</v>
      </c>
      <c r="N63" t="s">
        <v>1399</v>
      </c>
      <c r="P63" t="s">
        <v>1400</v>
      </c>
      <c r="Q63" t="s">
        <v>1401</v>
      </c>
      <c r="T63" t="s">
        <v>1402</v>
      </c>
      <c r="W63" t="s">
        <v>1395</v>
      </c>
      <c r="X63" t="s">
        <v>48</v>
      </c>
      <c r="AB63" t="s">
        <v>196</v>
      </c>
      <c r="AD63" t="s">
        <v>48</v>
      </c>
      <c r="AL63" s="1">
        <v>92.991500000000002</v>
      </c>
      <c r="AO63" s="1">
        <v>67.528175502659494</v>
      </c>
      <c r="AP63" s="1">
        <v>81.099999999999994</v>
      </c>
      <c r="AR63" s="1">
        <v>96.3</v>
      </c>
      <c r="AS63" s="1">
        <v>89.67</v>
      </c>
      <c r="AV63" s="1">
        <v>88.01</v>
      </c>
      <c r="AY63" s="1">
        <v>104.4225</v>
      </c>
      <c r="AZ63">
        <v>436</v>
      </c>
      <c r="BC63">
        <v>0</v>
      </c>
      <c r="BD63">
        <v>60</v>
      </c>
      <c r="BF63">
        <v>814</v>
      </c>
      <c r="BG63">
        <v>27</v>
      </c>
      <c r="BJ63">
        <v>1170</v>
      </c>
      <c r="BM63">
        <v>60</v>
      </c>
      <c r="BN63">
        <v>1</v>
      </c>
      <c r="BQ63">
        <v>1</v>
      </c>
      <c r="BR63">
        <v>1</v>
      </c>
      <c r="BT63">
        <v>1</v>
      </c>
      <c r="BU63">
        <v>1</v>
      </c>
      <c r="BX63">
        <v>30</v>
      </c>
      <c r="CA63">
        <v>1</v>
      </c>
      <c r="CB63" t="s">
        <v>1403</v>
      </c>
      <c r="CE63" t="s">
        <v>1404</v>
      </c>
      <c r="CF63" t="s">
        <v>1405</v>
      </c>
      <c r="CH63" t="s">
        <v>1406</v>
      </c>
      <c r="CI63" t="s">
        <v>1407</v>
      </c>
      <c r="CL63" t="s">
        <v>1408</v>
      </c>
      <c r="CO63" t="s">
        <v>1409</v>
      </c>
      <c r="CP63" t="s">
        <v>26</v>
      </c>
      <c r="CQ63" t="s">
        <v>1395</v>
      </c>
      <c r="CS63" s="1">
        <v>67.528175502659494</v>
      </c>
      <c r="CT63">
        <v>675281.75502659497</v>
      </c>
      <c r="CU63">
        <v>675281.75502659497</v>
      </c>
      <c r="CV63">
        <v>0</v>
      </c>
      <c r="CW63">
        <v>1</v>
      </c>
      <c r="CX63" t="s">
        <v>1404</v>
      </c>
      <c r="CY63" t="s">
        <v>2073</v>
      </c>
      <c r="CZ63" t="s">
        <v>2074</v>
      </c>
      <c r="DA63" t="s">
        <v>2029</v>
      </c>
      <c r="DB63" t="s">
        <v>2030</v>
      </c>
      <c r="DC63">
        <v>28.6</v>
      </c>
      <c r="DD63">
        <v>1200</v>
      </c>
      <c r="DE63" t="str">
        <f t="shared" si="1"/>
        <v>D</v>
      </c>
    </row>
    <row r="64" spans="1:109" x14ac:dyDescent="0.35">
      <c r="A64">
        <v>10000</v>
      </c>
      <c r="B64" t="s">
        <v>921</v>
      </c>
      <c r="C64" t="s">
        <v>187</v>
      </c>
      <c r="D64" t="s">
        <v>921</v>
      </c>
      <c r="E64" t="s">
        <v>922</v>
      </c>
      <c r="F64" t="s">
        <v>528</v>
      </c>
      <c r="G64" t="s">
        <v>529</v>
      </c>
      <c r="H64" t="s">
        <v>530</v>
      </c>
      <c r="I64">
        <v>10000</v>
      </c>
      <c r="J64" t="s">
        <v>923</v>
      </c>
      <c r="M64" t="s">
        <v>921</v>
      </c>
      <c r="N64" t="s">
        <v>924</v>
      </c>
      <c r="P64" t="s">
        <v>925</v>
      </c>
      <c r="Q64" t="s">
        <v>926</v>
      </c>
      <c r="W64" t="s">
        <v>921</v>
      </c>
      <c r="X64" t="s">
        <v>48</v>
      </c>
      <c r="AB64" t="s">
        <v>196</v>
      </c>
      <c r="AD64" t="s">
        <v>48</v>
      </c>
      <c r="AL64" s="1">
        <v>50.6248</v>
      </c>
      <c r="AO64" s="1">
        <v>45.018783668439703</v>
      </c>
      <c r="AP64" s="1">
        <v>45.2</v>
      </c>
      <c r="AR64" s="1">
        <v>54.23</v>
      </c>
      <c r="AS64" s="1">
        <v>41.13</v>
      </c>
      <c r="AY64" s="1">
        <v>62.602499999999999</v>
      </c>
      <c r="AZ64">
        <v>807</v>
      </c>
      <c r="BC64">
        <v>0</v>
      </c>
      <c r="BD64">
        <v>450</v>
      </c>
      <c r="BF64">
        <v>791</v>
      </c>
      <c r="BG64">
        <v>0</v>
      </c>
      <c r="BM64">
        <v>450</v>
      </c>
      <c r="BN64">
        <v>1</v>
      </c>
      <c r="BQ64">
        <v>1</v>
      </c>
      <c r="BR64">
        <v>1</v>
      </c>
      <c r="BT64">
        <v>1</v>
      </c>
      <c r="BU64">
        <v>1</v>
      </c>
      <c r="CA64">
        <v>1</v>
      </c>
      <c r="CB64" t="s">
        <v>927</v>
      </c>
      <c r="CE64" t="s">
        <v>928</v>
      </c>
      <c r="CF64" t="s">
        <v>929</v>
      </c>
      <c r="CH64" t="s">
        <v>930</v>
      </c>
      <c r="CI64" t="s">
        <v>931</v>
      </c>
      <c r="CO64" t="s">
        <v>932</v>
      </c>
      <c r="CP64" t="s">
        <v>30</v>
      </c>
      <c r="CQ64" t="s">
        <v>926</v>
      </c>
      <c r="CS64" s="1">
        <v>41.13</v>
      </c>
      <c r="CT64">
        <v>411300</v>
      </c>
      <c r="CU64">
        <v>411300</v>
      </c>
      <c r="CV64">
        <v>0</v>
      </c>
      <c r="CW64">
        <v>1</v>
      </c>
      <c r="CX64" t="s">
        <v>931</v>
      </c>
      <c r="CY64" t="s">
        <v>2073</v>
      </c>
      <c r="CZ64" t="s">
        <v>2074</v>
      </c>
      <c r="DA64" t="s">
        <v>2029</v>
      </c>
      <c r="DB64" t="s">
        <v>2030</v>
      </c>
      <c r="DC64">
        <v>28.6</v>
      </c>
      <c r="DD64">
        <v>650</v>
      </c>
      <c r="DE64" t="str">
        <f t="shared" si="1"/>
        <v>D</v>
      </c>
    </row>
    <row r="65" spans="1:109" x14ac:dyDescent="0.35">
      <c r="A65">
        <v>10000</v>
      </c>
      <c r="B65" t="s">
        <v>993</v>
      </c>
      <c r="C65" t="s">
        <v>187</v>
      </c>
      <c r="D65" t="s">
        <v>993</v>
      </c>
      <c r="E65" t="s">
        <v>994</v>
      </c>
      <c r="F65" t="s">
        <v>995</v>
      </c>
      <c r="G65" t="s">
        <v>996</v>
      </c>
      <c r="H65" t="s">
        <v>997</v>
      </c>
      <c r="I65">
        <v>10000</v>
      </c>
      <c r="J65" t="s">
        <v>998</v>
      </c>
      <c r="M65" t="s">
        <v>993</v>
      </c>
      <c r="N65" t="s">
        <v>999</v>
      </c>
      <c r="P65" t="s">
        <v>1000</v>
      </c>
      <c r="Q65" t="s">
        <v>1001</v>
      </c>
      <c r="W65" t="s">
        <v>993</v>
      </c>
      <c r="X65" t="s">
        <v>48</v>
      </c>
      <c r="AB65" t="s">
        <v>196</v>
      </c>
      <c r="AD65" t="s">
        <v>48</v>
      </c>
      <c r="AL65" s="1">
        <v>99.556200000000004</v>
      </c>
      <c r="AO65" s="1">
        <v>100.68153683532201</v>
      </c>
      <c r="AP65" s="1">
        <v>103</v>
      </c>
      <c r="AR65" s="1">
        <v>101.7</v>
      </c>
      <c r="AS65" s="1">
        <v>85.09</v>
      </c>
      <c r="AY65" s="1">
        <v>123.2925</v>
      </c>
      <c r="AZ65">
        <v>864</v>
      </c>
      <c r="BC65">
        <v>0</v>
      </c>
      <c r="BD65">
        <v>20</v>
      </c>
      <c r="BF65">
        <v>685</v>
      </c>
      <c r="BG65">
        <v>28</v>
      </c>
      <c r="BM65">
        <v>20</v>
      </c>
      <c r="BN65">
        <v>1</v>
      </c>
      <c r="BQ65">
        <v>1</v>
      </c>
      <c r="BR65">
        <v>1</v>
      </c>
      <c r="BT65">
        <v>1</v>
      </c>
      <c r="BU65">
        <v>1</v>
      </c>
      <c r="CA65">
        <v>1</v>
      </c>
      <c r="CB65" t="s">
        <v>1002</v>
      </c>
      <c r="CE65" t="s">
        <v>1003</v>
      </c>
      <c r="CF65" t="s">
        <v>1004</v>
      </c>
      <c r="CH65" t="s">
        <v>1005</v>
      </c>
      <c r="CI65" t="s">
        <v>1006</v>
      </c>
      <c r="CO65" t="s">
        <v>1007</v>
      </c>
      <c r="CP65" t="s">
        <v>30</v>
      </c>
      <c r="CQ65" t="s">
        <v>1001</v>
      </c>
      <c r="CS65" s="1">
        <v>85.09</v>
      </c>
      <c r="CT65">
        <v>850900</v>
      </c>
      <c r="CU65">
        <v>850900</v>
      </c>
      <c r="CV65">
        <v>28</v>
      </c>
      <c r="CW65">
        <v>1</v>
      </c>
      <c r="CX65" t="s">
        <v>1006</v>
      </c>
      <c r="CY65" t="s">
        <v>2073</v>
      </c>
      <c r="CZ65" t="s">
        <v>2074</v>
      </c>
      <c r="DA65" t="s">
        <v>2029</v>
      </c>
      <c r="DB65" t="s">
        <v>2030</v>
      </c>
      <c r="DC65">
        <v>28.6</v>
      </c>
      <c r="DD65">
        <v>1200</v>
      </c>
      <c r="DE65" t="str">
        <f t="shared" si="1"/>
        <v>D</v>
      </c>
    </row>
    <row r="66" spans="1:109" x14ac:dyDescent="0.35">
      <c r="A66">
        <v>10000</v>
      </c>
      <c r="B66" t="s">
        <v>464</v>
      </c>
      <c r="C66" t="s">
        <v>187</v>
      </c>
      <c r="D66" t="s">
        <v>464</v>
      </c>
      <c r="E66" t="s">
        <v>465</v>
      </c>
      <c r="F66" t="s">
        <v>466</v>
      </c>
      <c r="G66" t="s">
        <v>467</v>
      </c>
      <c r="H66" t="s">
        <v>468</v>
      </c>
      <c r="I66">
        <v>10000</v>
      </c>
      <c r="J66" t="s">
        <v>469</v>
      </c>
      <c r="L66" t="s">
        <v>464</v>
      </c>
      <c r="M66" t="s">
        <v>464</v>
      </c>
      <c r="N66" t="s">
        <v>470</v>
      </c>
      <c r="P66" t="s">
        <v>471</v>
      </c>
      <c r="Q66" t="s">
        <v>472</v>
      </c>
      <c r="S66">
        <v>1501526</v>
      </c>
      <c r="T66" t="s">
        <v>473</v>
      </c>
      <c r="V66" t="s">
        <v>464</v>
      </c>
      <c r="W66" t="s">
        <v>464</v>
      </c>
      <c r="X66" t="s">
        <v>48</v>
      </c>
      <c r="AD66" t="s">
        <v>48</v>
      </c>
      <c r="AL66" s="1">
        <v>17.920000000000002</v>
      </c>
      <c r="AN66" s="1">
        <v>16.431329999999999</v>
      </c>
      <c r="AO66" s="1">
        <v>24.777778405846998</v>
      </c>
      <c r="AP66" s="1">
        <v>15.9</v>
      </c>
      <c r="AR66" s="1">
        <v>19.45</v>
      </c>
      <c r="AS66" s="1">
        <v>18.73</v>
      </c>
      <c r="AU66" s="1">
        <v>26.79</v>
      </c>
      <c r="AV66" s="1">
        <v>29.33</v>
      </c>
      <c r="AX66" s="1">
        <v>19.38</v>
      </c>
      <c r="AY66" s="1">
        <v>20.782499999999999</v>
      </c>
      <c r="AZ66">
        <v>2657</v>
      </c>
      <c r="BB66">
        <v>0</v>
      </c>
      <c r="BC66">
        <v>0</v>
      </c>
      <c r="BD66">
        <v>199</v>
      </c>
      <c r="BF66">
        <v>705</v>
      </c>
      <c r="BG66">
        <v>14</v>
      </c>
      <c r="BI66">
        <v>2</v>
      </c>
      <c r="BJ66">
        <v>4080</v>
      </c>
      <c r="BL66">
        <v>300</v>
      </c>
      <c r="BM66">
        <v>199</v>
      </c>
      <c r="BN66">
        <v>1</v>
      </c>
      <c r="BP66">
        <v>450</v>
      </c>
      <c r="BQ66">
        <v>1</v>
      </c>
      <c r="BR66">
        <v>1</v>
      </c>
      <c r="BT66">
        <v>1</v>
      </c>
      <c r="BU66">
        <v>1</v>
      </c>
      <c r="BW66">
        <v>1</v>
      </c>
      <c r="BX66">
        <v>30</v>
      </c>
      <c r="BZ66">
        <v>30</v>
      </c>
      <c r="CA66">
        <v>1</v>
      </c>
      <c r="CB66" t="s">
        <v>474</v>
      </c>
      <c r="CD66" t="s">
        <v>475</v>
      </c>
      <c r="CE66" t="s">
        <v>476</v>
      </c>
      <c r="CF66" t="s">
        <v>477</v>
      </c>
      <c r="CH66" t="s">
        <v>478</v>
      </c>
      <c r="CI66" t="s">
        <v>479</v>
      </c>
      <c r="CK66" t="s">
        <v>480</v>
      </c>
      <c r="CL66" t="s">
        <v>481</v>
      </c>
      <c r="CN66" t="s">
        <v>482</v>
      </c>
      <c r="CO66" t="s">
        <v>483</v>
      </c>
      <c r="CP66" t="s">
        <v>27</v>
      </c>
      <c r="CQ66" t="s">
        <v>470</v>
      </c>
      <c r="CS66" s="1">
        <v>15.9</v>
      </c>
      <c r="CT66">
        <v>159000</v>
      </c>
      <c r="CU66">
        <v>159000</v>
      </c>
      <c r="CV66">
        <v>199</v>
      </c>
      <c r="CW66">
        <v>1</v>
      </c>
      <c r="CX66" t="s">
        <v>477</v>
      </c>
      <c r="CY66" t="s">
        <v>2070</v>
      </c>
      <c r="CZ66" t="s">
        <v>2071</v>
      </c>
      <c r="DA66" t="s">
        <v>2029</v>
      </c>
      <c r="DB66" t="s">
        <v>2030</v>
      </c>
      <c r="DC66">
        <v>39</v>
      </c>
      <c r="DD66">
        <v>650</v>
      </c>
      <c r="DE66" t="str">
        <f t="shared" ref="DE66:DE97" si="2">IF(DB66="TO-247-3","D",IF(DB66="TO-247-4","K",IF(LEFT(DB66,6)="TO-263","J","K")))</f>
        <v>D</v>
      </c>
    </row>
    <row r="67" spans="1:109" x14ac:dyDescent="0.35">
      <c r="A67">
        <v>10000</v>
      </c>
      <c r="B67" t="s">
        <v>933</v>
      </c>
      <c r="C67" t="s">
        <v>187</v>
      </c>
      <c r="D67" t="s">
        <v>933</v>
      </c>
      <c r="E67" t="s">
        <v>934</v>
      </c>
      <c r="F67" t="s">
        <v>548</v>
      </c>
      <c r="G67" t="s">
        <v>549</v>
      </c>
      <c r="H67" t="s">
        <v>550</v>
      </c>
      <c r="I67">
        <v>10000</v>
      </c>
      <c r="J67" t="s">
        <v>935</v>
      </c>
      <c r="N67" t="s">
        <v>936</v>
      </c>
      <c r="P67" t="s">
        <v>937</v>
      </c>
      <c r="Q67" t="s">
        <v>938</v>
      </c>
      <c r="W67" t="s">
        <v>933</v>
      </c>
      <c r="X67" t="s">
        <v>48</v>
      </c>
      <c r="AB67" t="s">
        <v>196</v>
      </c>
      <c r="AD67" t="s">
        <v>48</v>
      </c>
      <c r="AL67" s="1">
        <v>53.529800000000002</v>
      </c>
      <c r="AP67" s="1">
        <v>54.1</v>
      </c>
      <c r="AR67" s="1">
        <v>57.35</v>
      </c>
      <c r="AS67" s="1">
        <v>59.68</v>
      </c>
      <c r="AY67" s="1">
        <v>68.837999999999994</v>
      </c>
      <c r="AZ67">
        <v>874</v>
      </c>
      <c r="BD67">
        <v>30</v>
      </c>
      <c r="BF67">
        <v>774</v>
      </c>
      <c r="BG67">
        <v>30</v>
      </c>
      <c r="BM67">
        <v>27</v>
      </c>
      <c r="BN67">
        <v>1</v>
      </c>
      <c r="BR67">
        <v>1</v>
      </c>
      <c r="BT67">
        <v>1</v>
      </c>
      <c r="BU67">
        <v>1</v>
      </c>
      <c r="CA67">
        <v>2</v>
      </c>
      <c r="CB67" t="s">
        <v>939</v>
      </c>
      <c r="CF67" t="s">
        <v>940</v>
      </c>
      <c r="CH67" t="s">
        <v>941</v>
      </c>
      <c r="CI67" t="s">
        <v>942</v>
      </c>
      <c r="CO67" t="s">
        <v>943</v>
      </c>
      <c r="CP67" t="s">
        <v>404</v>
      </c>
      <c r="CQ67">
        <v>3052188</v>
      </c>
      <c r="CS67" s="1">
        <v>50.349337539514202</v>
      </c>
      <c r="CT67">
        <v>503493.37539514201</v>
      </c>
      <c r="CU67">
        <v>503493.37539514201</v>
      </c>
      <c r="CV67">
        <v>30</v>
      </c>
      <c r="CW67">
        <v>1</v>
      </c>
      <c r="CX67" t="s">
        <v>944</v>
      </c>
      <c r="CY67" t="s">
        <v>2070</v>
      </c>
      <c r="CZ67" t="s">
        <v>2071</v>
      </c>
      <c r="DA67" t="s">
        <v>2029</v>
      </c>
      <c r="DB67" t="s">
        <v>2030</v>
      </c>
      <c r="DC67">
        <v>39</v>
      </c>
      <c r="DD67">
        <v>1200</v>
      </c>
      <c r="DE67" t="str">
        <f t="shared" si="2"/>
        <v>D</v>
      </c>
    </row>
    <row r="68" spans="1:109" x14ac:dyDescent="0.35">
      <c r="A68">
        <v>10000</v>
      </c>
      <c r="B68" t="s">
        <v>1356</v>
      </c>
      <c r="C68" t="s">
        <v>187</v>
      </c>
      <c r="D68" t="s">
        <v>1356</v>
      </c>
      <c r="E68" t="s">
        <v>1357</v>
      </c>
      <c r="F68" t="s">
        <v>1358</v>
      </c>
      <c r="G68" t="s">
        <v>467</v>
      </c>
      <c r="H68" t="s">
        <v>468</v>
      </c>
      <c r="I68">
        <v>10000</v>
      </c>
      <c r="J68" t="s">
        <v>1359</v>
      </c>
      <c r="L68" t="s">
        <v>1356</v>
      </c>
      <c r="N68" t="s">
        <v>1360</v>
      </c>
      <c r="P68" t="s">
        <v>1361</v>
      </c>
      <c r="Q68" t="s">
        <v>1362</v>
      </c>
      <c r="W68" t="s">
        <v>1356</v>
      </c>
      <c r="X68" t="s">
        <v>48</v>
      </c>
      <c r="AB68" t="s">
        <v>196</v>
      </c>
      <c r="AD68" t="s">
        <v>48</v>
      </c>
      <c r="AL68" s="1">
        <v>31.729600000000001</v>
      </c>
      <c r="AN68" s="1">
        <v>29.093730000000001</v>
      </c>
      <c r="AP68" s="1">
        <v>33</v>
      </c>
      <c r="AR68" s="1">
        <v>32.86</v>
      </c>
      <c r="AS68" s="1">
        <v>26.72</v>
      </c>
      <c r="AY68" s="1">
        <v>40.81</v>
      </c>
      <c r="AZ68">
        <v>347</v>
      </c>
      <c r="BB68">
        <v>0</v>
      </c>
      <c r="BD68">
        <v>30</v>
      </c>
      <c r="BF68">
        <v>372</v>
      </c>
      <c r="BG68">
        <v>30</v>
      </c>
      <c r="BM68">
        <v>12</v>
      </c>
      <c r="BN68">
        <v>1</v>
      </c>
      <c r="BP68">
        <v>450</v>
      </c>
      <c r="BR68">
        <v>1</v>
      </c>
      <c r="BT68">
        <v>1</v>
      </c>
      <c r="BU68">
        <v>1</v>
      </c>
      <c r="CA68">
        <v>2</v>
      </c>
      <c r="CB68" t="s">
        <v>1363</v>
      </c>
      <c r="CD68" t="s">
        <v>1364</v>
      </c>
      <c r="CF68" t="s">
        <v>1365</v>
      </c>
      <c r="CH68" t="s">
        <v>1366</v>
      </c>
      <c r="CI68" t="s">
        <v>1367</v>
      </c>
      <c r="CO68" t="s">
        <v>1368</v>
      </c>
      <c r="CP68" t="s">
        <v>404</v>
      </c>
      <c r="CQ68">
        <v>3241768</v>
      </c>
      <c r="CS68" s="1">
        <v>25.980882335730701</v>
      </c>
      <c r="CT68">
        <v>259808.823357307</v>
      </c>
      <c r="CU68">
        <v>259808.823357307</v>
      </c>
      <c r="CV68">
        <v>30</v>
      </c>
      <c r="CW68">
        <v>1</v>
      </c>
      <c r="CX68" t="s">
        <v>1369</v>
      </c>
      <c r="CY68" t="s">
        <v>2070</v>
      </c>
      <c r="CZ68" t="s">
        <v>2071</v>
      </c>
      <c r="DA68" t="s">
        <v>2029</v>
      </c>
      <c r="DB68" t="s">
        <v>2082</v>
      </c>
      <c r="DC68">
        <v>39</v>
      </c>
      <c r="DD68">
        <v>650</v>
      </c>
      <c r="DE68" t="str">
        <f t="shared" si="2"/>
        <v>K</v>
      </c>
    </row>
    <row r="69" spans="1:109" x14ac:dyDescent="0.35">
      <c r="A69">
        <v>10000</v>
      </c>
      <c r="B69" t="s">
        <v>1370</v>
      </c>
      <c r="C69" t="s">
        <v>187</v>
      </c>
      <c r="D69" t="s">
        <v>1370</v>
      </c>
      <c r="E69" t="s">
        <v>1371</v>
      </c>
      <c r="F69" t="s">
        <v>466</v>
      </c>
      <c r="G69" t="s">
        <v>467</v>
      </c>
      <c r="H69" t="s">
        <v>468</v>
      </c>
      <c r="I69">
        <v>10000</v>
      </c>
      <c r="J69" t="s">
        <v>1372</v>
      </c>
      <c r="M69" t="s">
        <v>1370</v>
      </c>
      <c r="N69" t="s">
        <v>1373</v>
      </c>
      <c r="P69" t="s">
        <v>1374</v>
      </c>
      <c r="Q69" t="s">
        <v>1375</v>
      </c>
      <c r="W69" t="s">
        <v>1370</v>
      </c>
      <c r="X69" t="s">
        <v>48</v>
      </c>
      <c r="AB69" t="s">
        <v>196</v>
      </c>
      <c r="AD69" t="s">
        <v>48</v>
      </c>
      <c r="AL69" s="1">
        <v>33.09684</v>
      </c>
      <c r="AO69" s="1">
        <v>33.502354317756499</v>
      </c>
      <c r="AP69" s="1">
        <v>34.4</v>
      </c>
      <c r="AR69" s="1">
        <v>35.46</v>
      </c>
      <c r="AS69" s="1">
        <v>27.88</v>
      </c>
      <c r="AY69" s="1">
        <v>42.56</v>
      </c>
      <c r="AZ69">
        <v>783</v>
      </c>
      <c r="BC69">
        <v>0</v>
      </c>
      <c r="BD69">
        <v>30</v>
      </c>
      <c r="BF69">
        <v>754</v>
      </c>
      <c r="BG69">
        <v>30</v>
      </c>
      <c r="BM69">
        <v>30</v>
      </c>
      <c r="BN69">
        <v>1</v>
      </c>
      <c r="BQ69">
        <v>1</v>
      </c>
      <c r="BR69">
        <v>1</v>
      </c>
      <c r="BT69">
        <v>1</v>
      </c>
      <c r="BU69">
        <v>1</v>
      </c>
      <c r="CA69">
        <v>2</v>
      </c>
      <c r="CB69" t="s">
        <v>1376</v>
      </c>
      <c r="CE69" t="s">
        <v>1377</v>
      </c>
      <c r="CF69" t="s">
        <v>1378</v>
      </c>
      <c r="CH69" t="s">
        <v>1379</v>
      </c>
      <c r="CI69" t="s">
        <v>1380</v>
      </c>
      <c r="CO69" t="s">
        <v>1381</v>
      </c>
      <c r="CP69" t="s">
        <v>30</v>
      </c>
      <c r="CQ69" t="s">
        <v>1375</v>
      </c>
      <c r="CS69" s="1">
        <v>27.88</v>
      </c>
      <c r="CT69">
        <v>278800</v>
      </c>
      <c r="CU69">
        <v>278800</v>
      </c>
      <c r="CV69">
        <v>30</v>
      </c>
      <c r="CW69">
        <v>1</v>
      </c>
      <c r="CX69" t="s">
        <v>1380</v>
      </c>
      <c r="CY69" t="s">
        <v>2070</v>
      </c>
      <c r="CZ69" t="s">
        <v>2071</v>
      </c>
      <c r="DA69" t="s">
        <v>2029</v>
      </c>
      <c r="DB69" t="s">
        <v>2030</v>
      </c>
      <c r="DC69">
        <v>39</v>
      </c>
      <c r="DD69">
        <v>650</v>
      </c>
      <c r="DE69" t="str">
        <f t="shared" si="2"/>
        <v>D</v>
      </c>
    </row>
    <row r="70" spans="1:109" x14ac:dyDescent="0.35">
      <c r="A70">
        <v>10000</v>
      </c>
      <c r="B70" t="s">
        <v>546</v>
      </c>
      <c r="C70" t="s">
        <v>187</v>
      </c>
      <c r="D70" t="s">
        <v>546</v>
      </c>
      <c r="E70" t="s">
        <v>547</v>
      </c>
      <c r="F70" t="s">
        <v>548</v>
      </c>
      <c r="G70" t="s">
        <v>549</v>
      </c>
      <c r="H70" t="s">
        <v>550</v>
      </c>
      <c r="I70">
        <v>10000</v>
      </c>
      <c r="J70" t="s">
        <v>551</v>
      </c>
      <c r="L70" t="s">
        <v>546</v>
      </c>
      <c r="M70" t="s">
        <v>546</v>
      </c>
      <c r="N70" t="s">
        <v>552</v>
      </c>
      <c r="O70" t="s">
        <v>553</v>
      </c>
      <c r="P70" t="s">
        <v>554</v>
      </c>
      <c r="Q70" t="s">
        <v>555</v>
      </c>
      <c r="S70">
        <v>1501534</v>
      </c>
      <c r="T70" t="s">
        <v>556</v>
      </c>
      <c r="V70" t="s">
        <v>546</v>
      </c>
      <c r="W70" t="s">
        <v>546</v>
      </c>
      <c r="X70" t="s">
        <v>48</v>
      </c>
      <c r="AB70" t="s">
        <v>196</v>
      </c>
      <c r="AC70" t="s">
        <v>48</v>
      </c>
      <c r="AD70" t="s">
        <v>48</v>
      </c>
      <c r="AL70" s="1">
        <v>56.308</v>
      </c>
      <c r="AN70" s="1">
        <v>51.630330000000001</v>
      </c>
      <c r="AO70" s="1">
        <v>41.275458003832398</v>
      </c>
      <c r="AP70" s="1">
        <v>44.5</v>
      </c>
      <c r="AQ70" s="1">
        <v>57.46</v>
      </c>
      <c r="AR70" s="1">
        <v>55.9</v>
      </c>
      <c r="AS70" s="1">
        <v>55.9</v>
      </c>
      <c r="AU70" s="1">
        <v>58.15</v>
      </c>
      <c r="AV70" s="1">
        <v>49.18</v>
      </c>
      <c r="AX70" s="1">
        <v>50.524999999999999</v>
      </c>
      <c r="AY70" s="1">
        <v>36.975000000000001</v>
      </c>
      <c r="AZ70">
        <v>1128</v>
      </c>
      <c r="BB70">
        <v>0</v>
      </c>
      <c r="BC70">
        <v>0</v>
      </c>
      <c r="BD70">
        <v>209</v>
      </c>
      <c r="BE70">
        <v>491</v>
      </c>
      <c r="BF70">
        <v>1962</v>
      </c>
      <c r="BG70">
        <v>39</v>
      </c>
      <c r="BI70">
        <v>12</v>
      </c>
      <c r="BJ70">
        <v>6220</v>
      </c>
      <c r="BL70">
        <v>300</v>
      </c>
      <c r="BM70">
        <v>209</v>
      </c>
      <c r="BN70">
        <v>1</v>
      </c>
      <c r="BP70">
        <v>450</v>
      </c>
      <c r="BQ70">
        <v>1</v>
      </c>
      <c r="BR70">
        <v>1</v>
      </c>
      <c r="BS70">
        <v>1</v>
      </c>
      <c r="BT70">
        <v>1</v>
      </c>
      <c r="BU70">
        <v>1</v>
      </c>
      <c r="BW70">
        <v>1</v>
      </c>
      <c r="BX70">
        <v>30</v>
      </c>
      <c r="BZ70">
        <v>30</v>
      </c>
      <c r="CA70">
        <v>1</v>
      </c>
      <c r="CB70" t="s">
        <v>557</v>
      </c>
      <c r="CD70" t="s">
        <v>558</v>
      </c>
      <c r="CE70" t="s">
        <v>559</v>
      </c>
      <c r="CF70" t="s">
        <v>560</v>
      </c>
      <c r="CG70" t="s">
        <v>561</v>
      </c>
      <c r="CH70" t="s">
        <v>562</v>
      </c>
      <c r="CI70" t="s">
        <v>563</v>
      </c>
      <c r="CK70" t="s">
        <v>564</v>
      </c>
      <c r="CL70" t="s">
        <v>565</v>
      </c>
      <c r="CN70" t="s">
        <v>566</v>
      </c>
      <c r="CO70" t="s">
        <v>567</v>
      </c>
      <c r="CP70" t="s">
        <v>36</v>
      </c>
      <c r="CQ70" t="s">
        <v>546</v>
      </c>
      <c r="CS70" s="1">
        <v>36.975000000000001</v>
      </c>
      <c r="CT70">
        <v>369750</v>
      </c>
      <c r="CU70">
        <v>369750</v>
      </c>
      <c r="CV70">
        <v>209</v>
      </c>
      <c r="CW70">
        <v>1</v>
      </c>
      <c r="CX70" t="s">
        <v>567</v>
      </c>
      <c r="CY70" t="s">
        <v>2070</v>
      </c>
      <c r="CZ70" t="s">
        <v>2071</v>
      </c>
      <c r="DA70" t="s">
        <v>2029</v>
      </c>
      <c r="DB70" t="s">
        <v>2030</v>
      </c>
      <c r="DC70">
        <v>39</v>
      </c>
      <c r="DD70">
        <v>1200</v>
      </c>
      <c r="DE70" t="str">
        <f t="shared" si="2"/>
        <v>D</v>
      </c>
    </row>
    <row r="71" spans="1:109" x14ac:dyDescent="0.35">
      <c r="A71">
        <v>10000</v>
      </c>
      <c r="B71" t="s">
        <v>484</v>
      </c>
      <c r="C71" t="s">
        <v>187</v>
      </c>
      <c r="D71" t="s">
        <v>484</v>
      </c>
      <c r="E71" t="s">
        <v>485</v>
      </c>
      <c r="F71" t="s">
        <v>486</v>
      </c>
      <c r="G71" t="s">
        <v>487</v>
      </c>
      <c r="H71" t="s">
        <v>488</v>
      </c>
      <c r="I71">
        <v>10000</v>
      </c>
      <c r="J71" t="s">
        <v>489</v>
      </c>
      <c r="L71" t="s">
        <v>484</v>
      </c>
      <c r="M71" t="s">
        <v>484</v>
      </c>
      <c r="N71" t="s">
        <v>490</v>
      </c>
      <c r="P71" t="s">
        <v>491</v>
      </c>
      <c r="Q71" t="s">
        <v>492</v>
      </c>
      <c r="S71">
        <v>1486945</v>
      </c>
      <c r="T71" t="s">
        <v>493</v>
      </c>
      <c r="U71" t="s">
        <v>484</v>
      </c>
      <c r="V71" t="s">
        <v>484</v>
      </c>
      <c r="W71" t="s">
        <v>484</v>
      </c>
      <c r="X71" t="s">
        <v>48</v>
      </c>
      <c r="AB71" t="s">
        <v>196</v>
      </c>
      <c r="AD71" t="s">
        <v>48</v>
      </c>
      <c r="AL71" s="1">
        <v>25.548999999999999</v>
      </c>
      <c r="AN71" s="1">
        <v>22.618760000000002</v>
      </c>
      <c r="AO71" s="1">
        <v>24.2989333499143</v>
      </c>
      <c r="AP71" s="1">
        <v>31.6</v>
      </c>
      <c r="AR71" s="1">
        <v>26.79</v>
      </c>
      <c r="AS71" s="1">
        <v>25.75</v>
      </c>
      <c r="AU71" s="1">
        <v>28.99</v>
      </c>
      <c r="AV71" s="1">
        <v>26.18</v>
      </c>
      <c r="AW71" s="1">
        <v>50.65</v>
      </c>
      <c r="AX71" s="1">
        <v>22.96</v>
      </c>
      <c r="AY71" s="1">
        <v>23.324000000000002</v>
      </c>
      <c r="AZ71">
        <v>1607</v>
      </c>
      <c r="BB71">
        <v>0</v>
      </c>
      <c r="BC71">
        <v>0</v>
      </c>
      <c r="BD71">
        <v>30</v>
      </c>
      <c r="BF71">
        <v>711</v>
      </c>
      <c r="BG71">
        <v>19</v>
      </c>
      <c r="BI71">
        <v>0</v>
      </c>
      <c r="BJ71">
        <v>308</v>
      </c>
      <c r="BK71">
        <v>0</v>
      </c>
      <c r="BL71">
        <v>420</v>
      </c>
      <c r="BM71">
        <v>108</v>
      </c>
      <c r="BN71">
        <v>1</v>
      </c>
      <c r="BP71">
        <v>450</v>
      </c>
      <c r="BQ71">
        <v>1</v>
      </c>
      <c r="BR71">
        <v>1</v>
      </c>
      <c r="BT71">
        <v>1</v>
      </c>
      <c r="BU71">
        <v>1</v>
      </c>
      <c r="BW71">
        <v>30</v>
      </c>
      <c r="BX71">
        <v>30</v>
      </c>
      <c r="BY71">
        <v>1</v>
      </c>
      <c r="BZ71">
        <v>30</v>
      </c>
      <c r="CA71">
        <v>4</v>
      </c>
      <c r="CB71" t="s">
        <v>494</v>
      </c>
      <c r="CD71" t="s">
        <v>495</v>
      </c>
      <c r="CE71" t="s">
        <v>496</v>
      </c>
      <c r="CF71" t="s">
        <v>497</v>
      </c>
      <c r="CH71" t="s">
        <v>498</v>
      </c>
      <c r="CI71" t="s">
        <v>499</v>
      </c>
      <c r="CK71" t="s">
        <v>500</v>
      </c>
      <c r="CL71" t="s">
        <v>501</v>
      </c>
      <c r="CM71" t="s">
        <v>502</v>
      </c>
      <c r="CN71" t="s">
        <v>503</v>
      </c>
      <c r="CO71" t="s">
        <v>504</v>
      </c>
      <c r="CP71" t="s">
        <v>25</v>
      </c>
      <c r="CQ71" t="s">
        <v>484</v>
      </c>
      <c r="CS71" s="1">
        <v>22.618760000000002</v>
      </c>
      <c r="CT71">
        <v>226187.6</v>
      </c>
      <c r="CU71">
        <v>226187.6</v>
      </c>
      <c r="CV71">
        <v>0</v>
      </c>
      <c r="CW71">
        <v>450</v>
      </c>
      <c r="CX71" t="s">
        <v>495</v>
      </c>
      <c r="CY71" t="s">
        <v>2072</v>
      </c>
      <c r="CZ71" t="s">
        <v>2032</v>
      </c>
      <c r="DA71" t="s">
        <v>2029</v>
      </c>
      <c r="DB71" t="s">
        <v>2030</v>
      </c>
      <c r="DC71">
        <v>52</v>
      </c>
      <c r="DD71">
        <v>1200</v>
      </c>
      <c r="DE71" t="str">
        <f t="shared" si="2"/>
        <v>D</v>
      </c>
    </row>
    <row r="72" spans="1:109" x14ac:dyDescent="0.35">
      <c r="A72">
        <v>10000</v>
      </c>
      <c r="B72" t="s">
        <v>907</v>
      </c>
      <c r="C72" t="s">
        <v>187</v>
      </c>
      <c r="D72" t="s">
        <v>907</v>
      </c>
      <c r="E72" t="s">
        <v>908</v>
      </c>
      <c r="F72" t="s">
        <v>909</v>
      </c>
      <c r="G72" t="s">
        <v>487</v>
      </c>
      <c r="H72" t="s">
        <v>488</v>
      </c>
      <c r="I72">
        <v>10000</v>
      </c>
      <c r="J72" t="s">
        <v>910</v>
      </c>
      <c r="L72" t="s">
        <v>907</v>
      </c>
      <c r="N72" t="s">
        <v>911</v>
      </c>
      <c r="P72" t="s">
        <v>912</v>
      </c>
      <c r="Q72" t="s">
        <v>913</v>
      </c>
      <c r="W72" t="s">
        <v>907</v>
      </c>
      <c r="X72" t="s">
        <v>48</v>
      </c>
      <c r="AB72" t="s">
        <v>196</v>
      </c>
      <c r="AD72" t="s">
        <v>48</v>
      </c>
      <c r="AL72" s="1">
        <v>33.527200000000001</v>
      </c>
      <c r="AN72" s="1">
        <v>30.741990000000001</v>
      </c>
      <c r="AP72" s="1">
        <v>39.4</v>
      </c>
      <c r="AR72" s="1">
        <v>34.72</v>
      </c>
      <c r="AS72" s="1">
        <v>28.25</v>
      </c>
      <c r="AY72" s="1">
        <v>43.12</v>
      </c>
      <c r="AZ72">
        <v>250</v>
      </c>
      <c r="BB72">
        <v>0</v>
      </c>
      <c r="BD72">
        <v>25</v>
      </c>
      <c r="BF72">
        <v>421</v>
      </c>
      <c r="BG72">
        <v>15</v>
      </c>
      <c r="BM72">
        <v>25</v>
      </c>
      <c r="BN72">
        <v>1</v>
      </c>
      <c r="BP72">
        <v>450</v>
      </c>
      <c r="BR72">
        <v>1</v>
      </c>
      <c r="BT72">
        <v>1</v>
      </c>
      <c r="BU72">
        <v>1</v>
      </c>
      <c r="CA72">
        <v>2</v>
      </c>
      <c r="CB72" t="s">
        <v>914</v>
      </c>
      <c r="CD72" t="s">
        <v>915</v>
      </c>
      <c r="CF72" t="s">
        <v>916</v>
      </c>
      <c r="CH72" t="s">
        <v>917</v>
      </c>
      <c r="CI72" t="s">
        <v>918</v>
      </c>
      <c r="CO72" t="s">
        <v>919</v>
      </c>
      <c r="CP72" t="s">
        <v>404</v>
      </c>
      <c r="CQ72">
        <v>3241764</v>
      </c>
      <c r="CS72" s="1">
        <v>27.4502715769407</v>
      </c>
      <c r="CT72">
        <v>274502.71576940699</v>
      </c>
      <c r="CU72">
        <v>274502.71576940699</v>
      </c>
      <c r="CV72">
        <v>15</v>
      </c>
      <c r="CW72">
        <v>1</v>
      </c>
      <c r="CX72" t="s">
        <v>920</v>
      </c>
      <c r="CY72" t="s">
        <v>2072</v>
      </c>
      <c r="CZ72" t="s">
        <v>2032</v>
      </c>
      <c r="DA72" t="s">
        <v>2029</v>
      </c>
      <c r="DB72" t="s">
        <v>2082</v>
      </c>
      <c r="DC72">
        <v>52</v>
      </c>
      <c r="DD72">
        <v>1200</v>
      </c>
      <c r="DE72" t="str">
        <f t="shared" si="2"/>
        <v>K</v>
      </c>
    </row>
    <row r="73" spans="1:109" x14ac:dyDescent="0.35">
      <c r="A73">
        <v>10000</v>
      </c>
      <c r="B73" t="s">
        <v>1382</v>
      </c>
      <c r="C73" t="s">
        <v>187</v>
      </c>
      <c r="D73" t="s">
        <v>1382</v>
      </c>
      <c r="E73" t="s">
        <v>1383</v>
      </c>
      <c r="F73" t="s">
        <v>486</v>
      </c>
      <c r="G73" t="s">
        <v>1384</v>
      </c>
      <c r="H73" t="s">
        <v>488</v>
      </c>
      <c r="I73">
        <v>10000</v>
      </c>
      <c r="J73" t="s">
        <v>1385</v>
      </c>
      <c r="M73" t="s">
        <v>1382</v>
      </c>
      <c r="N73" t="s">
        <v>1386</v>
      </c>
      <c r="P73" t="s">
        <v>1387</v>
      </c>
      <c r="Q73" t="s">
        <v>1388</v>
      </c>
      <c r="W73" t="s">
        <v>1382</v>
      </c>
      <c r="X73" t="s">
        <v>48</v>
      </c>
      <c r="AB73" t="s">
        <v>196</v>
      </c>
      <c r="AD73" t="s">
        <v>48</v>
      </c>
      <c r="AL73" s="1">
        <v>34.970880000000001</v>
      </c>
      <c r="AO73" s="1">
        <v>30.0125262140422</v>
      </c>
      <c r="AP73" s="1">
        <v>41</v>
      </c>
      <c r="AR73" s="1">
        <v>39.96</v>
      </c>
      <c r="AS73" s="1">
        <v>29.89</v>
      </c>
      <c r="AY73" s="1">
        <v>44.968000000000004</v>
      </c>
      <c r="AZ73">
        <v>890</v>
      </c>
      <c r="BC73">
        <v>0</v>
      </c>
      <c r="BD73">
        <v>15</v>
      </c>
      <c r="BF73">
        <v>815</v>
      </c>
      <c r="BG73">
        <v>30</v>
      </c>
      <c r="BM73">
        <v>30</v>
      </c>
      <c r="BN73">
        <v>1</v>
      </c>
      <c r="BQ73">
        <v>1</v>
      </c>
      <c r="BR73">
        <v>1</v>
      </c>
      <c r="BT73">
        <v>1</v>
      </c>
      <c r="BU73">
        <v>1</v>
      </c>
      <c r="CA73">
        <v>2</v>
      </c>
      <c r="CB73" t="s">
        <v>1389</v>
      </c>
      <c r="CE73" t="s">
        <v>1390</v>
      </c>
      <c r="CF73" t="s">
        <v>1391</v>
      </c>
      <c r="CH73" t="s">
        <v>1392</v>
      </c>
      <c r="CI73" t="s">
        <v>1393</v>
      </c>
      <c r="CO73" t="s">
        <v>1394</v>
      </c>
      <c r="CP73" t="s">
        <v>30</v>
      </c>
      <c r="CQ73" t="s">
        <v>1388</v>
      </c>
      <c r="CS73" s="1">
        <v>29.89</v>
      </c>
      <c r="CT73">
        <v>298900</v>
      </c>
      <c r="CU73">
        <v>298900</v>
      </c>
      <c r="CV73">
        <v>30</v>
      </c>
      <c r="CW73">
        <v>1</v>
      </c>
      <c r="CX73" t="s">
        <v>1393</v>
      </c>
      <c r="CY73" t="s">
        <v>2072</v>
      </c>
      <c r="CZ73" t="s">
        <v>2032</v>
      </c>
      <c r="DA73" t="s">
        <v>2029</v>
      </c>
      <c r="DB73" t="s">
        <v>2030</v>
      </c>
      <c r="DC73">
        <v>52</v>
      </c>
      <c r="DD73">
        <v>1200</v>
      </c>
      <c r="DE73" t="str">
        <f t="shared" si="2"/>
        <v>D</v>
      </c>
    </row>
    <row r="74" spans="1:109" x14ac:dyDescent="0.35">
      <c r="A74">
        <v>10000</v>
      </c>
      <c r="B74" t="s">
        <v>320</v>
      </c>
      <c r="C74" t="s">
        <v>187</v>
      </c>
      <c r="D74" t="s">
        <v>320</v>
      </c>
      <c r="E74" t="s">
        <v>321</v>
      </c>
      <c r="F74" t="s">
        <v>322</v>
      </c>
      <c r="G74" t="s">
        <v>323</v>
      </c>
      <c r="H74" t="s">
        <v>324</v>
      </c>
      <c r="I74">
        <v>10000</v>
      </c>
      <c r="J74" t="s">
        <v>325</v>
      </c>
      <c r="L74" t="s">
        <v>320</v>
      </c>
      <c r="M74" t="s">
        <v>320</v>
      </c>
      <c r="N74" t="s">
        <v>326</v>
      </c>
      <c r="O74" t="s">
        <v>327</v>
      </c>
      <c r="P74" t="s">
        <v>328</v>
      </c>
      <c r="Q74" t="s">
        <v>329</v>
      </c>
      <c r="S74">
        <v>1501454</v>
      </c>
      <c r="U74" t="s">
        <v>320</v>
      </c>
      <c r="V74" t="s">
        <v>320</v>
      </c>
      <c r="W74" t="s">
        <v>320</v>
      </c>
      <c r="X74" t="s">
        <v>48</v>
      </c>
      <c r="AB74" t="s">
        <v>196</v>
      </c>
      <c r="AC74" t="s">
        <v>48</v>
      </c>
      <c r="AD74" t="s">
        <v>48</v>
      </c>
      <c r="AL74" s="1">
        <v>7.5039999999999996</v>
      </c>
      <c r="AN74" s="1">
        <v>6.8806200000000004</v>
      </c>
      <c r="AO74" s="1">
        <v>11.184902972714699</v>
      </c>
      <c r="AP74" s="1">
        <v>16</v>
      </c>
      <c r="AQ74" s="1">
        <v>10.15</v>
      </c>
      <c r="AR74" s="1">
        <v>8.31</v>
      </c>
      <c r="AS74" s="1">
        <v>10.73</v>
      </c>
      <c r="AU74" s="1">
        <v>11.8</v>
      </c>
      <c r="AW74" s="1">
        <v>14</v>
      </c>
      <c r="AX74" s="1">
        <v>7.8719999999999999</v>
      </c>
      <c r="AY74" s="1">
        <v>9.9819999999999993</v>
      </c>
      <c r="AZ74">
        <v>475</v>
      </c>
      <c r="BB74">
        <v>0</v>
      </c>
      <c r="BC74">
        <v>0</v>
      </c>
      <c r="BD74">
        <v>25</v>
      </c>
      <c r="BE74">
        <v>947</v>
      </c>
      <c r="BF74">
        <v>622</v>
      </c>
      <c r="BG74">
        <v>156</v>
      </c>
      <c r="BI74">
        <v>18</v>
      </c>
      <c r="BK74">
        <v>0</v>
      </c>
      <c r="BL74">
        <v>240</v>
      </c>
      <c r="BM74">
        <v>425</v>
      </c>
      <c r="BN74">
        <v>1</v>
      </c>
      <c r="BP74">
        <v>450</v>
      </c>
      <c r="BQ74">
        <v>1</v>
      </c>
      <c r="BR74">
        <v>1</v>
      </c>
      <c r="BS74">
        <v>1</v>
      </c>
      <c r="BT74">
        <v>1</v>
      </c>
      <c r="BU74">
        <v>1</v>
      </c>
      <c r="BW74">
        <v>1</v>
      </c>
      <c r="BY74">
        <v>1</v>
      </c>
      <c r="BZ74">
        <v>30</v>
      </c>
      <c r="CA74">
        <v>8</v>
      </c>
      <c r="CB74" t="s">
        <v>330</v>
      </c>
      <c r="CD74" t="s">
        <v>331</v>
      </c>
      <c r="CE74" t="s">
        <v>332</v>
      </c>
      <c r="CF74" t="s">
        <v>333</v>
      </c>
      <c r="CG74" t="s">
        <v>334</v>
      </c>
      <c r="CH74" t="s">
        <v>335</v>
      </c>
      <c r="CI74" t="s">
        <v>336</v>
      </c>
      <c r="CK74" t="s">
        <v>337</v>
      </c>
      <c r="CM74" t="s">
        <v>338</v>
      </c>
      <c r="CN74" t="s">
        <v>339</v>
      </c>
      <c r="CO74" t="s">
        <v>340</v>
      </c>
      <c r="CP74" t="s">
        <v>25</v>
      </c>
      <c r="CQ74" t="s">
        <v>320</v>
      </c>
      <c r="CS74" s="1">
        <v>6.8806200000000004</v>
      </c>
      <c r="CT74">
        <v>68806.2</v>
      </c>
      <c r="CU74">
        <v>68806.2</v>
      </c>
      <c r="CV74">
        <v>0</v>
      </c>
      <c r="CW74">
        <v>450</v>
      </c>
      <c r="CX74" t="s">
        <v>331</v>
      </c>
      <c r="CY74" t="s">
        <v>2046</v>
      </c>
      <c r="CZ74" t="s">
        <v>2064</v>
      </c>
      <c r="DA74" t="s">
        <v>2029</v>
      </c>
      <c r="DB74" t="s">
        <v>2030</v>
      </c>
      <c r="DC74">
        <v>78</v>
      </c>
      <c r="DD74">
        <v>650</v>
      </c>
      <c r="DE74" t="str">
        <f t="shared" si="2"/>
        <v>D</v>
      </c>
    </row>
    <row r="75" spans="1:109" x14ac:dyDescent="0.35">
      <c r="A75">
        <v>10000</v>
      </c>
      <c r="B75" t="s">
        <v>1321</v>
      </c>
      <c r="C75" t="s">
        <v>187</v>
      </c>
      <c r="D75" t="s">
        <v>1321</v>
      </c>
      <c r="E75" t="s">
        <v>1322</v>
      </c>
      <c r="F75" t="s">
        <v>1323</v>
      </c>
      <c r="G75" t="s">
        <v>323</v>
      </c>
      <c r="H75" t="s">
        <v>324</v>
      </c>
      <c r="I75">
        <v>10000</v>
      </c>
      <c r="J75" t="s">
        <v>1324</v>
      </c>
      <c r="L75" t="s">
        <v>1321</v>
      </c>
      <c r="M75" t="s">
        <v>1321</v>
      </c>
      <c r="N75" t="s">
        <v>1325</v>
      </c>
      <c r="P75" t="s">
        <v>1326</v>
      </c>
      <c r="Q75" t="s">
        <v>1327</v>
      </c>
      <c r="W75" t="s">
        <v>1321</v>
      </c>
      <c r="X75" t="s">
        <v>48</v>
      </c>
      <c r="AB75" t="s">
        <v>196</v>
      </c>
      <c r="AD75" t="s">
        <v>48</v>
      </c>
      <c r="AL75" s="1">
        <v>14.46956</v>
      </c>
      <c r="AN75" s="1">
        <v>12.81002</v>
      </c>
      <c r="AO75" s="1">
        <v>11.4466420589116</v>
      </c>
      <c r="AP75" s="1">
        <v>13</v>
      </c>
      <c r="AR75" s="1">
        <v>15.46</v>
      </c>
      <c r="AS75" s="1">
        <v>11.77</v>
      </c>
      <c r="AY75" s="1">
        <v>17.212499999999999</v>
      </c>
      <c r="AZ75">
        <v>325</v>
      </c>
      <c r="BB75">
        <v>0</v>
      </c>
      <c r="BC75">
        <v>0</v>
      </c>
      <c r="BD75">
        <v>448</v>
      </c>
      <c r="BF75">
        <v>401</v>
      </c>
      <c r="BG75">
        <v>30</v>
      </c>
      <c r="BM75">
        <v>448</v>
      </c>
      <c r="BN75">
        <v>1</v>
      </c>
      <c r="BP75">
        <v>450</v>
      </c>
      <c r="BQ75">
        <v>450</v>
      </c>
      <c r="BR75">
        <v>1</v>
      </c>
      <c r="BT75">
        <v>1</v>
      </c>
      <c r="BU75">
        <v>1</v>
      </c>
      <c r="CA75">
        <v>1</v>
      </c>
      <c r="CB75" t="s">
        <v>1328</v>
      </c>
      <c r="CD75" t="s">
        <v>1329</v>
      </c>
      <c r="CE75" t="s">
        <v>1330</v>
      </c>
      <c r="CF75" t="s">
        <v>1331</v>
      </c>
      <c r="CH75" t="s">
        <v>1332</v>
      </c>
      <c r="CI75" t="s">
        <v>1333</v>
      </c>
      <c r="CO75" t="s">
        <v>1334</v>
      </c>
      <c r="CP75" t="s">
        <v>26</v>
      </c>
      <c r="CQ75" t="s">
        <v>1321</v>
      </c>
      <c r="CS75" s="1">
        <v>11.4466420589116</v>
      </c>
      <c r="CT75">
        <v>114466.42058911599</v>
      </c>
      <c r="CU75">
        <v>114466.42058911599</v>
      </c>
      <c r="CV75">
        <v>0</v>
      </c>
      <c r="CW75">
        <v>450</v>
      </c>
      <c r="CX75" t="s">
        <v>1330</v>
      </c>
      <c r="CY75" t="s">
        <v>2046</v>
      </c>
      <c r="CZ75" t="s">
        <v>2064</v>
      </c>
      <c r="DA75" t="s">
        <v>2029</v>
      </c>
      <c r="DB75" t="s">
        <v>2082</v>
      </c>
      <c r="DC75">
        <v>78</v>
      </c>
      <c r="DD75">
        <v>650</v>
      </c>
      <c r="DE75" t="str">
        <f t="shared" si="2"/>
        <v>K</v>
      </c>
    </row>
    <row r="76" spans="1:109" x14ac:dyDescent="0.35">
      <c r="A76">
        <v>10000</v>
      </c>
      <c r="B76" t="s">
        <v>1296</v>
      </c>
      <c r="C76" t="s">
        <v>187</v>
      </c>
      <c r="D76" t="s">
        <v>1296</v>
      </c>
      <c r="E76" t="s">
        <v>1297</v>
      </c>
      <c r="F76" t="s">
        <v>322</v>
      </c>
      <c r="G76" t="s">
        <v>323</v>
      </c>
      <c r="H76" t="s">
        <v>324</v>
      </c>
      <c r="I76">
        <v>10000</v>
      </c>
      <c r="J76" t="s">
        <v>1298</v>
      </c>
      <c r="M76" t="s">
        <v>1296</v>
      </c>
      <c r="N76" t="s">
        <v>1299</v>
      </c>
      <c r="P76" t="s">
        <v>1300</v>
      </c>
      <c r="Q76" t="s">
        <v>1301</v>
      </c>
      <c r="W76" t="s">
        <v>1296</v>
      </c>
      <c r="X76" t="s">
        <v>48</v>
      </c>
      <c r="AB76" t="s">
        <v>196</v>
      </c>
      <c r="AD76" t="s">
        <v>48</v>
      </c>
      <c r="AL76" s="1">
        <v>14.572039999999999</v>
      </c>
      <c r="AO76" s="1">
        <v>14.7270743715695</v>
      </c>
      <c r="AP76" s="1">
        <v>17.100000000000001</v>
      </c>
      <c r="AR76" s="1">
        <v>17.690000000000001</v>
      </c>
      <c r="AS76" s="1">
        <v>12.2</v>
      </c>
      <c r="AY76" s="1">
        <v>18.745999999999999</v>
      </c>
      <c r="AZ76">
        <v>630</v>
      </c>
      <c r="BC76">
        <v>0</v>
      </c>
      <c r="BD76">
        <v>30</v>
      </c>
      <c r="BF76">
        <v>805</v>
      </c>
      <c r="BG76">
        <v>0</v>
      </c>
      <c r="BM76">
        <v>20</v>
      </c>
      <c r="BN76">
        <v>1</v>
      </c>
      <c r="BQ76">
        <v>1</v>
      </c>
      <c r="BR76">
        <v>1</v>
      </c>
      <c r="BT76">
        <v>1</v>
      </c>
      <c r="BU76">
        <v>1</v>
      </c>
      <c r="CA76">
        <v>4</v>
      </c>
      <c r="CB76" t="s">
        <v>1302</v>
      </c>
      <c r="CE76" t="s">
        <v>1303</v>
      </c>
      <c r="CF76" t="s">
        <v>1304</v>
      </c>
      <c r="CH76" t="s">
        <v>1305</v>
      </c>
      <c r="CI76" t="s">
        <v>1306</v>
      </c>
      <c r="CO76" t="s">
        <v>1307</v>
      </c>
      <c r="CP76" t="s">
        <v>30</v>
      </c>
      <c r="CQ76" t="s">
        <v>1301</v>
      </c>
      <c r="CS76" s="1">
        <v>12.2</v>
      </c>
      <c r="CT76">
        <v>122000</v>
      </c>
      <c r="CU76">
        <v>122000</v>
      </c>
      <c r="CV76">
        <v>0</v>
      </c>
      <c r="CW76">
        <v>1</v>
      </c>
      <c r="CX76" t="s">
        <v>1306</v>
      </c>
      <c r="CY76" t="s">
        <v>2046</v>
      </c>
      <c r="CZ76" t="s">
        <v>2064</v>
      </c>
      <c r="DA76" t="s">
        <v>2029</v>
      </c>
      <c r="DB76" t="s">
        <v>2030</v>
      </c>
      <c r="DC76">
        <v>78</v>
      </c>
      <c r="DD76">
        <v>650</v>
      </c>
      <c r="DE76" t="str">
        <f t="shared" si="2"/>
        <v>D</v>
      </c>
    </row>
    <row r="77" spans="1:109" x14ac:dyDescent="0.35">
      <c r="A77">
        <v>10000</v>
      </c>
      <c r="B77" t="s">
        <v>406</v>
      </c>
      <c r="C77" t="s">
        <v>187</v>
      </c>
      <c r="D77" t="s">
        <v>406</v>
      </c>
      <c r="E77" t="s">
        <v>407</v>
      </c>
      <c r="F77" t="s">
        <v>408</v>
      </c>
      <c r="G77" t="s">
        <v>409</v>
      </c>
      <c r="H77" t="s">
        <v>410</v>
      </c>
      <c r="I77">
        <v>10000</v>
      </c>
      <c r="J77" t="s">
        <v>411</v>
      </c>
      <c r="L77" t="s">
        <v>406</v>
      </c>
      <c r="M77" t="s">
        <v>406</v>
      </c>
      <c r="N77" t="s">
        <v>412</v>
      </c>
      <c r="P77" t="s">
        <v>413</v>
      </c>
      <c r="Q77" t="s">
        <v>414</v>
      </c>
      <c r="S77">
        <v>1486948</v>
      </c>
      <c r="U77" t="s">
        <v>406</v>
      </c>
      <c r="V77" t="s">
        <v>406</v>
      </c>
      <c r="W77" t="s">
        <v>406</v>
      </c>
      <c r="X77" t="s">
        <v>48</v>
      </c>
      <c r="AB77" t="s">
        <v>196</v>
      </c>
      <c r="AD77" t="s">
        <v>48</v>
      </c>
      <c r="AL77" s="1">
        <v>12.586</v>
      </c>
      <c r="AN77" s="1">
        <v>11.1425</v>
      </c>
      <c r="AO77" s="1">
        <v>10.581711501393301</v>
      </c>
      <c r="AP77" s="1">
        <v>8.48</v>
      </c>
      <c r="AR77" s="1">
        <v>13.46</v>
      </c>
      <c r="AS77" s="1">
        <v>12.58</v>
      </c>
      <c r="AU77" s="1">
        <v>15.54</v>
      </c>
      <c r="AW77" s="1">
        <v>16.29</v>
      </c>
      <c r="AX77" s="1">
        <v>12.004</v>
      </c>
      <c r="AY77" s="1">
        <v>10.811999999999999</v>
      </c>
      <c r="AZ77">
        <v>3354</v>
      </c>
      <c r="BB77">
        <v>0</v>
      </c>
      <c r="BC77">
        <v>0</v>
      </c>
      <c r="BD77">
        <v>102</v>
      </c>
      <c r="BF77">
        <v>2386</v>
      </c>
      <c r="BG77">
        <v>79</v>
      </c>
      <c r="BI77">
        <v>30</v>
      </c>
      <c r="BK77">
        <v>0</v>
      </c>
      <c r="BL77">
        <v>450</v>
      </c>
      <c r="BM77">
        <v>102</v>
      </c>
      <c r="BN77">
        <v>1</v>
      </c>
      <c r="BP77">
        <v>450</v>
      </c>
      <c r="BQ77">
        <v>1</v>
      </c>
      <c r="BR77">
        <v>1</v>
      </c>
      <c r="BT77">
        <v>1</v>
      </c>
      <c r="BU77">
        <v>1</v>
      </c>
      <c r="BW77">
        <v>30</v>
      </c>
      <c r="BY77">
        <v>1</v>
      </c>
      <c r="BZ77">
        <v>30</v>
      </c>
      <c r="CA77">
        <v>2</v>
      </c>
      <c r="CB77" t="s">
        <v>415</v>
      </c>
      <c r="CD77" t="s">
        <v>416</v>
      </c>
      <c r="CE77" t="s">
        <v>417</v>
      </c>
      <c r="CF77" t="s">
        <v>418</v>
      </c>
      <c r="CH77" t="s">
        <v>419</v>
      </c>
      <c r="CI77" t="s">
        <v>420</v>
      </c>
      <c r="CK77" t="s">
        <v>421</v>
      </c>
      <c r="CM77" t="s">
        <v>422</v>
      </c>
      <c r="CN77" t="s">
        <v>423</v>
      </c>
      <c r="CO77" t="s">
        <v>424</v>
      </c>
      <c r="CP77" t="s">
        <v>27</v>
      </c>
      <c r="CQ77" t="s">
        <v>412</v>
      </c>
      <c r="CR77" t="s">
        <v>196</v>
      </c>
      <c r="CS77" s="1">
        <v>8.48</v>
      </c>
      <c r="CT77">
        <v>84800</v>
      </c>
      <c r="CU77">
        <v>84800</v>
      </c>
      <c r="CV77">
        <v>102</v>
      </c>
      <c r="CW77">
        <v>1</v>
      </c>
      <c r="CX77" t="s">
        <v>418</v>
      </c>
      <c r="CY77" t="s">
        <v>2067</v>
      </c>
      <c r="CZ77" t="s">
        <v>2037</v>
      </c>
      <c r="DA77" t="s">
        <v>2029</v>
      </c>
      <c r="DB77" t="s">
        <v>2030</v>
      </c>
      <c r="DC77">
        <v>104</v>
      </c>
      <c r="DD77">
        <v>1200</v>
      </c>
      <c r="DE77" t="str">
        <f t="shared" si="2"/>
        <v>D</v>
      </c>
    </row>
    <row r="78" spans="1:109" x14ac:dyDescent="0.35">
      <c r="A78">
        <v>10000</v>
      </c>
      <c r="B78" t="s">
        <v>1211</v>
      </c>
      <c r="C78" t="s">
        <v>187</v>
      </c>
      <c r="D78" t="s">
        <v>1211</v>
      </c>
      <c r="E78" t="s">
        <v>1212</v>
      </c>
      <c r="F78" t="s">
        <v>1213</v>
      </c>
      <c r="G78" t="s">
        <v>1214</v>
      </c>
      <c r="H78" t="s">
        <v>1215</v>
      </c>
      <c r="I78">
        <v>10000</v>
      </c>
      <c r="J78" t="s">
        <v>1216</v>
      </c>
      <c r="L78" t="s">
        <v>1211</v>
      </c>
      <c r="N78" t="s">
        <v>1217</v>
      </c>
      <c r="P78" t="s">
        <v>1218</v>
      </c>
      <c r="Q78" t="s">
        <v>1219</v>
      </c>
      <c r="W78" t="s">
        <v>1211</v>
      </c>
      <c r="X78" t="s">
        <v>48</v>
      </c>
      <c r="AB78" t="s">
        <v>196</v>
      </c>
      <c r="AD78" t="s">
        <v>48</v>
      </c>
      <c r="AL78" s="1">
        <v>11.075100000000001</v>
      </c>
      <c r="AN78" s="1">
        <v>9.8048800000000007</v>
      </c>
      <c r="AP78" s="1">
        <v>13.5</v>
      </c>
      <c r="AR78" s="1">
        <v>11.83</v>
      </c>
      <c r="AS78" s="1">
        <v>9.01</v>
      </c>
      <c r="AY78" s="1">
        <v>14.182</v>
      </c>
      <c r="AZ78">
        <v>416</v>
      </c>
      <c r="BB78">
        <v>0</v>
      </c>
      <c r="BD78">
        <v>23</v>
      </c>
      <c r="BF78">
        <v>442</v>
      </c>
      <c r="BG78">
        <v>30</v>
      </c>
      <c r="BM78">
        <v>30</v>
      </c>
      <c r="BN78">
        <v>1</v>
      </c>
      <c r="BP78">
        <v>450</v>
      </c>
      <c r="BR78">
        <v>1</v>
      </c>
      <c r="BT78">
        <v>1</v>
      </c>
      <c r="BU78">
        <v>1</v>
      </c>
      <c r="CA78">
        <v>5</v>
      </c>
      <c r="CB78" t="s">
        <v>1220</v>
      </c>
      <c r="CD78" t="s">
        <v>1221</v>
      </c>
      <c r="CF78" t="s">
        <v>1222</v>
      </c>
      <c r="CH78" t="s">
        <v>1223</v>
      </c>
      <c r="CI78" t="s">
        <v>1224</v>
      </c>
      <c r="CO78" t="s">
        <v>1225</v>
      </c>
      <c r="CP78" t="s">
        <v>404</v>
      </c>
      <c r="CQ78">
        <v>3241769</v>
      </c>
      <c r="CS78" s="1">
        <v>8.7123078903601492</v>
      </c>
      <c r="CT78">
        <v>87123.078903601505</v>
      </c>
      <c r="CU78">
        <v>87123.078903601505</v>
      </c>
      <c r="CV78">
        <v>30</v>
      </c>
      <c r="CW78">
        <v>1</v>
      </c>
      <c r="CX78" t="s">
        <v>1226</v>
      </c>
      <c r="CY78" t="s">
        <v>2067</v>
      </c>
      <c r="CZ78" t="s">
        <v>2037</v>
      </c>
      <c r="DA78" t="s">
        <v>2029</v>
      </c>
      <c r="DB78" t="s">
        <v>2082</v>
      </c>
      <c r="DC78">
        <v>104</v>
      </c>
      <c r="DD78">
        <v>650</v>
      </c>
      <c r="DE78" t="str">
        <f t="shared" si="2"/>
        <v>K</v>
      </c>
    </row>
    <row r="79" spans="1:109" x14ac:dyDescent="0.35">
      <c r="A79">
        <v>10000</v>
      </c>
      <c r="B79" t="s">
        <v>1227</v>
      </c>
      <c r="C79" t="s">
        <v>187</v>
      </c>
      <c r="D79" t="s">
        <v>1227</v>
      </c>
      <c r="E79" t="s">
        <v>1228</v>
      </c>
      <c r="F79" t="s">
        <v>1229</v>
      </c>
      <c r="G79" t="s">
        <v>1214</v>
      </c>
      <c r="H79" t="s">
        <v>1215</v>
      </c>
      <c r="I79">
        <v>10000</v>
      </c>
      <c r="J79" t="s">
        <v>1230</v>
      </c>
      <c r="N79" t="s">
        <v>1231</v>
      </c>
      <c r="P79" t="s">
        <v>1232</v>
      </c>
      <c r="Q79" t="s">
        <v>1233</v>
      </c>
      <c r="W79" t="s">
        <v>1227</v>
      </c>
      <c r="X79" t="s">
        <v>48</v>
      </c>
      <c r="AB79" t="s">
        <v>196</v>
      </c>
      <c r="AD79" t="s">
        <v>48</v>
      </c>
      <c r="AL79" s="1">
        <v>11.552160000000001</v>
      </c>
      <c r="AP79" s="1">
        <v>14.1</v>
      </c>
      <c r="AR79" s="1">
        <v>14.74</v>
      </c>
      <c r="AS79" s="1">
        <v>9.4</v>
      </c>
      <c r="AY79" s="1">
        <v>14.784000000000001</v>
      </c>
      <c r="AZ79">
        <v>833</v>
      </c>
      <c r="BD79">
        <v>25</v>
      </c>
      <c r="BF79">
        <v>870</v>
      </c>
      <c r="BG79">
        <v>30</v>
      </c>
      <c r="BM79">
        <v>30</v>
      </c>
      <c r="BN79">
        <v>1</v>
      </c>
      <c r="BR79">
        <v>1</v>
      </c>
      <c r="BT79">
        <v>1</v>
      </c>
      <c r="BU79">
        <v>1</v>
      </c>
      <c r="CA79">
        <v>5</v>
      </c>
      <c r="CB79" t="s">
        <v>1234</v>
      </c>
      <c r="CF79" t="s">
        <v>1235</v>
      </c>
      <c r="CH79" t="s">
        <v>1236</v>
      </c>
      <c r="CI79" t="s">
        <v>1237</v>
      </c>
      <c r="CO79" t="s">
        <v>1238</v>
      </c>
      <c r="CP79" t="s">
        <v>30</v>
      </c>
      <c r="CQ79" t="s">
        <v>1233</v>
      </c>
      <c r="CS79" s="1">
        <v>9.4</v>
      </c>
      <c r="CT79">
        <v>94000</v>
      </c>
      <c r="CU79">
        <v>94000</v>
      </c>
      <c r="CV79">
        <v>30</v>
      </c>
      <c r="CW79">
        <v>1</v>
      </c>
      <c r="CX79" t="s">
        <v>1237</v>
      </c>
      <c r="CY79" t="s">
        <v>2067</v>
      </c>
      <c r="CZ79" t="s">
        <v>2037</v>
      </c>
      <c r="DA79" t="s">
        <v>2029</v>
      </c>
      <c r="DB79" t="s">
        <v>2030</v>
      </c>
      <c r="DC79">
        <v>104</v>
      </c>
      <c r="DD79">
        <v>650</v>
      </c>
      <c r="DE79" t="str">
        <f t="shared" si="2"/>
        <v>D</v>
      </c>
    </row>
    <row r="80" spans="1:109" x14ac:dyDescent="0.35">
      <c r="A80">
        <v>10000</v>
      </c>
      <c r="B80" t="s">
        <v>1308</v>
      </c>
      <c r="C80" t="s">
        <v>187</v>
      </c>
      <c r="D80" t="s">
        <v>1308</v>
      </c>
      <c r="E80" t="s">
        <v>1309</v>
      </c>
      <c r="F80" t="s">
        <v>1310</v>
      </c>
      <c r="G80" t="s">
        <v>409</v>
      </c>
      <c r="H80" t="s">
        <v>410</v>
      </c>
      <c r="I80">
        <v>10000</v>
      </c>
      <c r="J80" t="s">
        <v>1311</v>
      </c>
      <c r="L80" t="s">
        <v>1308</v>
      </c>
      <c r="N80" t="s">
        <v>1312</v>
      </c>
      <c r="P80" t="s">
        <v>1313</v>
      </c>
      <c r="Q80" t="s">
        <v>1314</v>
      </c>
      <c r="W80" t="s">
        <v>1308</v>
      </c>
      <c r="X80" t="s">
        <v>48</v>
      </c>
      <c r="AB80" t="s">
        <v>196</v>
      </c>
      <c r="AD80" t="s">
        <v>48</v>
      </c>
      <c r="AL80" s="1">
        <v>14.7224</v>
      </c>
      <c r="AN80" s="1">
        <v>13.499370000000001</v>
      </c>
      <c r="AP80" s="1">
        <v>15.3</v>
      </c>
      <c r="AR80" s="1">
        <v>15.98</v>
      </c>
      <c r="AS80" s="1">
        <v>12.41</v>
      </c>
      <c r="AY80" s="1">
        <v>18.928000000000001</v>
      </c>
      <c r="AZ80">
        <v>363</v>
      </c>
      <c r="BB80">
        <v>0</v>
      </c>
      <c r="BD80">
        <v>94</v>
      </c>
      <c r="BF80">
        <v>411</v>
      </c>
      <c r="BG80">
        <v>25</v>
      </c>
      <c r="BM80">
        <v>30</v>
      </c>
      <c r="BN80">
        <v>1</v>
      </c>
      <c r="BP80">
        <v>450</v>
      </c>
      <c r="BR80">
        <v>1</v>
      </c>
      <c r="BT80">
        <v>1</v>
      </c>
      <c r="BU80">
        <v>1</v>
      </c>
      <c r="CA80">
        <v>4</v>
      </c>
      <c r="CB80" t="s">
        <v>1315</v>
      </c>
      <c r="CD80" t="s">
        <v>1316</v>
      </c>
      <c r="CF80" t="s">
        <v>1317</v>
      </c>
      <c r="CH80" t="s">
        <v>1318</v>
      </c>
      <c r="CI80" t="s">
        <v>1319</v>
      </c>
      <c r="CO80" t="s">
        <v>1320</v>
      </c>
      <c r="CP80" t="s">
        <v>30</v>
      </c>
      <c r="CQ80" t="s">
        <v>1314</v>
      </c>
      <c r="CS80" s="1">
        <v>12.41</v>
      </c>
      <c r="CT80">
        <v>124100</v>
      </c>
      <c r="CU80">
        <v>124100</v>
      </c>
      <c r="CV80">
        <v>25</v>
      </c>
      <c r="CW80">
        <v>1</v>
      </c>
      <c r="CX80" t="s">
        <v>1319</v>
      </c>
      <c r="CY80" t="s">
        <v>2067</v>
      </c>
      <c r="CZ80" t="s">
        <v>2037</v>
      </c>
      <c r="DA80" t="s">
        <v>2029</v>
      </c>
      <c r="DB80" t="s">
        <v>2082</v>
      </c>
      <c r="DC80">
        <v>104</v>
      </c>
      <c r="DD80">
        <v>1200</v>
      </c>
      <c r="DE80" t="str">
        <f t="shared" si="2"/>
        <v>K</v>
      </c>
    </row>
    <row r="81" spans="1:109" x14ac:dyDescent="0.35">
      <c r="A81">
        <v>10000</v>
      </c>
      <c r="B81" t="s">
        <v>1335</v>
      </c>
      <c r="C81" t="s">
        <v>187</v>
      </c>
      <c r="D81" t="s">
        <v>1335</v>
      </c>
      <c r="E81" t="s">
        <v>1336</v>
      </c>
      <c r="F81" t="s">
        <v>408</v>
      </c>
      <c r="G81" t="s">
        <v>409</v>
      </c>
      <c r="H81" t="s">
        <v>410</v>
      </c>
      <c r="I81">
        <v>10000</v>
      </c>
      <c r="J81" t="s">
        <v>1337</v>
      </c>
      <c r="M81" t="s">
        <v>1335</v>
      </c>
      <c r="N81" t="s">
        <v>1338</v>
      </c>
      <c r="P81" t="s">
        <v>1339</v>
      </c>
      <c r="Q81" t="s">
        <v>1340</v>
      </c>
      <c r="W81" t="s">
        <v>1335</v>
      </c>
      <c r="X81" t="s">
        <v>48</v>
      </c>
      <c r="AB81" t="s">
        <v>196</v>
      </c>
      <c r="AD81" t="s">
        <v>48</v>
      </c>
      <c r="AL81" s="1">
        <v>15.35632</v>
      </c>
      <c r="AO81" s="1">
        <v>15.512291630160099</v>
      </c>
      <c r="AP81" s="1">
        <v>18</v>
      </c>
      <c r="AR81" s="1">
        <v>18.64</v>
      </c>
      <c r="AS81" s="1">
        <v>12.94</v>
      </c>
      <c r="AY81" s="1">
        <v>19.754000000000001</v>
      </c>
      <c r="AZ81">
        <v>886</v>
      </c>
      <c r="BC81">
        <v>0</v>
      </c>
      <c r="BD81">
        <v>25</v>
      </c>
      <c r="BF81">
        <v>641</v>
      </c>
      <c r="BG81">
        <v>25</v>
      </c>
      <c r="BM81">
        <v>150</v>
      </c>
      <c r="BN81">
        <v>1</v>
      </c>
      <c r="BQ81">
        <v>1</v>
      </c>
      <c r="BR81">
        <v>1</v>
      </c>
      <c r="BT81">
        <v>1</v>
      </c>
      <c r="BU81">
        <v>1</v>
      </c>
      <c r="CA81">
        <v>4</v>
      </c>
      <c r="CB81" t="s">
        <v>1341</v>
      </c>
      <c r="CE81" t="s">
        <v>1342</v>
      </c>
      <c r="CF81" t="s">
        <v>1343</v>
      </c>
      <c r="CH81" t="s">
        <v>1344</v>
      </c>
      <c r="CI81" t="s">
        <v>1345</v>
      </c>
      <c r="CO81" t="s">
        <v>1346</v>
      </c>
      <c r="CP81" t="s">
        <v>30</v>
      </c>
      <c r="CQ81" t="s">
        <v>1340</v>
      </c>
      <c r="CS81" s="1">
        <v>12.94</v>
      </c>
      <c r="CT81">
        <v>129400</v>
      </c>
      <c r="CU81">
        <v>129400</v>
      </c>
      <c r="CV81">
        <v>25</v>
      </c>
      <c r="CW81">
        <v>1</v>
      </c>
      <c r="CX81" t="s">
        <v>1345</v>
      </c>
      <c r="CY81" t="s">
        <v>2067</v>
      </c>
      <c r="CZ81" t="s">
        <v>2037</v>
      </c>
      <c r="DA81" t="s">
        <v>2029</v>
      </c>
      <c r="DB81" t="s">
        <v>2030</v>
      </c>
      <c r="DC81">
        <v>104</v>
      </c>
      <c r="DD81">
        <v>1200</v>
      </c>
      <c r="DE81" t="str">
        <f t="shared" si="2"/>
        <v>D</v>
      </c>
    </row>
    <row r="82" spans="1:109" x14ac:dyDescent="0.35">
      <c r="A82">
        <v>10000</v>
      </c>
      <c r="B82" t="s">
        <v>505</v>
      </c>
      <c r="C82" t="s">
        <v>187</v>
      </c>
      <c r="D82" t="s">
        <v>505</v>
      </c>
      <c r="E82" t="s">
        <v>506</v>
      </c>
      <c r="F82" t="s">
        <v>447</v>
      </c>
      <c r="G82" t="s">
        <v>448</v>
      </c>
      <c r="H82" t="s">
        <v>507</v>
      </c>
      <c r="I82">
        <v>10000</v>
      </c>
      <c r="J82" t="s">
        <v>508</v>
      </c>
      <c r="L82" t="s">
        <v>505</v>
      </c>
      <c r="M82" t="s">
        <v>505</v>
      </c>
      <c r="N82" t="s">
        <v>509</v>
      </c>
      <c r="O82" t="s">
        <v>510</v>
      </c>
      <c r="P82" t="s">
        <v>511</v>
      </c>
      <c r="Q82" t="s">
        <v>512</v>
      </c>
      <c r="S82">
        <v>1246847</v>
      </c>
      <c r="T82" t="s">
        <v>513</v>
      </c>
      <c r="V82" t="s">
        <v>505</v>
      </c>
      <c r="W82" t="s">
        <v>505</v>
      </c>
      <c r="X82" t="s">
        <v>48</v>
      </c>
      <c r="AB82" t="s">
        <v>514</v>
      </c>
      <c r="AC82" t="s">
        <v>48</v>
      </c>
      <c r="AD82" t="s">
        <v>48</v>
      </c>
      <c r="AL82" s="1">
        <v>27.332519999999999</v>
      </c>
      <c r="AN82" s="1">
        <v>24.197700000000001</v>
      </c>
      <c r="AO82" s="1">
        <v>24.079815046153598</v>
      </c>
      <c r="AP82" s="1">
        <v>27.5</v>
      </c>
      <c r="AQ82" s="1">
        <v>26.93</v>
      </c>
      <c r="AR82" s="1">
        <v>28.66</v>
      </c>
      <c r="AS82" s="1">
        <v>29.88</v>
      </c>
      <c r="AU82" s="1">
        <v>25.64</v>
      </c>
      <c r="AV82" s="1">
        <v>38.1</v>
      </c>
      <c r="AX82" s="1">
        <v>26.068999999999999</v>
      </c>
      <c r="AY82" s="1">
        <v>29.96</v>
      </c>
      <c r="AZ82">
        <v>906</v>
      </c>
      <c r="BB82">
        <v>0</v>
      </c>
      <c r="BC82">
        <v>200</v>
      </c>
      <c r="BD82">
        <v>133</v>
      </c>
      <c r="BE82">
        <v>286</v>
      </c>
      <c r="BF82">
        <v>311</v>
      </c>
      <c r="BG82">
        <v>760</v>
      </c>
      <c r="BI82">
        <v>45</v>
      </c>
      <c r="BJ82">
        <v>6</v>
      </c>
      <c r="BL82">
        <v>180</v>
      </c>
      <c r="BM82">
        <v>88</v>
      </c>
      <c r="BN82">
        <v>1</v>
      </c>
      <c r="BP82">
        <v>360</v>
      </c>
      <c r="BQ82">
        <v>1</v>
      </c>
      <c r="BR82">
        <v>1</v>
      </c>
      <c r="BS82">
        <v>1</v>
      </c>
      <c r="BT82">
        <v>1</v>
      </c>
      <c r="BU82">
        <v>1</v>
      </c>
      <c r="BW82">
        <v>1</v>
      </c>
      <c r="BX82">
        <v>30</v>
      </c>
      <c r="BZ82">
        <v>30</v>
      </c>
      <c r="CA82">
        <v>3</v>
      </c>
      <c r="CB82" t="s">
        <v>515</v>
      </c>
      <c r="CD82" t="s">
        <v>516</v>
      </c>
      <c r="CE82" t="s">
        <v>517</v>
      </c>
      <c r="CF82" t="s">
        <v>518</v>
      </c>
      <c r="CG82" t="s">
        <v>519</v>
      </c>
      <c r="CH82" t="s">
        <v>520</v>
      </c>
      <c r="CI82" t="s">
        <v>521</v>
      </c>
      <c r="CK82" t="s">
        <v>522</v>
      </c>
      <c r="CL82" t="s">
        <v>523</v>
      </c>
      <c r="CN82" t="s">
        <v>524</v>
      </c>
      <c r="CO82" t="s">
        <v>525</v>
      </c>
      <c r="CP82" t="s">
        <v>26</v>
      </c>
      <c r="CQ82" t="s">
        <v>505</v>
      </c>
      <c r="CS82" s="1">
        <v>24.079815046153598</v>
      </c>
      <c r="CT82">
        <v>240798.15046153599</v>
      </c>
      <c r="CU82">
        <v>240798.15046153599</v>
      </c>
      <c r="CV82">
        <v>200</v>
      </c>
      <c r="CW82">
        <v>1</v>
      </c>
      <c r="CX82" t="s">
        <v>517</v>
      </c>
      <c r="CY82" t="s">
        <v>2069</v>
      </c>
      <c r="CZ82" t="s">
        <v>2037</v>
      </c>
      <c r="DA82" t="s">
        <v>2029</v>
      </c>
      <c r="DB82" t="s">
        <v>2030</v>
      </c>
      <c r="DC82">
        <v>117</v>
      </c>
      <c r="DD82">
        <v>1200</v>
      </c>
      <c r="DE82" t="str">
        <f t="shared" si="2"/>
        <v>D</v>
      </c>
    </row>
    <row r="83" spans="1:109" x14ac:dyDescent="0.35">
      <c r="A83">
        <v>10000</v>
      </c>
      <c r="B83" t="s">
        <v>1347</v>
      </c>
      <c r="C83" t="s">
        <v>187</v>
      </c>
      <c r="D83" t="s">
        <v>1347</v>
      </c>
      <c r="E83" t="s">
        <v>1348</v>
      </c>
      <c r="F83" t="s">
        <v>447</v>
      </c>
      <c r="G83" t="s">
        <v>448</v>
      </c>
      <c r="H83" t="s">
        <v>449</v>
      </c>
      <c r="I83">
        <v>10000</v>
      </c>
      <c r="J83" t="s">
        <v>1349</v>
      </c>
      <c r="N83" t="s">
        <v>1350</v>
      </c>
      <c r="P83" t="s">
        <v>1351</v>
      </c>
      <c r="W83" t="s">
        <v>1347</v>
      </c>
      <c r="X83" t="s">
        <v>48</v>
      </c>
      <c r="AB83" t="s">
        <v>196</v>
      </c>
      <c r="AD83" t="s">
        <v>48</v>
      </c>
      <c r="AL83" s="1">
        <v>23.7806</v>
      </c>
      <c r="AP83" s="1">
        <v>26.9</v>
      </c>
      <c r="AR83" s="1">
        <v>27.88</v>
      </c>
      <c r="AY83" s="1">
        <v>29.526</v>
      </c>
      <c r="AZ83">
        <v>895</v>
      </c>
      <c r="BD83">
        <v>20</v>
      </c>
      <c r="BF83">
        <v>754</v>
      </c>
      <c r="BM83">
        <v>90</v>
      </c>
      <c r="BN83">
        <v>1</v>
      </c>
      <c r="BR83">
        <v>1</v>
      </c>
      <c r="BT83">
        <v>1</v>
      </c>
      <c r="CA83">
        <v>3</v>
      </c>
      <c r="CB83" t="s">
        <v>1352</v>
      </c>
      <c r="CF83" t="s">
        <v>1353</v>
      </c>
      <c r="CH83" t="s">
        <v>1354</v>
      </c>
      <c r="CO83" t="s">
        <v>1355</v>
      </c>
      <c r="CP83" t="s">
        <v>23</v>
      </c>
      <c r="CQ83" t="s">
        <v>1349</v>
      </c>
      <c r="CR83" t="s">
        <v>48</v>
      </c>
      <c r="CS83" s="1">
        <v>23.7806</v>
      </c>
      <c r="CT83">
        <v>237806</v>
      </c>
      <c r="CU83">
        <v>237806</v>
      </c>
      <c r="CV83">
        <v>895</v>
      </c>
      <c r="CW83">
        <v>1</v>
      </c>
      <c r="CX83" t="s">
        <v>1352</v>
      </c>
      <c r="CY83" t="s">
        <v>2069</v>
      </c>
      <c r="CZ83" t="s">
        <v>2037</v>
      </c>
      <c r="DA83" t="s">
        <v>2029</v>
      </c>
      <c r="DB83" t="s">
        <v>2030</v>
      </c>
      <c r="DC83">
        <v>117</v>
      </c>
      <c r="DD83">
        <v>1200</v>
      </c>
      <c r="DE83" t="str">
        <f t="shared" si="2"/>
        <v>D</v>
      </c>
    </row>
    <row r="84" spans="1:109" x14ac:dyDescent="0.35">
      <c r="A84">
        <v>10000</v>
      </c>
      <c r="B84" t="s">
        <v>445</v>
      </c>
      <c r="C84" t="s">
        <v>187</v>
      </c>
      <c r="D84" t="s">
        <v>445</v>
      </c>
      <c r="E84" t="s">
        <v>446</v>
      </c>
      <c r="F84" t="s">
        <v>447</v>
      </c>
      <c r="G84" t="s">
        <v>448</v>
      </c>
      <c r="H84" t="s">
        <v>449</v>
      </c>
      <c r="I84">
        <v>10000</v>
      </c>
      <c r="J84" t="s">
        <v>450</v>
      </c>
      <c r="L84" t="s">
        <v>445</v>
      </c>
      <c r="M84" t="s">
        <v>445</v>
      </c>
      <c r="N84" t="s">
        <v>451</v>
      </c>
      <c r="O84" t="s">
        <v>452</v>
      </c>
      <c r="P84" t="s">
        <v>453</v>
      </c>
      <c r="Q84" t="s">
        <v>454</v>
      </c>
      <c r="V84" t="s">
        <v>445</v>
      </c>
      <c r="W84" t="s">
        <v>445</v>
      </c>
      <c r="X84" t="s">
        <v>48</v>
      </c>
      <c r="AB84" t="s">
        <v>196</v>
      </c>
      <c r="AC84" t="s">
        <v>48</v>
      </c>
      <c r="AD84" t="s">
        <v>48</v>
      </c>
      <c r="AL84" s="1">
        <v>16.366</v>
      </c>
      <c r="AN84" s="1">
        <v>15.00643</v>
      </c>
      <c r="AO84" s="1">
        <v>23.905318553606602</v>
      </c>
      <c r="AP84" s="1">
        <v>11.5</v>
      </c>
      <c r="AQ84" s="1">
        <v>19.47</v>
      </c>
      <c r="AR84" s="1">
        <v>19.55</v>
      </c>
      <c r="AS84" s="1">
        <v>9.27</v>
      </c>
      <c r="AX84" s="1">
        <v>16.437000000000001</v>
      </c>
      <c r="AY84" s="1">
        <v>11.3049</v>
      </c>
      <c r="AZ84">
        <v>2190</v>
      </c>
      <c r="BB84">
        <v>0</v>
      </c>
      <c r="BC84">
        <v>2130</v>
      </c>
      <c r="BD84">
        <v>417</v>
      </c>
      <c r="BE84">
        <v>68</v>
      </c>
      <c r="BF84">
        <v>465</v>
      </c>
      <c r="BG84">
        <v>281</v>
      </c>
      <c r="BL84">
        <v>270</v>
      </c>
      <c r="BM84">
        <v>281</v>
      </c>
      <c r="BN84">
        <v>1</v>
      </c>
      <c r="BP84">
        <v>360</v>
      </c>
      <c r="BQ84">
        <v>1</v>
      </c>
      <c r="BR84">
        <v>1</v>
      </c>
      <c r="BS84">
        <v>1</v>
      </c>
      <c r="BT84">
        <v>1</v>
      </c>
      <c r="BU84">
        <v>1</v>
      </c>
      <c r="BZ84">
        <v>30</v>
      </c>
      <c r="CA84">
        <v>6</v>
      </c>
      <c r="CB84" t="s">
        <v>455</v>
      </c>
      <c r="CD84" t="s">
        <v>456</v>
      </c>
      <c r="CE84" t="s">
        <v>457</v>
      </c>
      <c r="CF84" t="s">
        <v>458</v>
      </c>
      <c r="CG84" t="s">
        <v>459</v>
      </c>
      <c r="CH84" t="s">
        <v>460</v>
      </c>
      <c r="CI84" t="s">
        <v>461</v>
      </c>
      <c r="CN84" t="s">
        <v>462</v>
      </c>
      <c r="CO84" t="s">
        <v>463</v>
      </c>
      <c r="CP84" t="s">
        <v>30</v>
      </c>
      <c r="CQ84" t="s">
        <v>454</v>
      </c>
      <c r="CS84" s="1">
        <v>9.27</v>
      </c>
      <c r="CT84">
        <v>92700</v>
      </c>
      <c r="CU84">
        <v>92700</v>
      </c>
      <c r="CV84">
        <v>281</v>
      </c>
      <c r="CW84">
        <v>1</v>
      </c>
      <c r="CX84" t="s">
        <v>461</v>
      </c>
      <c r="CY84" t="s">
        <v>2069</v>
      </c>
      <c r="CZ84" t="s">
        <v>2037</v>
      </c>
      <c r="DA84" t="s">
        <v>2029</v>
      </c>
      <c r="DB84" t="s">
        <v>2030</v>
      </c>
      <c r="DC84">
        <v>117</v>
      </c>
      <c r="DD84">
        <v>1200</v>
      </c>
      <c r="DE84" t="str">
        <f t="shared" si="2"/>
        <v>D</v>
      </c>
    </row>
    <row r="85" spans="1:109" x14ac:dyDescent="0.35">
      <c r="A85">
        <v>10000</v>
      </c>
      <c r="B85" t="s">
        <v>1271</v>
      </c>
      <c r="C85" t="s">
        <v>187</v>
      </c>
      <c r="D85" t="s">
        <v>1271</v>
      </c>
      <c r="E85" t="s">
        <v>1272</v>
      </c>
      <c r="F85" t="s">
        <v>1273</v>
      </c>
      <c r="G85" t="s">
        <v>1242</v>
      </c>
      <c r="H85" t="s">
        <v>1243</v>
      </c>
      <c r="I85">
        <v>10000</v>
      </c>
      <c r="J85" t="s">
        <v>1274</v>
      </c>
      <c r="L85" t="s">
        <v>1271</v>
      </c>
      <c r="M85" t="s">
        <v>1271</v>
      </c>
      <c r="N85" t="s">
        <v>1275</v>
      </c>
      <c r="P85" t="s">
        <v>1276</v>
      </c>
      <c r="Q85" t="s">
        <v>1277</v>
      </c>
      <c r="W85" t="s">
        <v>1271</v>
      </c>
      <c r="X85" t="s">
        <v>48</v>
      </c>
      <c r="AB85" t="s">
        <v>196</v>
      </c>
      <c r="AD85" t="s">
        <v>48</v>
      </c>
      <c r="AL85" s="1">
        <v>11.923360000000001</v>
      </c>
      <c r="AN85" s="1">
        <v>10.55585</v>
      </c>
      <c r="AO85" s="1">
        <v>9.4225392716029095</v>
      </c>
      <c r="AP85" s="1">
        <v>14.6</v>
      </c>
      <c r="AR85" s="1">
        <v>12.74</v>
      </c>
      <c r="AS85" s="1">
        <v>9.69</v>
      </c>
      <c r="AY85" s="1">
        <v>15.26</v>
      </c>
      <c r="AZ85">
        <v>394</v>
      </c>
      <c r="BB85">
        <v>0</v>
      </c>
      <c r="BC85">
        <v>0</v>
      </c>
      <c r="BD85">
        <v>24</v>
      </c>
      <c r="BF85">
        <v>427</v>
      </c>
      <c r="BG85">
        <v>18</v>
      </c>
      <c r="BM85">
        <v>20</v>
      </c>
      <c r="BN85">
        <v>1</v>
      </c>
      <c r="BP85">
        <v>450</v>
      </c>
      <c r="BQ85">
        <v>450</v>
      </c>
      <c r="BR85">
        <v>1</v>
      </c>
      <c r="BT85">
        <v>1</v>
      </c>
      <c r="BU85">
        <v>1</v>
      </c>
      <c r="CA85">
        <v>5</v>
      </c>
      <c r="CB85" t="s">
        <v>1278</v>
      </c>
      <c r="CD85" t="s">
        <v>1279</v>
      </c>
      <c r="CE85" t="s">
        <v>1280</v>
      </c>
      <c r="CF85" t="s">
        <v>1281</v>
      </c>
      <c r="CH85" t="s">
        <v>1282</v>
      </c>
      <c r="CI85" t="s">
        <v>1283</v>
      </c>
      <c r="CO85" t="s">
        <v>1284</v>
      </c>
      <c r="CP85" t="s">
        <v>26</v>
      </c>
      <c r="CQ85" t="s">
        <v>1271</v>
      </c>
      <c r="CS85" s="1">
        <v>9.4225392716029095</v>
      </c>
      <c r="CT85">
        <v>94225.392716029106</v>
      </c>
      <c r="CU85">
        <v>94225.392716029106</v>
      </c>
      <c r="CV85">
        <v>0</v>
      </c>
      <c r="CW85">
        <v>450</v>
      </c>
      <c r="CX85" t="s">
        <v>1280</v>
      </c>
      <c r="CY85" t="s">
        <v>2112</v>
      </c>
      <c r="CZ85" t="s">
        <v>2113</v>
      </c>
      <c r="DA85" t="s">
        <v>2029</v>
      </c>
      <c r="DB85" t="s">
        <v>2082</v>
      </c>
      <c r="DC85">
        <v>137</v>
      </c>
      <c r="DD85">
        <v>1200</v>
      </c>
      <c r="DE85" t="str">
        <f t="shared" si="2"/>
        <v>K</v>
      </c>
    </row>
    <row r="86" spans="1:109" x14ac:dyDescent="0.35">
      <c r="A86">
        <v>10000</v>
      </c>
      <c r="B86" t="s">
        <v>1239</v>
      </c>
      <c r="C86" t="s">
        <v>187</v>
      </c>
      <c r="D86" t="s">
        <v>1239</v>
      </c>
      <c r="E86" t="s">
        <v>1240</v>
      </c>
      <c r="F86" t="s">
        <v>1241</v>
      </c>
      <c r="G86" t="s">
        <v>1242</v>
      </c>
      <c r="H86" t="s">
        <v>1243</v>
      </c>
      <c r="I86">
        <v>10000</v>
      </c>
      <c r="J86" t="s">
        <v>1244</v>
      </c>
      <c r="N86" t="s">
        <v>1245</v>
      </c>
      <c r="O86" t="s">
        <v>1246</v>
      </c>
      <c r="P86" t="s">
        <v>1247</v>
      </c>
      <c r="Q86" t="s">
        <v>1248</v>
      </c>
      <c r="W86" t="s">
        <v>1239</v>
      </c>
      <c r="X86" t="s">
        <v>48</v>
      </c>
      <c r="AB86" t="s">
        <v>196</v>
      </c>
      <c r="AC86" t="s">
        <v>48</v>
      </c>
      <c r="AD86" t="s">
        <v>48</v>
      </c>
      <c r="AL86" s="1">
        <v>11.715999999999999</v>
      </c>
      <c r="AP86" s="1">
        <v>12.1</v>
      </c>
      <c r="AQ86" s="1">
        <v>12.82</v>
      </c>
      <c r="AR86" s="1">
        <v>12.52</v>
      </c>
      <c r="AS86" s="1">
        <v>8.6199999999999992</v>
      </c>
      <c r="AY86" s="1">
        <v>14.532</v>
      </c>
      <c r="AZ86">
        <v>383</v>
      </c>
      <c r="BD86">
        <v>30</v>
      </c>
      <c r="BE86">
        <v>900</v>
      </c>
      <c r="BF86">
        <v>888</v>
      </c>
      <c r="BG86">
        <v>10</v>
      </c>
      <c r="BM86">
        <v>30</v>
      </c>
      <c r="BN86">
        <v>1</v>
      </c>
      <c r="BR86">
        <v>1</v>
      </c>
      <c r="BS86">
        <v>450</v>
      </c>
      <c r="BT86">
        <v>1</v>
      </c>
      <c r="BU86">
        <v>1</v>
      </c>
      <c r="CA86">
        <v>5</v>
      </c>
      <c r="CB86" t="s">
        <v>1249</v>
      </c>
      <c r="CF86" t="s">
        <v>1250</v>
      </c>
      <c r="CG86" t="s">
        <v>1251</v>
      </c>
      <c r="CH86" t="s">
        <v>1252</v>
      </c>
      <c r="CI86" t="s">
        <v>1253</v>
      </c>
      <c r="CO86" t="s">
        <v>1254</v>
      </c>
      <c r="CP86" t="s">
        <v>30</v>
      </c>
      <c r="CQ86" t="s">
        <v>1248</v>
      </c>
      <c r="CS86" s="1">
        <v>8.6199999999999992</v>
      </c>
      <c r="CT86">
        <v>86199.999999999898</v>
      </c>
      <c r="CU86">
        <v>86199.999999999898</v>
      </c>
      <c r="CV86">
        <v>10</v>
      </c>
      <c r="CW86">
        <v>1</v>
      </c>
      <c r="CX86" t="s">
        <v>1253</v>
      </c>
      <c r="CY86" t="s">
        <v>2112</v>
      </c>
      <c r="CZ86" t="s">
        <v>2113</v>
      </c>
      <c r="DA86" t="s">
        <v>2029</v>
      </c>
      <c r="DB86" t="s">
        <v>2030</v>
      </c>
      <c r="DC86">
        <v>137</v>
      </c>
      <c r="DD86">
        <v>1200</v>
      </c>
      <c r="DE86" t="str">
        <f t="shared" si="2"/>
        <v>D</v>
      </c>
    </row>
    <row r="87" spans="1:109" x14ac:dyDescent="0.35">
      <c r="A87">
        <v>10000</v>
      </c>
      <c r="B87" t="s">
        <v>1285</v>
      </c>
      <c r="C87" t="s">
        <v>187</v>
      </c>
      <c r="D87" t="s">
        <v>1285</v>
      </c>
      <c r="E87" t="s">
        <v>1286</v>
      </c>
      <c r="F87" t="s">
        <v>1241</v>
      </c>
      <c r="G87" t="s">
        <v>1242</v>
      </c>
      <c r="H87" t="s">
        <v>1243</v>
      </c>
      <c r="I87">
        <v>10000</v>
      </c>
      <c r="J87" t="s">
        <v>1287</v>
      </c>
      <c r="N87" t="s">
        <v>1288</v>
      </c>
      <c r="P87" t="s">
        <v>1289</v>
      </c>
      <c r="Q87" t="s">
        <v>1290</v>
      </c>
      <c r="W87" t="s">
        <v>1285</v>
      </c>
      <c r="X87" t="s">
        <v>48</v>
      </c>
      <c r="AB87" t="s">
        <v>196</v>
      </c>
      <c r="AD87" t="s">
        <v>48</v>
      </c>
      <c r="AL87" s="1">
        <v>13.0587</v>
      </c>
      <c r="AP87" s="1">
        <v>14.8</v>
      </c>
      <c r="AR87" s="1">
        <v>16.66</v>
      </c>
      <c r="AS87" s="1">
        <v>10.61</v>
      </c>
      <c r="AY87" s="1">
        <v>16.716000000000001</v>
      </c>
      <c r="AZ87">
        <v>889</v>
      </c>
      <c r="BD87">
        <v>30</v>
      </c>
      <c r="BF87">
        <v>854</v>
      </c>
      <c r="BG87">
        <v>30</v>
      </c>
      <c r="BM87">
        <v>30</v>
      </c>
      <c r="BN87">
        <v>1</v>
      </c>
      <c r="BR87">
        <v>1</v>
      </c>
      <c r="BT87">
        <v>1</v>
      </c>
      <c r="BU87">
        <v>1</v>
      </c>
      <c r="CA87">
        <v>5</v>
      </c>
      <c r="CB87" t="s">
        <v>1291</v>
      </c>
      <c r="CF87" t="s">
        <v>1292</v>
      </c>
      <c r="CH87" t="s">
        <v>1293</v>
      </c>
      <c r="CI87" t="s">
        <v>1294</v>
      </c>
      <c r="CO87" t="s">
        <v>1295</v>
      </c>
      <c r="CP87" t="s">
        <v>30</v>
      </c>
      <c r="CQ87" t="s">
        <v>1290</v>
      </c>
      <c r="CS87" s="1">
        <v>10.61</v>
      </c>
      <c r="CT87">
        <v>106100</v>
      </c>
      <c r="CU87">
        <v>106100</v>
      </c>
      <c r="CV87">
        <v>30</v>
      </c>
      <c r="CW87">
        <v>1</v>
      </c>
      <c r="CX87" t="s">
        <v>1294</v>
      </c>
      <c r="CY87" t="s">
        <v>2112</v>
      </c>
      <c r="CZ87" t="s">
        <v>2113</v>
      </c>
      <c r="DA87" t="s">
        <v>2029</v>
      </c>
      <c r="DB87" t="s">
        <v>2030</v>
      </c>
      <c r="DC87">
        <v>137</v>
      </c>
      <c r="DD87">
        <v>1200</v>
      </c>
      <c r="DE87" t="str">
        <f t="shared" si="2"/>
        <v>D</v>
      </c>
    </row>
    <row r="88" spans="1:109" x14ac:dyDescent="0.35">
      <c r="A88">
        <v>10000</v>
      </c>
      <c r="B88" t="s">
        <v>223</v>
      </c>
      <c r="C88" t="s">
        <v>187</v>
      </c>
      <c r="D88" t="s">
        <v>223</v>
      </c>
      <c r="E88" t="s">
        <v>224</v>
      </c>
      <c r="F88" t="s">
        <v>225</v>
      </c>
      <c r="G88" t="s">
        <v>226</v>
      </c>
      <c r="H88" t="s">
        <v>227</v>
      </c>
      <c r="I88">
        <v>10000</v>
      </c>
      <c r="J88" t="s">
        <v>228</v>
      </c>
      <c r="K88" t="s">
        <v>223</v>
      </c>
      <c r="L88" t="s">
        <v>223</v>
      </c>
      <c r="M88" t="s">
        <v>223</v>
      </c>
      <c r="N88" t="s">
        <v>229</v>
      </c>
      <c r="O88" t="s">
        <v>230</v>
      </c>
      <c r="P88" t="s">
        <v>231</v>
      </c>
      <c r="Q88" t="s">
        <v>232</v>
      </c>
      <c r="S88">
        <v>1486949</v>
      </c>
      <c r="V88" t="s">
        <v>223</v>
      </c>
      <c r="W88" t="s">
        <v>223</v>
      </c>
      <c r="X88" t="s">
        <v>48</v>
      </c>
      <c r="AB88" t="s">
        <v>196</v>
      </c>
      <c r="AC88" t="s">
        <v>48</v>
      </c>
      <c r="AD88" t="s">
        <v>48</v>
      </c>
      <c r="AL88" s="1">
        <v>4.2699999999999996</v>
      </c>
      <c r="AM88" s="1">
        <v>5.0339999999999998</v>
      </c>
      <c r="AN88" s="1">
        <v>3.9152800000000001</v>
      </c>
      <c r="AO88" s="1">
        <v>6.3340361428757097</v>
      </c>
      <c r="AP88" s="1">
        <v>5.13</v>
      </c>
      <c r="AQ88" s="1">
        <v>4.4000000000000004</v>
      </c>
      <c r="AR88" s="1">
        <v>5.18</v>
      </c>
      <c r="AS88" s="1">
        <v>6.02</v>
      </c>
      <c r="AU88" s="1">
        <v>6.4429999999999996</v>
      </c>
      <c r="AX88" s="1">
        <v>4.1769999999999996</v>
      </c>
      <c r="AY88" s="1">
        <v>5.0339999999999998</v>
      </c>
      <c r="AZ88">
        <v>2106</v>
      </c>
      <c r="BA88">
        <v>187</v>
      </c>
      <c r="BB88">
        <v>12200</v>
      </c>
      <c r="BC88">
        <v>0</v>
      </c>
      <c r="BD88">
        <v>420</v>
      </c>
      <c r="BE88">
        <v>90</v>
      </c>
      <c r="BF88">
        <v>2687</v>
      </c>
      <c r="BG88">
        <v>6100</v>
      </c>
      <c r="BI88">
        <v>0</v>
      </c>
      <c r="BL88">
        <v>390</v>
      </c>
      <c r="BM88">
        <v>187</v>
      </c>
      <c r="BN88">
        <v>1</v>
      </c>
      <c r="BO88">
        <v>1</v>
      </c>
      <c r="BP88">
        <v>450</v>
      </c>
      <c r="BQ88">
        <v>1</v>
      </c>
      <c r="BR88">
        <v>1</v>
      </c>
      <c r="BS88">
        <v>30</v>
      </c>
      <c r="BT88">
        <v>1</v>
      </c>
      <c r="BU88">
        <v>450</v>
      </c>
      <c r="BW88">
        <v>30</v>
      </c>
      <c r="BZ88">
        <v>30</v>
      </c>
      <c r="CA88">
        <v>2</v>
      </c>
      <c r="CB88" t="s">
        <v>233</v>
      </c>
      <c r="CC88" t="s">
        <v>234</v>
      </c>
      <c r="CD88" t="s">
        <v>235</v>
      </c>
      <c r="CE88" t="s">
        <v>236</v>
      </c>
      <c r="CF88" t="s">
        <v>237</v>
      </c>
      <c r="CG88" t="s">
        <v>238</v>
      </c>
      <c r="CH88" t="s">
        <v>239</v>
      </c>
      <c r="CI88" t="s">
        <v>240</v>
      </c>
      <c r="CK88" t="s">
        <v>241</v>
      </c>
      <c r="CN88" t="s">
        <v>242</v>
      </c>
      <c r="CO88" t="s">
        <v>243</v>
      </c>
      <c r="CP88" t="s">
        <v>25</v>
      </c>
      <c r="CQ88" t="s">
        <v>223</v>
      </c>
      <c r="CS88" s="1">
        <v>3.9152800000000001</v>
      </c>
      <c r="CT88">
        <v>39152.800000000003</v>
      </c>
      <c r="CU88">
        <v>39152.800000000003</v>
      </c>
      <c r="CV88">
        <v>12200</v>
      </c>
      <c r="CW88">
        <v>450</v>
      </c>
      <c r="CX88" t="s">
        <v>235</v>
      </c>
      <c r="CY88" t="s">
        <v>2055</v>
      </c>
      <c r="CZ88" t="s">
        <v>2056</v>
      </c>
      <c r="DA88" t="s">
        <v>2029</v>
      </c>
      <c r="DB88" t="s">
        <v>2030</v>
      </c>
      <c r="DC88">
        <v>156</v>
      </c>
      <c r="DD88">
        <v>650</v>
      </c>
      <c r="DE88" t="str">
        <f t="shared" si="2"/>
        <v>D</v>
      </c>
    </row>
    <row r="89" spans="1:109" x14ac:dyDescent="0.35">
      <c r="A89">
        <v>10000</v>
      </c>
      <c r="B89" t="s">
        <v>341</v>
      </c>
      <c r="C89" t="s">
        <v>187</v>
      </c>
      <c r="D89" t="s">
        <v>341</v>
      </c>
      <c r="E89" t="s">
        <v>342</v>
      </c>
      <c r="F89" t="s">
        <v>343</v>
      </c>
      <c r="G89" t="s">
        <v>344</v>
      </c>
      <c r="H89" t="s">
        <v>345</v>
      </c>
      <c r="I89">
        <v>10000</v>
      </c>
      <c r="J89" t="s">
        <v>346</v>
      </c>
      <c r="L89" t="s">
        <v>341</v>
      </c>
      <c r="M89" t="s">
        <v>341</v>
      </c>
      <c r="N89" t="s">
        <v>347</v>
      </c>
      <c r="P89" t="s">
        <v>348</v>
      </c>
      <c r="Q89" t="s">
        <v>349</v>
      </c>
      <c r="S89">
        <v>1246852</v>
      </c>
      <c r="W89" t="s">
        <v>341</v>
      </c>
      <c r="X89" t="s">
        <v>48</v>
      </c>
      <c r="AB89" t="s">
        <v>196</v>
      </c>
      <c r="AD89" t="s">
        <v>48</v>
      </c>
      <c r="AL89" s="1">
        <v>8.6519999999999992</v>
      </c>
      <c r="AN89" s="1">
        <v>7.9332500000000001</v>
      </c>
      <c r="AO89" s="1">
        <v>10.253859328807399</v>
      </c>
      <c r="AP89" s="1">
        <v>9.2899999999999991</v>
      </c>
      <c r="AR89" s="1">
        <v>9.57</v>
      </c>
      <c r="AS89" s="1">
        <v>9.2899999999999991</v>
      </c>
      <c r="AU89" s="1">
        <v>10.87</v>
      </c>
      <c r="AY89" s="1">
        <v>9.8840000000000003</v>
      </c>
      <c r="AZ89">
        <v>505</v>
      </c>
      <c r="BB89">
        <v>0</v>
      </c>
      <c r="BC89">
        <v>0</v>
      </c>
      <c r="BD89">
        <v>427</v>
      </c>
      <c r="BF89">
        <v>312</v>
      </c>
      <c r="BG89">
        <v>0</v>
      </c>
      <c r="BI89">
        <v>6</v>
      </c>
      <c r="BM89">
        <v>165</v>
      </c>
      <c r="BN89">
        <v>1</v>
      </c>
      <c r="BP89">
        <v>1000</v>
      </c>
      <c r="BQ89">
        <v>1</v>
      </c>
      <c r="BR89">
        <v>1</v>
      </c>
      <c r="BT89">
        <v>1</v>
      </c>
      <c r="BU89">
        <v>1000</v>
      </c>
      <c r="BW89">
        <v>1</v>
      </c>
      <c r="CA89">
        <v>8</v>
      </c>
      <c r="CB89" t="s">
        <v>350</v>
      </c>
      <c r="CD89" t="s">
        <v>351</v>
      </c>
      <c r="CE89" t="s">
        <v>352</v>
      </c>
      <c r="CF89" t="s">
        <v>353</v>
      </c>
      <c r="CH89" t="s">
        <v>354</v>
      </c>
      <c r="CI89" t="s">
        <v>355</v>
      </c>
      <c r="CK89" t="s">
        <v>356</v>
      </c>
      <c r="CO89" t="s">
        <v>357</v>
      </c>
      <c r="CP89" t="s">
        <v>25</v>
      </c>
      <c r="CQ89" t="s">
        <v>341</v>
      </c>
      <c r="CS89" s="1">
        <v>7.9332500000000001</v>
      </c>
      <c r="CT89">
        <v>79332.5</v>
      </c>
      <c r="CU89">
        <v>79332.5</v>
      </c>
      <c r="CV89">
        <v>0</v>
      </c>
      <c r="CW89">
        <v>1000</v>
      </c>
      <c r="CX89" t="s">
        <v>351</v>
      </c>
      <c r="CY89" t="s">
        <v>2055</v>
      </c>
      <c r="CZ89" t="s">
        <v>2037</v>
      </c>
      <c r="DA89" t="s">
        <v>2029</v>
      </c>
      <c r="DB89" t="s">
        <v>2065</v>
      </c>
      <c r="DC89">
        <v>156</v>
      </c>
      <c r="DD89">
        <v>650</v>
      </c>
      <c r="DE89" t="str">
        <f t="shared" si="2"/>
        <v>K</v>
      </c>
    </row>
    <row r="90" spans="1:109" x14ac:dyDescent="0.35">
      <c r="A90">
        <v>10000</v>
      </c>
      <c r="B90" t="s">
        <v>1166</v>
      </c>
      <c r="C90" t="s">
        <v>187</v>
      </c>
      <c r="D90" t="s">
        <v>1166</v>
      </c>
      <c r="E90" t="s">
        <v>1167</v>
      </c>
      <c r="F90" t="s">
        <v>225</v>
      </c>
      <c r="G90" t="s">
        <v>226</v>
      </c>
      <c r="H90" t="s">
        <v>227</v>
      </c>
      <c r="I90">
        <v>10000</v>
      </c>
      <c r="J90" t="s">
        <v>1168</v>
      </c>
      <c r="N90" t="s">
        <v>1169</v>
      </c>
      <c r="P90" t="s">
        <v>1170</v>
      </c>
      <c r="Q90" t="s">
        <v>1171</v>
      </c>
      <c r="W90" t="s">
        <v>1166</v>
      </c>
      <c r="X90" t="s">
        <v>48</v>
      </c>
      <c r="AB90" t="s">
        <v>196</v>
      </c>
      <c r="AD90" t="s">
        <v>48</v>
      </c>
      <c r="AL90" s="1">
        <v>7.9657200000000001</v>
      </c>
      <c r="AP90" s="1">
        <v>9.36</v>
      </c>
      <c r="AR90" s="1">
        <v>10.52</v>
      </c>
      <c r="AS90" s="1">
        <v>6.71</v>
      </c>
      <c r="AY90" s="1">
        <v>10.555999999999999</v>
      </c>
      <c r="AZ90">
        <v>595</v>
      </c>
      <c r="BD90">
        <v>30</v>
      </c>
      <c r="BF90">
        <v>793</v>
      </c>
      <c r="BG90">
        <v>28</v>
      </c>
      <c r="BM90">
        <v>30</v>
      </c>
      <c r="BN90">
        <v>1</v>
      </c>
      <c r="BR90">
        <v>1</v>
      </c>
      <c r="BT90">
        <v>1</v>
      </c>
      <c r="BU90">
        <v>1</v>
      </c>
      <c r="CA90">
        <v>7</v>
      </c>
      <c r="CB90" t="s">
        <v>1172</v>
      </c>
      <c r="CF90" t="s">
        <v>1173</v>
      </c>
      <c r="CH90" t="s">
        <v>1174</v>
      </c>
      <c r="CI90" t="s">
        <v>1175</v>
      </c>
      <c r="CO90" t="s">
        <v>1176</v>
      </c>
      <c r="CP90" t="s">
        <v>30</v>
      </c>
      <c r="CQ90" t="s">
        <v>1171</v>
      </c>
      <c r="CS90" s="1">
        <v>6.71</v>
      </c>
      <c r="CT90">
        <v>67100</v>
      </c>
      <c r="CU90">
        <v>67100</v>
      </c>
      <c r="CV90">
        <v>28</v>
      </c>
      <c r="CW90">
        <v>1</v>
      </c>
      <c r="CX90" t="s">
        <v>1175</v>
      </c>
      <c r="CY90" t="s">
        <v>2055</v>
      </c>
      <c r="CZ90" t="s">
        <v>2056</v>
      </c>
      <c r="DA90" t="s">
        <v>2029</v>
      </c>
      <c r="DB90" t="s">
        <v>2030</v>
      </c>
      <c r="DC90">
        <v>156</v>
      </c>
      <c r="DD90">
        <v>650</v>
      </c>
      <c r="DE90" t="str">
        <f t="shared" si="2"/>
        <v>D</v>
      </c>
    </row>
    <row r="91" spans="1:109" x14ac:dyDescent="0.35">
      <c r="A91">
        <v>10000</v>
      </c>
      <c r="B91" t="s">
        <v>358</v>
      </c>
      <c r="C91" t="s">
        <v>187</v>
      </c>
      <c r="D91" t="s">
        <v>358</v>
      </c>
      <c r="E91" t="s">
        <v>359</v>
      </c>
      <c r="F91" t="s">
        <v>360</v>
      </c>
      <c r="G91" t="s">
        <v>361</v>
      </c>
      <c r="H91" t="s">
        <v>362</v>
      </c>
      <c r="I91">
        <v>10000</v>
      </c>
      <c r="J91" t="s">
        <v>363</v>
      </c>
      <c r="L91" t="s">
        <v>358</v>
      </c>
      <c r="M91" t="s">
        <v>358</v>
      </c>
      <c r="N91" t="s">
        <v>364</v>
      </c>
      <c r="O91" t="s">
        <v>365</v>
      </c>
      <c r="P91" t="s">
        <v>366</v>
      </c>
      <c r="Q91" t="s">
        <v>367</v>
      </c>
      <c r="S91">
        <v>1246853</v>
      </c>
      <c r="V91" t="s">
        <v>358</v>
      </c>
      <c r="W91" t="s">
        <v>358</v>
      </c>
      <c r="X91" t="s">
        <v>48</v>
      </c>
      <c r="AB91" t="s">
        <v>48</v>
      </c>
      <c r="AC91" t="s">
        <v>48</v>
      </c>
      <c r="AD91" t="s">
        <v>48</v>
      </c>
      <c r="AL91" s="1">
        <v>9.2680000000000007</v>
      </c>
      <c r="AN91" s="1">
        <v>8.4980799999999999</v>
      </c>
      <c r="AO91" s="1">
        <v>12.300109095636699</v>
      </c>
      <c r="AP91" s="1">
        <v>9.27</v>
      </c>
      <c r="AQ91" s="1">
        <v>11.2</v>
      </c>
      <c r="AR91" s="1">
        <v>11.03</v>
      </c>
      <c r="AS91" s="1">
        <v>11.03</v>
      </c>
      <c r="AU91" s="1">
        <v>10.09</v>
      </c>
      <c r="AX91" s="1">
        <v>9.3079999999999998</v>
      </c>
      <c r="AY91" s="1">
        <v>10.584</v>
      </c>
      <c r="AZ91">
        <v>4491</v>
      </c>
      <c r="BB91">
        <v>0</v>
      </c>
      <c r="BC91">
        <v>0</v>
      </c>
      <c r="BD91">
        <v>144</v>
      </c>
      <c r="BE91">
        <v>330</v>
      </c>
      <c r="BF91">
        <v>638</v>
      </c>
      <c r="BG91">
        <v>1115</v>
      </c>
      <c r="BI91">
        <v>15</v>
      </c>
      <c r="BL91">
        <v>360</v>
      </c>
      <c r="BM91">
        <v>360</v>
      </c>
      <c r="BN91">
        <v>1</v>
      </c>
      <c r="BP91">
        <v>360</v>
      </c>
      <c r="BQ91">
        <v>1</v>
      </c>
      <c r="BR91">
        <v>1</v>
      </c>
      <c r="BS91">
        <v>30</v>
      </c>
      <c r="BT91">
        <v>1</v>
      </c>
      <c r="BU91">
        <v>1</v>
      </c>
      <c r="BW91">
        <v>1</v>
      </c>
      <c r="BZ91">
        <v>30</v>
      </c>
      <c r="CA91">
        <v>7</v>
      </c>
      <c r="CB91" t="s">
        <v>368</v>
      </c>
      <c r="CD91" t="s">
        <v>369</v>
      </c>
      <c r="CE91" t="s">
        <v>370</v>
      </c>
      <c r="CF91" t="s">
        <v>371</v>
      </c>
      <c r="CG91" t="s">
        <v>372</v>
      </c>
      <c r="CH91" t="s">
        <v>373</v>
      </c>
      <c r="CI91" t="s">
        <v>374</v>
      </c>
      <c r="CK91" t="s">
        <v>375</v>
      </c>
      <c r="CN91" t="s">
        <v>376</v>
      </c>
      <c r="CO91" t="s">
        <v>377</v>
      </c>
      <c r="CP91" t="s">
        <v>25</v>
      </c>
      <c r="CQ91" t="s">
        <v>358</v>
      </c>
      <c r="CS91" s="1">
        <v>8.4980799999999999</v>
      </c>
      <c r="CT91">
        <v>84980.800000000003</v>
      </c>
      <c r="CU91">
        <v>84980.800000000003</v>
      </c>
      <c r="CV91">
        <v>0</v>
      </c>
      <c r="CW91">
        <v>360</v>
      </c>
      <c r="CX91" t="s">
        <v>369</v>
      </c>
      <c r="CY91" t="s">
        <v>2059</v>
      </c>
      <c r="CZ91" t="s">
        <v>2066</v>
      </c>
      <c r="DA91" t="s">
        <v>2029</v>
      </c>
      <c r="DB91" t="s">
        <v>2030</v>
      </c>
      <c r="DC91">
        <v>208</v>
      </c>
      <c r="DD91">
        <v>1200</v>
      </c>
      <c r="DE91" t="str">
        <f t="shared" si="2"/>
        <v>D</v>
      </c>
    </row>
    <row r="92" spans="1:109" x14ac:dyDescent="0.35">
      <c r="A92">
        <v>10000</v>
      </c>
      <c r="B92" t="s">
        <v>263</v>
      </c>
      <c r="C92" t="s">
        <v>187</v>
      </c>
      <c r="D92" t="s">
        <v>263</v>
      </c>
      <c r="E92" t="s">
        <v>264</v>
      </c>
      <c r="F92" t="s">
        <v>265</v>
      </c>
      <c r="G92" t="s">
        <v>266</v>
      </c>
      <c r="H92" t="s">
        <v>267</v>
      </c>
      <c r="I92">
        <v>10000</v>
      </c>
      <c r="J92" t="s">
        <v>268</v>
      </c>
      <c r="L92" t="s">
        <v>263</v>
      </c>
      <c r="M92" t="s">
        <v>263</v>
      </c>
      <c r="N92" t="s">
        <v>269</v>
      </c>
      <c r="O92" t="s">
        <v>270</v>
      </c>
      <c r="P92" t="s">
        <v>271</v>
      </c>
      <c r="Q92" t="s">
        <v>272</v>
      </c>
      <c r="S92">
        <v>1486951</v>
      </c>
      <c r="U92" t="s">
        <v>263</v>
      </c>
      <c r="V92" t="s">
        <v>263</v>
      </c>
      <c r="W92" t="s">
        <v>263</v>
      </c>
      <c r="X92" t="s">
        <v>48</v>
      </c>
      <c r="AB92" t="s">
        <v>196</v>
      </c>
      <c r="AC92" t="s">
        <v>48</v>
      </c>
      <c r="AD92" t="s">
        <v>48</v>
      </c>
      <c r="AL92" s="1">
        <v>5.992</v>
      </c>
      <c r="AN92" s="1">
        <v>5.4942299999999999</v>
      </c>
      <c r="AO92" s="1">
        <v>5.7091499019269696</v>
      </c>
      <c r="AP92" s="1">
        <v>5.37</v>
      </c>
      <c r="AQ92" s="1">
        <v>6.5</v>
      </c>
      <c r="AR92" s="1">
        <v>7.27</v>
      </c>
      <c r="AS92" s="1">
        <v>7.27</v>
      </c>
      <c r="AU92" s="1">
        <v>8.4849999999999994</v>
      </c>
      <c r="AW92" s="1">
        <v>13.17</v>
      </c>
      <c r="AX92" s="1">
        <v>5.46</v>
      </c>
      <c r="AY92" s="1">
        <v>6.8468</v>
      </c>
      <c r="AZ92">
        <v>1151</v>
      </c>
      <c r="BB92">
        <v>60</v>
      </c>
      <c r="BC92">
        <v>0</v>
      </c>
      <c r="BD92">
        <v>354</v>
      </c>
      <c r="BE92">
        <v>18</v>
      </c>
      <c r="BF92">
        <v>4241</v>
      </c>
      <c r="BG92">
        <v>239</v>
      </c>
      <c r="BI92">
        <v>0</v>
      </c>
      <c r="BK92">
        <v>0</v>
      </c>
      <c r="BL92">
        <v>0</v>
      </c>
      <c r="BM92">
        <v>354</v>
      </c>
      <c r="BN92">
        <v>1</v>
      </c>
      <c r="BP92">
        <v>450</v>
      </c>
      <c r="BQ92">
        <v>1</v>
      </c>
      <c r="BR92">
        <v>1</v>
      </c>
      <c r="BS92">
        <v>30</v>
      </c>
      <c r="BT92">
        <v>1</v>
      </c>
      <c r="BU92">
        <v>1</v>
      </c>
      <c r="BW92">
        <v>30</v>
      </c>
      <c r="BY92">
        <v>1</v>
      </c>
      <c r="BZ92">
        <v>30</v>
      </c>
      <c r="CA92">
        <v>3</v>
      </c>
      <c r="CB92" t="s">
        <v>273</v>
      </c>
      <c r="CD92" t="s">
        <v>274</v>
      </c>
      <c r="CE92" t="s">
        <v>275</v>
      </c>
      <c r="CF92" t="s">
        <v>276</v>
      </c>
      <c r="CG92" t="s">
        <v>277</v>
      </c>
      <c r="CH92" t="s">
        <v>278</v>
      </c>
      <c r="CI92" t="s">
        <v>279</v>
      </c>
      <c r="CK92" t="s">
        <v>280</v>
      </c>
      <c r="CM92" t="s">
        <v>281</v>
      </c>
      <c r="CN92" t="s">
        <v>282</v>
      </c>
      <c r="CO92" t="s">
        <v>283</v>
      </c>
      <c r="CP92" t="s">
        <v>284</v>
      </c>
      <c r="CQ92" t="s">
        <v>285</v>
      </c>
      <c r="CS92" s="1">
        <v>4.3515199999999998</v>
      </c>
      <c r="CT92">
        <v>43515.199999999997</v>
      </c>
      <c r="CU92">
        <v>43515.199999999997</v>
      </c>
      <c r="CV92">
        <v>38</v>
      </c>
      <c r="CW92">
        <v>1</v>
      </c>
      <c r="CX92" t="s">
        <v>286</v>
      </c>
      <c r="CY92" t="s">
        <v>2059</v>
      </c>
      <c r="CZ92" t="s">
        <v>2060</v>
      </c>
      <c r="DA92" t="s">
        <v>2029</v>
      </c>
      <c r="DB92" t="s">
        <v>2030</v>
      </c>
      <c r="DC92">
        <v>208</v>
      </c>
      <c r="DD92">
        <v>1200</v>
      </c>
      <c r="DE92" t="str">
        <f t="shared" si="2"/>
        <v>D</v>
      </c>
    </row>
    <row r="93" spans="1:109" x14ac:dyDescent="0.35">
      <c r="A93">
        <v>10000</v>
      </c>
      <c r="B93" t="s">
        <v>750</v>
      </c>
      <c r="C93" t="s">
        <v>187</v>
      </c>
      <c r="D93" t="s">
        <v>750</v>
      </c>
      <c r="E93" t="s">
        <v>751</v>
      </c>
      <c r="F93" t="s">
        <v>265</v>
      </c>
      <c r="G93" t="s">
        <v>266</v>
      </c>
      <c r="H93" t="s">
        <v>267</v>
      </c>
      <c r="I93">
        <v>10000</v>
      </c>
      <c r="J93" t="s">
        <v>752</v>
      </c>
      <c r="N93" t="s">
        <v>753</v>
      </c>
      <c r="P93" t="s">
        <v>754</v>
      </c>
      <c r="Q93" t="s">
        <v>755</v>
      </c>
      <c r="W93" t="s">
        <v>750</v>
      </c>
      <c r="X93" t="s">
        <v>48</v>
      </c>
      <c r="AB93" t="s">
        <v>196</v>
      </c>
      <c r="AD93" t="s">
        <v>48</v>
      </c>
      <c r="AL93" s="1">
        <v>8.3613599999999995</v>
      </c>
      <c r="AP93" s="1">
        <v>9.82</v>
      </c>
      <c r="AR93" s="1">
        <v>11.05</v>
      </c>
      <c r="AS93" s="1">
        <v>7.07</v>
      </c>
      <c r="AY93" s="1">
        <v>11.087999999999999</v>
      </c>
      <c r="AZ93">
        <v>436</v>
      </c>
      <c r="BD93">
        <v>30</v>
      </c>
      <c r="BF93">
        <v>689</v>
      </c>
      <c r="BG93">
        <v>56</v>
      </c>
      <c r="BM93">
        <v>30</v>
      </c>
      <c r="BN93">
        <v>1</v>
      </c>
      <c r="BR93">
        <v>1</v>
      </c>
      <c r="BT93">
        <v>1</v>
      </c>
      <c r="BU93">
        <v>1</v>
      </c>
      <c r="CA93">
        <v>7</v>
      </c>
      <c r="CB93" t="s">
        <v>756</v>
      </c>
      <c r="CF93" t="s">
        <v>757</v>
      </c>
      <c r="CH93" t="s">
        <v>758</v>
      </c>
      <c r="CI93" t="s">
        <v>759</v>
      </c>
      <c r="CO93" t="s">
        <v>760</v>
      </c>
      <c r="CP93" t="s">
        <v>30</v>
      </c>
      <c r="CQ93" t="s">
        <v>755</v>
      </c>
      <c r="CS93" s="1">
        <v>7.07</v>
      </c>
      <c r="CT93">
        <v>70700</v>
      </c>
      <c r="CU93">
        <v>70700</v>
      </c>
      <c r="CV93">
        <v>56</v>
      </c>
      <c r="CW93">
        <v>1</v>
      </c>
      <c r="CX93" t="s">
        <v>759</v>
      </c>
      <c r="CY93" t="s">
        <v>2059</v>
      </c>
      <c r="CZ93" t="s">
        <v>2060</v>
      </c>
      <c r="DA93" t="s">
        <v>2029</v>
      </c>
      <c r="DB93" t="s">
        <v>2030</v>
      </c>
      <c r="DC93">
        <v>208</v>
      </c>
      <c r="DD93">
        <v>1200</v>
      </c>
      <c r="DE93" t="str">
        <f t="shared" si="2"/>
        <v>D</v>
      </c>
    </row>
    <row r="94" spans="1:109" x14ac:dyDescent="0.35">
      <c r="A94">
        <v>10000</v>
      </c>
      <c r="B94" t="s">
        <v>653</v>
      </c>
      <c r="C94" t="s">
        <v>187</v>
      </c>
      <c r="D94" t="s">
        <v>653</v>
      </c>
      <c r="E94" t="s">
        <v>654</v>
      </c>
      <c r="F94" t="s">
        <v>655</v>
      </c>
      <c r="G94" t="s">
        <v>656</v>
      </c>
      <c r="H94" t="s">
        <v>657</v>
      </c>
      <c r="I94">
        <v>10000</v>
      </c>
      <c r="J94" t="s">
        <v>658</v>
      </c>
      <c r="L94" t="s">
        <v>653</v>
      </c>
      <c r="M94" t="s">
        <v>653</v>
      </c>
      <c r="N94" t="s">
        <v>659</v>
      </c>
      <c r="P94" t="s">
        <v>660</v>
      </c>
      <c r="Q94" t="s">
        <v>661</v>
      </c>
      <c r="S94">
        <v>1246854</v>
      </c>
      <c r="T94" t="s">
        <v>662</v>
      </c>
      <c r="W94" t="s">
        <v>653</v>
      </c>
      <c r="X94" t="s">
        <v>48</v>
      </c>
      <c r="AB94" t="s">
        <v>196</v>
      </c>
      <c r="AD94" t="s">
        <v>48</v>
      </c>
      <c r="AL94" s="1">
        <v>5.8940000000000001</v>
      </c>
      <c r="AN94" s="1">
        <v>5.4043700000000001</v>
      </c>
      <c r="AO94" s="1">
        <v>7.5179894748147298</v>
      </c>
      <c r="AP94" s="1">
        <v>7.24</v>
      </c>
      <c r="AR94" s="1">
        <v>7.15</v>
      </c>
      <c r="AS94" s="1">
        <v>7.15</v>
      </c>
      <c r="AU94" s="1">
        <v>8.0350000000000001</v>
      </c>
      <c r="AV94" s="1">
        <v>7.75</v>
      </c>
      <c r="AY94" s="1">
        <v>7.0419999999999998</v>
      </c>
      <c r="AZ94">
        <v>3516</v>
      </c>
      <c r="BB94">
        <v>0</v>
      </c>
      <c r="BC94">
        <v>0</v>
      </c>
      <c r="BD94">
        <v>30</v>
      </c>
      <c r="BF94">
        <v>707</v>
      </c>
      <c r="BG94">
        <v>486</v>
      </c>
      <c r="BI94">
        <v>12</v>
      </c>
      <c r="BJ94">
        <v>1620</v>
      </c>
      <c r="BM94">
        <v>360</v>
      </c>
      <c r="BN94">
        <v>1</v>
      </c>
      <c r="BP94">
        <v>360</v>
      </c>
      <c r="BQ94">
        <v>1</v>
      </c>
      <c r="BR94">
        <v>1</v>
      </c>
      <c r="BT94">
        <v>1</v>
      </c>
      <c r="BU94">
        <v>1</v>
      </c>
      <c r="BW94">
        <v>1</v>
      </c>
      <c r="BX94">
        <v>30</v>
      </c>
      <c r="CA94">
        <v>10</v>
      </c>
      <c r="CB94" t="s">
        <v>663</v>
      </c>
      <c r="CD94" t="s">
        <v>664</v>
      </c>
      <c r="CE94" t="s">
        <v>665</v>
      </c>
      <c r="CF94" t="s">
        <v>666</v>
      </c>
      <c r="CH94" t="s">
        <v>667</v>
      </c>
      <c r="CI94" t="s">
        <v>668</v>
      </c>
      <c r="CK94" t="s">
        <v>669</v>
      </c>
      <c r="CL94" t="s">
        <v>670</v>
      </c>
      <c r="CO94" t="s">
        <v>671</v>
      </c>
      <c r="CP94" t="s">
        <v>25</v>
      </c>
      <c r="CQ94" t="s">
        <v>653</v>
      </c>
      <c r="CS94" s="1">
        <v>5.4043700000000001</v>
      </c>
      <c r="CT94">
        <v>54043.7</v>
      </c>
      <c r="CU94">
        <v>54043.7</v>
      </c>
      <c r="CV94">
        <v>0</v>
      </c>
      <c r="CW94">
        <v>360</v>
      </c>
      <c r="CX94" t="s">
        <v>664</v>
      </c>
      <c r="CY94" t="s">
        <v>2084</v>
      </c>
      <c r="CZ94" t="s">
        <v>2085</v>
      </c>
      <c r="DA94" t="s">
        <v>2029</v>
      </c>
      <c r="DB94" t="s">
        <v>2030</v>
      </c>
      <c r="DC94">
        <v>364</v>
      </c>
      <c r="DD94">
        <v>1200</v>
      </c>
      <c r="DE94" t="str">
        <f t="shared" si="2"/>
        <v>D</v>
      </c>
    </row>
    <row r="95" spans="1:109" x14ac:dyDescent="0.35">
      <c r="A95">
        <v>10000</v>
      </c>
      <c r="B95" t="s">
        <v>244</v>
      </c>
      <c r="C95" t="s">
        <v>187</v>
      </c>
      <c r="D95" t="s">
        <v>244</v>
      </c>
      <c r="E95" t="s">
        <v>245</v>
      </c>
      <c r="F95" t="s">
        <v>246</v>
      </c>
      <c r="G95" t="s">
        <v>247</v>
      </c>
      <c r="H95" t="s">
        <v>248</v>
      </c>
      <c r="I95">
        <v>10000</v>
      </c>
      <c r="J95" t="s">
        <v>249</v>
      </c>
      <c r="L95" t="s">
        <v>244</v>
      </c>
      <c r="M95" t="s">
        <v>244</v>
      </c>
      <c r="P95" t="s">
        <v>250</v>
      </c>
      <c r="Q95" t="s">
        <v>251</v>
      </c>
      <c r="S95">
        <v>1246855</v>
      </c>
      <c r="T95" t="s">
        <v>252</v>
      </c>
      <c r="U95" t="s">
        <v>244</v>
      </c>
      <c r="V95" t="s">
        <v>244</v>
      </c>
      <c r="W95" t="s">
        <v>244</v>
      </c>
      <c r="X95" t="s">
        <v>48</v>
      </c>
      <c r="AD95" t="s">
        <v>48</v>
      </c>
      <c r="AL95" s="1">
        <v>4.6619999999999999</v>
      </c>
      <c r="AN95" s="1">
        <v>4.2747099999999998</v>
      </c>
      <c r="AO95" s="1">
        <v>5.9352548485379399</v>
      </c>
      <c r="AR95" s="1">
        <v>5.66</v>
      </c>
      <c r="AS95" s="1">
        <v>2.91</v>
      </c>
      <c r="AU95" s="1">
        <v>3.1349999999999998</v>
      </c>
      <c r="AV95" s="1">
        <v>6.07</v>
      </c>
      <c r="AW95" s="1">
        <v>9.48</v>
      </c>
      <c r="AX95" s="1">
        <v>4.6820000000000004</v>
      </c>
      <c r="AY95" s="1">
        <v>4.3433000000000002</v>
      </c>
      <c r="AZ95">
        <v>6307</v>
      </c>
      <c r="BB95">
        <v>0</v>
      </c>
      <c r="BC95">
        <v>165</v>
      </c>
      <c r="BF95">
        <v>1243</v>
      </c>
      <c r="BG95">
        <v>45</v>
      </c>
      <c r="BI95">
        <v>56</v>
      </c>
      <c r="BJ95">
        <v>1860</v>
      </c>
      <c r="BK95">
        <v>0</v>
      </c>
      <c r="BL95">
        <v>420</v>
      </c>
      <c r="BM95">
        <v>45</v>
      </c>
      <c r="BN95">
        <v>1</v>
      </c>
      <c r="BP95">
        <v>360</v>
      </c>
      <c r="BQ95">
        <v>1</v>
      </c>
      <c r="BT95">
        <v>1</v>
      </c>
      <c r="BU95">
        <v>1</v>
      </c>
      <c r="BW95">
        <v>1</v>
      </c>
      <c r="BX95">
        <v>30</v>
      </c>
      <c r="BY95">
        <v>1</v>
      </c>
      <c r="BZ95">
        <v>30</v>
      </c>
      <c r="CA95">
        <v>18</v>
      </c>
      <c r="CB95" t="s">
        <v>253</v>
      </c>
      <c r="CD95" t="s">
        <v>254</v>
      </c>
      <c r="CE95" t="s">
        <v>255</v>
      </c>
      <c r="CH95" t="s">
        <v>256</v>
      </c>
      <c r="CI95" t="s">
        <v>257</v>
      </c>
      <c r="CK95" t="s">
        <v>258</v>
      </c>
      <c r="CL95" t="s">
        <v>259</v>
      </c>
      <c r="CM95" t="s">
        <v>260</v>
      </c>
      <c r="CN95" t="s">
        <v>261</v>
      </c>
      <c r="CO95" t="s">
        <v>262</v>
      </c>
      <c r="CP95" t="s">
        <v>30</v>
      </c>
      <c r="CQ95" t="s">
        <v>251</v>
      </c>
      <c r="CS95" s="1">
        <v>2.91</v>
      </c>
      <c r="CT95">
        <v>29100</v>
      </c>
      <c r="CU95">
        <v>29100</v>
      </c>
      <c r="CV95">
        <v>45</v>
      </c>
      <c r="CW95">
        <v>1</v>
      </c>
      <c r="CX95" t="s">
        <v>257</v>
      </c>
      <c r="CY95" t="s">
        <v>2057</v>
      </c>
      <c r="CZ95" t="s">
        <v>2058</v>
      </c>
      <c r="DA95" t="s">
        <v>2029</v>
      </c>
      <c r="DB95" t="s">
        <v>2030</v>
      </c>
      <c r="DC95">
        <v>585</v>
      </c>
      <c r="DD95">
        <v>1200</v>
      </c>
      <c r="DE95" t="str">
        <f t="shared" si="2"/>
        <v>D</v>
      </c>
    </row>
    <row r="96" spans="1:109" x14ac:dyDescent="0.35">
      <c r="A96">
        <v>10000</v>
      </c>
      <c r="B96" t="s">
        <v>1417</v>
      </c>
      <c r="C96" t="s">
        <v>187</v>
      </c>
      <c r="D96" t="s">
        <v>1417</v>
      </c>
      <c r="E96" t="s">
        <v>1418</v>
      </c>
      <c r="F96" t="s">
        <v>1419</v>
      </c>
      <c r="G96" t="s">
        <v>1420</v>
      </c>
      <c r="H96" t="s">
        <v>1421</v>
      </c>
      <c r="I96">
        <v>10000</v>
      </c>
      <c r="J96" t="s">
        <v>1422</v>
      </c>
      <c r="L96" t="s">
        <v>1417</v>
      </c>
      <c r="M96" t="s">
        <v>1417</v>
      </c>
      <c r="N96" t="s">
        <v>1423</v>
      </c>
      <c r="P96" t="s">
        <v>1424</v>
      </c>
      <c r="Q96" t="s">
        <v>1425</v>
      </c>
      <c r="T96" t="s">
        <v>1426</v>
      </c>
      <c r="V96" t="s">
        <v>1417</v>
      </c>
      <c r="W96" t="s">
        <v>1417</v>
      </c>
      <c r="X96" t="s">
        <v>129</v>
      </c>
      <c r="AB96" t="s">
        <v>514</v>
      </c>
      <c r="AD96" t="s">
        <v>129</v>
      </c>
      <c r="AL96" s="1">
        <v>3.262</v>
      </c>
      <c r="AN96" s="1">
        <v>2.9910199999999998</v>
      </c>
      <c r="AO96" s="1">
        <v>4.1167040681932496</v>
      </c>
      <c r="AP96" s="1">
        <v>3.01</v>
      </c>
      <c r="AR96" s="1">
        <v>3.26</v>
      </c>
      <c r="AS96" s="1">
        <v>2.81</v>
      </c>
      <c r="AV96" s="1">
        <v>6.56</v>
      </c>
      <c r="AX96" s="1">
        <v>3.0470000000000002</v>
      </c>
      <c r="AY96" s="1">
        <v>3.8378000000000001</v>
      </c>
      <c r="AZ96">
        <v>0</v>
      </c>
      <c r="BB96">
        <v>1600</v>
      </c>
      <c r="BC96">
        <v>0</v>
      </c>
      <c r="BD96">
        <v>715</v>
      </c>
      <c r="BF96">
        <v>61</v>
      </c>
      <c r="BG96">
        <v>800</v>
      </c>
      <c r="BJ96">
        <v>800</v>
      </c>
      <c r="BL96">
        <v>1600</v>
      </c>
      <c r="BM96">
        <v>715</v>
      </c>
      <c r="BN96">
        <v>400</v>
      </c>
      <c r="BP96">
        <v>800</v>
      </c>
      <c r="BQ96">
        <v>800</v>
      </c>
      <c r="BR96">
        <v>1</v>
      </c>
      <c r="BT96">
        <v>1</v>
      </c>
      <c r="BU96">
        <v>800</v>
      </c>
      <c r="BX96">
        <v>800</v>
      </c>
      <c r="BZ96">
        <v>800</v>
      </c>
      <c r="CA96">
        <v>4</v>
      </c>
      <c r="CB96" t="s">
        <v>1427</v>
      </c>
      <c r="CD96" t="s">
        <v>1428</v>
      </c>
      <c r="CE96" t="s">
        <v>1429</v>
      </c>
      <c r="CF96" t="s">
        <v>1430</v>
      </c>
      <c r="CH96" t="s">
        <v>1431</v>
      </c>
      <c r="CI96" t="s">
        <v>1432</v>
      </c>
      <c r="CL96" t="s">
        <v>1433</v>
      </c>
      <c r="CN96" t="s">
        <v>1434</v>
      </c>
      <c r="CO96" t="s">
        <v>1435</v>
      </c>
      <c r="CP96" t="s">
        <v>30</v>
      </c>
      <c r="CQ96" t="s">
        <v>1425</v>
      </c>
      <c r="CS96" s="1">
        <v>2.81</v>
      </c>
      <c r="CT96">
        <v>28100</v>
      </c>
      <c r="CU96">
        <v>28100</v>
      </c>
      <c r="CV96">
        <v>800</v>
      </c>
      <c r="CW96">
        <v>800</v>
      </c>
      <c r="CX96" t="s">
        <v>1432</v>
      </c>
      <c r="CY96" t="s">
        <v>2114</v>
      </c>
      <c r="CZ96" t="s">
        <v>2115</v>
      </c>
      <c r="DA96" t="s">
        <v>2029</v>
      </c>
      <c r="DB96" t="s">
        <v>2051</v>
      </c>
      <c r="DC96">
        <v>975</v>
      </c>
      <c r="DD96">
        <v>1700</v>
      </c>
      <c r="DE96" t="str">
        <f t="shared" si="2"/>
        <v>K</v>
      </c>
    </row>
    <row r="97" spans="1:109" x14ac:dyDescent="0.35">
      <c r="A97">
        <v>10000</v>
      </c>
      <c r="B97" t="s">
        <v>1417</v>
      </c>
      <c r="C97" t="s">
        <v>187</v>
      </c>
      <c r="D97" t="s">
        <v>1417</v>
      </c>
      <c r="E97" t="s">
        <v>1418</v>
      </c>
      <c r="F97" t="s">
        <v>1419</v>
      </c>
      <c r="G97" t="s">
        <v>1420</v>
      </c>
      <c r="H97" t="s">
        <v>1421</v>
      </c>
      <c r="I97">
        <v>10000</v>
      </c>
      <c r="J97" t="s">
        <v>1422</v>
      </c>
      <c r="L97" t="s">
        <v>1417</v>
      </c>
      <c r="M97" t="s">
        <v>1417</v>
      </c>
      <c r="N97" t="s">
        <v>1423</v>
      </c>
      <c r="P97" t="s">
        <v>1424</v>
      </c>
      <c r="Q97" t="s">
        <v>1425</v>
      </c>
      <c r="T97" t="s">
        <v>1426</v>
      </c>
      <c r="V97" t="s">
        <v>1417</v>
      </c>
      <c r="W97" t="s">
        <v>1417</v>
      </c>
      <c r="X97" t="s">
        <v>129</v>
      </c>
      <c r="AB97" t="s">
        <v>514</v>
      </c>
      <c r="AD97" t="s">
        <v>129</v>
      </c>
      <c r="AL97" s="1">
        <v>3.262</v>
      </c>
      <c r="AN97" s="1">
        <v>2.9910199999999998</v>
      </c>
      <c r="AO97" s="1">
        <v>4.1167040681932496</v>
      </c>
      <c r="AP97" s="1">
        <v>3.01</v>
      </c>
      <c r="AR97" s="1">
        <v>3.26</v>
      </c>
      <c r="AS97" s="1">
        <v>2.81</v>
      </c>
      <c r="AV97" s="1">
        <v>6.56</v>
      </c>
      <c r="AX97" s="1">
        <v>3.0470000000000002</v>
      </c>
      <c r="AY97" s="1">
        <v>3.8378000000000001</v>
      </c>
      <c r="AZ97">
        <v>0</v>
      </c>
      <c r="BB97">
        <v>1600</v>
      </c>
      <c r="BC97">
        <v>0</v>
      </c>
      <c r="BD97">
        <v>715</v>
      </c>
      <c r="BF97">
        <v>61</v>
      </c>
      <c r="BG97">
        <v>800</v>
      </c>
      <c r="BJ97">
        <v>800</v>
      </c>
      <c r="BL97">
        <v>1600</v>
      </c>
      <c r="BM97">
        <v>715</v>
      </c>
      <c r="BN97">
        <v>400</v>
      </c>
      <c r="BP97">
        <v>800</v>
      </c>
      <c r="BQ97">
        <v>800</v>
      </c>
      <c r="BR97">
        <v>1</v>
      </c>
      <c r="BT97">
        <v>1</v>
      </c>
      <c r="BU97">
        <v>800</v>
      </c>
      <c r="BX97">
        <v>800</v>
      </c>
      <c r="BZ97">
        <v>800</v>
      </c>
      <c r="CA97">
        <v>4</v>
      </c>
      <c r="CB97" t="s">
        <v>1427</v>
      </c>
      <c r="CD97" t="s">
        <v>1428</v>
      </c>
      <c r="CE97" t="s">
        <v>1429</v>
      </c>
      <c r="CF97" t="s">
        <v>1430</v>
      </c>
      <c r="CH97" t="s">
        <v>1431</v>
      </c>
      <c r="CI97" t="s">
        <v>1432</v>
      </c>
      <c r="CL97" t="s">
        <v>1433</v>
      </c>
      <c r="CN97" t="s">
        <v>1434</v>
      </c>
      <c r="CO97" t="s">
        <v>1435</v>
      </c>
      <c r="CP97" t="s">
        <v>30</v>
      </c>
      <c r="CQ97" t="s">
        <v>1425</v>
      </c>
      <c r="CS97" s="1">
        <v>2.81</v>
      </c>
      <c r="CT97">
        <v>28100</v>
      </c>
      <c r="CU97">
        <v>28100</v>
      </c>
      <c r="CV97">
        <v>800</v>
      </c>
      <c r="CW97">
        <v>800</v>
      </c>
      <c r="CX97" t="s">
        <v>1432</v>
      </c>
      <c r="CY97" t="s">
        <v>2114</v>
      </c>
      <c r="CZ97" t="s">
        <v>2115</v>
      </c>
      <c r="DA97" t="s">
        <v>2029</v>
      </c>
      <c r="DB97" t="s">
        <v>2051</v>
      </c>
      <c r="DC97">
        <v>975</v>
      </c>
      <c r="DD97">
        <v>1700</v>
      </c>
      <c r="DE97" t="str">
        <f t="shared" si="2"/>
        <v>K</v>
      </c>
    </row>
    <row r="98" spans="1:109" x14ac:dyDescent="0.35">
      <c r="A98">
        <v>10000</v>
      </c>
      <c r="B98" t="s">
        <v>1417</v>
      </c>
      <c r="C98" t="s">
        <v>187</v>
      </c>
      <c r="D98" t="s">
        <v>1417</v>
      </c>
      <c r="E98" t="s">
        <v>1418</v>
      </c>
      <c r="F98" t="s">
        <v>1419</v>
      </c>
      <c r="G98" t="s">
        <v>1420</v>
      </c>
      <c r="H98" t="s">
        <v>1421</v>
      </c>
      <c r="I98">
        <v>10000</v>
      </c>
      <c r="J98" t="s">
        <v>1422</v>
      </c>
      <c r="L98" t="s">
        <v>1417</v>
      </c>
      <c r="M98" t="s">
        <v>1417</v>
      </c>
      <c r="N98" t="s">
        <v>1423</v>
      </c>
      <c r="P98" t="s">
        <v>1424</v>
      </c>
      <c r="Q98" t="s">
        <v>1425</v>
      </c>
      <c r="T98" t="s">
        <v>1426</v>
      </c>
      <c r="V98" t="s">
        <v>1417</v>
      </c>
      <c r="W98" t="s">
        <v>1417</v>
      </c>
      <c r="X98" t="s">
        <v>129</v>
      </c>
      <c r="AB98" t="s">
        <v>514</v>
      </c>
      <c r="AD98" t="s">
        <v>129</v>
      </c>
      <c r="AL98" s="1">
        <v>3.262</v>
      </c>
      <c r="AN98" s="1">
        <v>2.9910199999999998</v>
      </c>
      <c r="AO98" s="1">
        <v>4.1167040681932496</v>
      </c>
      <c r="AP98" s="1">
        <v>3.01</v>
      </c>
      <c r="AR98" s="1">
        <v>3.26</v>
      </c>
      <c r="AS98" s="1">
        <v>2.81</v>
      </c>
      <c r="AV98" s="1">
        <v>6.56</v>
      </c>
      <c r="AX98" s="1">
        <v>3.0470000000000002</v>
      </c>
      <c r="AY98" s="1">
        <v>3.8378000000000001</v>
      </c>
      <c r="AZ98">
        <v>0</v>
      </c>
      <c r="BB98">
        <v>1600</v>
      </c>
      <c r="BC98">
        <v>0</v>
      </c>
      <c r="BD98">
        <v>715</v>
      </c>
      <c r="BF98">
        <v>61</v>
      </c>
      <c r="BG98">
        <v>800</v>
      </c>
      <c r="BJ98">
        <v>800</v>
      </c>
      <c r="BL98">
        <v>1600</v>
      </c>
      <c r="BM98">
        <v>715</v>
      </c>
      <c r="BN98">
        <v>400</v>
      </c>
      <c r="BP98">
        <v>800</v>
      </c>
      <c r="BQ98">
        <v>800</v>
      </c>
      <c r="BR98">
        <v>1</v>
      </c>
      <c r="BT98">
        <v>1</v>
      </c>
      <c r="BU98">
        <v>800</v>
      </c>
      <c r="BX98">
        <v>800</v>
      </c>
      <c r="BZ98">
        <v>800</v>
      </c>
      <c r="CA98">
        <v>4</v>
      </c>
      <c r="CB98" t="s">
        <v>1427</v>
      </c>
      <c r="CD98" t="s">
        <v>1428</v>
      </c>
      <c r="CE98" t="s">
        <v>1429</v>
      </c>
      <c r="CF98" t="s">
        <v>1430</v>
      </c>
      <c r="CH98" t="s">
        <v>1431</v>
      </c>
      <c r="CI98" t="s">
        <v>1432</v>
      </c>
      <c r="CL98" t="s">
        <v>1433</v>
      </c>
      <c r="CN98" t="s">
        <v>1434</v>
      </c>
      <c r="CO98" t="s">
        <v>1435</v>
      </c>
      <c r="CP98" t="s">
        <v>30</v>
      </c>
      <c r="CQ98" t="s">
        <v>1425</v>
      </c>
      <c r="CS98" s="1">
        <v>2.81</v>
      </c>
      <c r="CT98">
        <v>28100</v>
      </c>
      <c r="CU98">
        <v>28100</v>
      </c>
      <c r="CV98">
        <v>800</v>
      </c>
      <c r="CW98">
        <v>800</v>
      </c>
      <c r="CX98" t="s">
        <v>1432</v>
      </c>
      <c r="CY98" t="s">
        <v>2114</v>
      </c>
      <c r="CZ98" t="s">
        <v>2115</v>
      </c>
      <c r="DA98" t="s">
        <v>2029</v>
      </c>
      <c r="DB98" t="s">
        <v>2051</v>
      </c>
      <c r="DC98">
        <v>975</v>
      </c>
      <c r="DD98">
        <v>1700</v>
      </c>
      <c r="DE98" t="str">
        <f t="shared" ref="DE98:DE129" si="3">IF(DB98="TO-247-3","D",IF(DB98="TO-247-4","K",IF(LEFT(DB98,6)="TO-263","J","K")))</f>
        <v>K</v>
      </c>
    </row>
    <row r="99" spans="1:109" x14ac:dyDescent="0.35">
      <c r="A99">
        <v>10000</v>
      </c>
      <c r="B99" t="s">
        <v>186</v>
      </c>
      <c r="C99" t="s">
        <v>187</v>
      </c>
      <c r="D99" t="s">
        <v>186</v>
      </c>
      <c r="E99" t="s">
        <v>188</v>
      </c>
      <c r="F99" t="s">
        <v>189</v>
      </c>
      <c r="G99" t="s">
        <v>190</v>
      </c>
      <c r="H99" t="s">
        <v>191</v>
      </c>
      <c r="I99">
        <v>10000</v>
      </c>
      <c r="J99" t="s">
        <v>192</v>
      </c>
      <c r="L99" t="s">
        <v>186</v>
      </c>
      <c r="M99" t="s">
        <v>186</v>
      </c>
      <c r="N99" t="s">
        <v>193</v>
      </c>
      <c r="P99" t="s">
        <v>194</v>
      </c>
      <c r="Q99" t="s">
        <v>195</v>
      </c>
      <c r="S99">
        <v>1501510</v>
      </c>
      <c r="V99" t="s">
        <v>186</v>
      </c>
      <c r="W99" t="s">
        <v>186</v>
      </c>
      <c r="X99" t="s">
        <v>129</v>
      </c>
      <c r="AB99" t="s">
        <v>196</v>
      </c>
      <c r="AD99" t="s">
        <v>129</v>
      </c>
      <c r="AL99" s="1">
        <v>2.786</v>
      </c>
      <c r="AN99" s="1">
        <v>2.5545599999999999</v>
      </c>
      <c r="AO99" s="1">
        <v>3.6643245962613502</v>
      </c>
      <c r="AP99" s="1">
        <v>4.88</v>
      </c>
      <c r="AR99" s="1">
        <v>2.78</v>
      </c>
      <c r="AS99" s="1">
        <v>2.4</v>
      </c>
      <c r="AU99" s="1">
        <v>3.9670000000000001</v>
      </c>
      <c r="AX99" s="1">
        <v>2.6019999999999999</v>
      </c>
      <c r="AY99" s="1">
        <v>6.2220000000000004</v>
      </c>
      <c r="AZ99">
        <v>400</v>
      </c>
      <c r="BB99">
        <v>0</v>
      </c>
      <c r="BC99">
        <v>0</v>
      </c>
      <c r="BD99">
        <v>30</v>
      </c>
      <c r="BF99">
        <v>661</v>
      </c>
      <c r="BG99">
        <v>0</v>
      </c>
      <c r="BI99">
        <v>24</v>
      </c>
      <c r="BL99">
        <v>800</v>
      </c>
      <c r="BM99">
        <v>30</v>
      </c>
      <c r="BN99">
        <v>400</v>
      </c>
      <c r="BP99">
        <v>800</v>
      </c>
      <c r="BQ99">
        <v>1</v>
      </c>
      <c r="BR99">
        <v>1</v>
      </c>
      <c r="BT99">
        <v>1</v>
      </c>
      <c r="BU99">
        <v>800</v>
      </c>
      <c r="BW99">
        <v>2</v>
      </c>
      <c r="BZ99">
        <v>800</v>
      </c>
      <c r="CA99">
        <v>4</v>
      </c>
      <c r="CB99" t="s">
        <v>197</v>
      </c>
      <c r="CD99" t="s">
        <v>198</v>
      </c>
      <c r="CE99" t="s">
        <v>199</v>
      </c>
      <c r="CF99" t="s">
        <v>200</v>
      </c>
      <c r="CH99" t="s">
        <v>201</v>
      </c>
      <c r="CI99" t="s">
        <v>202</v>
      </c>
      <c r="CK99" t="s">
        <v>203</v>
      </c>
      <c r="CN99" t="s">
        <v>204</v>
      </c>
      <c r="CO99" t="s">
        <v>205</v>
      </c>
      <c r="CP99" t="s">
        <v>30</v>
      </c>
      <c r="CQ99" t="s">
        <v>195</v>
      </c>
      <c r="CS99" s="1">
        <v>2.4</v>
      </c>
      <c r="CT99">
        <v>24000</v>
      </c>
      <c r="CU99">
        <v>24000</v>
      </c>
      <c r="CV99">
        <v>0</v>
      </c>
      <c r="CW99">
        <v>800</v>
      </c>
      <c r="CX99" t="s">
        <v>202</v>
      </c>
      <c r="CY99" t="s">
        <v>2049</v>
      </c>
      <c r="CZ99" t="s">
        <v>2050</v>
      </c>
      <c r="DA99" t="s">
        <v>2029</v>
      </c>
      <c r="DB99" t="s">
        <v>2051</v>
      </c>
      <c r="DC99">
        <v>1500</v>
      </c>
      <c r="DD99">
        <v>1700</v>
      </c>
      <c r="DE99" t="str">
        <f t="shared" si="3"/>
        <v>K</v>
      </c>
    </row>
    <row r="100" spans="1:109" x14ac:dyDescent="0.35">
      <c r="A100">
        <v>10000</v>
      </c>
      <c r="B100" t="s">
        <v>186</v>
      </c>
      <c r="C100" t="s">
        <v>187</v>
      </c>
      <c r="D100" t="s">
        <v>186</v>
      </c>
      <c r="E100" t="s">
        <v>188</v>
      </c>
      <c r="F100" t="s">
        <v>189</v>
      </c>
      <c r="G100" t="s">
        <v>190</v>
      </c>
      <c r="H100" t="s">
        <v>191</v>
      </c>
      <c r="I100">
        <v>10000</v>
      </c>
      <c r="J100" t="s">
        <v>192</v>
      </c>
      <c r="L100" t="s">
        <v>186</v>
      </c>
      <c r="M100" t="s">
        <v>186</v>
      </c>
      <c r="N100" t="s">
        <v>193</v>
      </c>
      <c r="P100" t="s">
        <v>194</v>
      </c>
      <c r="Q100" t="s">
        <v>195</v>
      </c>
      <c r="S100">
        <v>1501510</v>
      </c>
      <c r="V100" t="s">
        <v>186</v>
      </c>
      <c r="W100" t="s">
        <v>186</v>
      </c>
      <c r="X100" t="s">
        <v>129</v>
      </c>
      <c r="AB100" t="s">
        <v>196</v>
      </c>
      <c r="AD100" t="s">
        <v>129</v>
      </c>
      <c r="AL100" s="1">
        <v>2.786</v>
      </c>
      <c r="AN100" s="1">
        <v>2.5545599999999999</v>
      </c>
      <c r="AO100" s="1">
        <v>3.6643245962613502</v>
      </c>
      <c r="AP100" s="1">
        <v>4.88</v>
      </c>
      <c r="AR100" s="1">
        <v>2.78</v>
      </c>
      <c r="AS100" s="1">
        <v>2.4</v>
      </c>
      <c r="AU100" s="1">
        <v>3.9670000000000001</v>
      </c>
      <c r="AX100" s="1">
        <v>2.6019999999999999</v>
      </c>
      <c r="AY100" s="1">
        <v>6.2220000000000004</v>
      </c>
      <c r="AZ100">
        <v>400</v>
      </c>
      <c r="BB100">
        <v>0</v>
      </c>
      <c r="BC100">
        <v>0</v>
      </c>
      <c r="BD100">
        <v>30</v>
      </c>
      <c r="BF100">
        <v>661</v>
      </c>
      <c r="BG100">
        <v>0</v>
      </c>
      <c r="BI100">
        <v>24</v>
      </c>
      <c r="BL100">
        <v>800</v>
      </c>
      <c r="BM100">
        <v>30</v>
      </c>
      <c r="BN100">
        <v>400</v>
      </c>
      <c r="BP100">
        <v>800</v>
      </c>
      <c r="BQ100">
        <v>1</v>
      </c>
      <c r="BR100">
        <v>1</v>
      </c>
      <c r="BT100">
        <v>1</v>
      </c>
      <c r="BU100">
        <v>800</v>
      </c>
      <c r="BW100">
        <v>2</v>
      </c>
      <c r="BZ100">
        <v>800</v>
      </c>
      <c r="CA100">
        <v>4</v>
      </c>
      <c r="CB100" t="s">
        <v>197</v>
      </c>
      <c r="CD100" t="s">
        <v>198</v>
      </c>
      <c r="CE100" t="s">
        <v>199</v>
      </c>
      <c r="CF100" t="s">
        <v>200</v>
      </c>
      <c r="CH100" t="s">
        <v>201</v>
      </c>
      <c r="CI100" t="s">
        <v>202</v>
      </c>
      <c r="CK100" t="s">
        <v>203</v>
      </c>
      <c r="CN100" t="s">
        <v>204</v>
      </c>
      <c r="CO100" t="s">
        <v>205</v>
      </c>
      <c r="CP100" t="s">
        <v>30</v>
      </c>
      <c r="CQ100" t="s">
        <v>195</v>
      </c>
      <c r="CS100" s="1">
        <v>2.4</v>
      </c>
      <c r="CT100">
        <v>24000</v>
      </c>
      <c r="CU100">
        <v>24000</v>
      </c>
      <c r="CV100">
        <v>0</v>
      </c>
      <c r="CW100">
        <v>800</v>
      </c>
      <c r="CX100" t="s">
        <v>202</v>
      </c>
      <c r="CY100" t="s">
        <v>2049</v>
      </c>
      <c r="CZ100" t="s">
        <v>2050</v>
      </c>
      <c r="DA100" t="s">
        <v>2029</v>
      </c>
      <c r="DB100" t="s">
        <v>2051</v>
      </c>
      <c r="DC100">
        <v>1500</v>
      </c>
      <c r="DD100">
        <v>1700</v>
      </c>
      <c r="DE100" t="str">
        <f t="shared" si="3"/>
        <v>K</v>
      </c>
    </row>
    <row r="101" spans="1:109" x14ac:dyDescent="0.35">
      <c r="A101">
        <v>10000</v>
      </c>
      <c r="B101" t="s">
        <v>186</v>
      </c>
      <c r="C101" t="s">
        <v>187</v>
      </c>
      <c r="D101" t="s">
        <v>186</v>
      </c>
      <c r="E101" t="s">
        <v>188</v>
      </c>
      <c r="F101" t="s">
        <v>189</v>
      </c>
      <c r="G101" t="s">
        <v>190</v>
      </c>
      <c r="H101" t="s">
        <v>191</v>
      </c>
      <c r="I101">
        <v>10000</v>
      </c>
      <c r="J101" t="s">
        <v>192</v>
      </c>
      <c r="L101" t="s">
        <v>186</v>
      </c>
      <c r="M101" t="s">
        <v>186</v>
      </c>
      <c r="N101" t="s">
        <v>193</v>
      </c>
      <c r="P101" t="s">
        <v>194</v>
      </c>
      <c r="Q101" t="s">
        <v>195</v>
      </c>
      <c r="S101">
        <v>1501510</v>
      </c>
      <c r="V101" t="s">
        <v>186</v>
      </c>
      <c r="W101" t="s">
        <v>186</v>
      </c>
      <c r="X101" t="s">
        <v>129</v>
      </c>
      <c r="AB101" t="s">
        <v>196</v>
      </c>
      <c r="AD101" t="s">
        <v>129</v>
      </c>
      <c r="AL101" s="1">
        <v>2.786</v>
      </c>
      <c r="AN101" s="1">
        <v>2.5545599999999999</v>
      </c>
      <c r="AO101" s="1">
        <v>3.6643245962613502</v>
      </c>
      <c r="AP101" s="1">
        <v>4.88</v>
      </c>
      <c r="AR101" s="1">
        <v>2.78</v>
      </c>
      <c r="AS101" s="1">
        <v>2.4</v>
      </c>
      <c r="AU101" s="1">
        <v>3.9670000000000001</v>
      </c>
      <c r="AX101" s="1">
        <v>2.6019999999999999</v>
      </c>
      <c r="AY101" s="1">
        <v>6.2220000000000004</v>
      </c>
      <c r="AZ101">
        <v>400</v>
      </c>
      <c r="BB101">
        <v>0</v>
      </c>
      <c r="BC101">
        <v>0</v>
      </c>
      <c r="BD101">
        <v>30</v>
      </c>
      <c r="BF101">
        <v>661</v>
      </c>
      <c r="BG101">
        <v>0</v>
      </c>
      <c r="BI101">
        <v>24</v>
      </c>
      <c r="BL101">
        <v>800</v>
      </c>
      <c r="BM101">
        <v>30</v>
      </c>
      <c r="BN101">
        <v>400</v>
      </c>
      <c r="BP101">
        <v>800</v>
      </c>
      <c r="BQ101">
        <v>1</v>
      </c>
      <c r="BR101">
        <v>1</v>
      </c>
      <c r="BT101">
        <v>1</v>
      </c>
      <c r="BU101">
        <v>800</v>
      </c>
      <c r="BW101">
        <v>2</v>
      </c>
      <c r="BZ101">
        <v>800</v>
      </c>
      <c r="CA101">
        <v>4</v>
      </c>
      <c r="CB101" t="s">
        <v>197</v>
      </c>
      <c r="CD101" t="s">
        <v>198</v>
      </c>
      <c r="CE101" t="s">
        <v>199</v>
      </c>
      <c r="CF101" t="s">
        <v>200</v>
      </c>
      <c r="CH101" t="s">
        <v>201</v>
      </c>
      <c r="CI101" t="s">
        <v>202</v>
      </c>
      <c r="CK101" t="s">
        <v>203</v>
      </c>
      <c r="CN101" t="s">
        <v>204</v>
      </c>
      <c r="CO101" t="s">
        <v>205</v>
      </c>
      <c r="CP101" t="s">
        <v>30</v>
      </c>
      <c r="CQ101" t="s">
        <v>195</v>
      </c>
      <c r="CS101" s="1">
        <v>2.4</v>
      </c>
      <c r="CT101">
        <v>24000</v>
      </c>
      <c r="CU101">
        <v>24000</v>
      </c>
      <c r="CV101">
        <v>0</v>
      </c>
      <c r="CW101">
        <v>800</v>
      </c>
      <c r="CX101" t="s">
        <v>202</v>
      </c>
      <c r="CY101" t="s">
        <v>2049</v>
      </c>
      <c r="CZ101" t="s">
        <v>2050</v>
      </c>
      <c r="DA101" t="s">
        <v>2029</v>
      </c>
      <c r="DB101" t="s">
        <v>2051</v>
      </c>
      <c r="DC101">
        <v>1500</v>
      </c>
      <c r="DD101">
        <v>1700</v>
      </c>
      <c r="DE101" t="str">
        <f t="shared" si="3"/>
        <v>K</v>
      </c>
    </row>
    <row r="102" spans="1:109" x14ac:dyDescent="0.35">
      <c r="A102">
        <v>10000</v>
      </c>
      <c r="B102" t="s">
        <v>206</v>
      </c>
      <c r="C102" t="s">
        <v>187</v>
      </c>
      <c r="D102" t="s">
        <v>206</v>
      </c>
      <c r="E102" t="s">
        <v>207</v>
      </c>
      <c r="F102" t="s">
        <v>208</v>
      </c>
      <c r="G102" t="s">
        <v>209</v>
      </c>
      <c r="H102" t="s">
        <v>191</v>
      </c>
      <c r="I102">
        <v>10000</v>
      </c>
      <c r="J102" t="s">
        <v>210</v>
      </c>
      <c r="L102" t="s">
        <v>206</v>
      </c>
      <c r="M102" t="s">
        <v>206</v>
      </c>
      <c r="N102" t="s">
        <v>211</v>
      </c>
      <c r="P102" t="s">
        <v>212</v>
      </c>
      <c r="Q102" t="s">
        <v>213</v>
      </c>
      <c r="S102">
        <v>1332860</v>
      </c>
      <c r="V102" t="s">
        <v>206</v>
      </c>
      <c r="W102" t="s">
        <v>206</v>
      </c>
      <c r="X102" t="s">
        <v>48</v>
      </c>
      <c r="AB102" t="s">
        <v>196</v>
      </c>
      <c r="AD102" t="s">
        <v>48</v>
      </c>
      <c r="AL102" s="1">
        <v>3.5</v>
      </c>
      <c r="AN102" s="1">
        <v>3.2092399999999999</v>
      </c>
      <c r="AO102" s="1">
        <v>3.90031032903922</v>
      </c>
      <c r="AP102" s="1">
        <v>3.22</v>
      </c>
      <c r="AR102" s="1">
        <v>4.25</v>
      </c>
      <c r="AS102" s="1">
        <v>1.24</v>
      </c>
      <c r="AU102" s="1">
        <v>4.6269999999999998</v>
      </c>
      <c r="AX102" s="1">
        <v>3.5150000000000001</v>
      </c>
      <c r="AY102" s="1">
        <v>4.1055000000000001</v>
      </c>
      <c r="AZ102">
        <v>3911</v>
      </c>
      <c r="BB102">
        <v>0</v>
      </c>
      <c r="BC102">
        <v>300</v>
      </c>
      <c r="BD102">
        <v>378</v>
      </c>
      <c r="BF102">
        <v>2168</v>
      </c>
      <c r="BG102">
        <v>1</v>
      </c>
      <c r="BI102">
        <v>32</v>
      </c>
      <c r="BL102">
        <v>2370</v>
      </c>
      <c r="BM102">
        <v>378</v>
      </c>
      <c r="BN102">
        <v>1</v>
      </c>
      <c r="BP102">
        <v>30</v>
      </c>
      <c r="BQ102">
        <v>1</v>
      </c>
      <c r="BR102">
        <v>1</v>
      </c>
      <c r="BT102">
        <v>1</v>
      </c>
      <c r="BU102">
        <v>1</v>
      </c>
      <c r="BW102">
        <v>2</v>
      </c>
      <c r="BZ102">
        <v>270</v>
      </c>
      <c r="CA102">
        <v>6</v>
      </c>
      <c r="CB102" t="s">
        <v>214</v>
      </c>
      <c r="CD102" t="s">
        <v>215</v>
      </c>
      <c r="CE102" t="s">
        <v>216</v>
      </c>
      <c r="CF102" t="s">
        <v>217</v>
      </c>
      <c r="CH102" t="s">
        <v>218</v>
      </c>
      <c r="CI102" t="s">
        <v>219</v>
      </c>
      <c r="CK102" t="s">
        <v>220</v>
      </c>
      <c r="CN102" t="s">
        <v>221</v>
      </c>
      <c r="CO102" t="s">
        <v>222</v>
      </c>
      <c r="CP102" t="s">
        <v>30</v>
      </c>
      <c r="CQ102" t="s">
        <v>213</v>
      </c>
      <c r="CS102" s="1">
        <v>1.24</v>
      </c>
      <c r="CT102">
        <v>12400</v>
      </c>
      <c r="CU102">
        <v>12400</v>
      </c>
      <c r="CV102">
        <v>1</v>
      </c>
      <c r="CW102">
        <v>1</v>
      </c>
      <c r="CX102" t="s">
        <v>219</v>
      </c>
      <c r="CY102" t="s">
        <v>2049</v>
      </c>
      <c r="CZ102" t="s">
        <v>2050</v>
      </c>
      <c r="DA102" t="s">
        <v>2029</v>
      </c>
      <c r="DB102" t="s">
        <v>2054</v>
      </c>
      <c r="DC102">
        <v>1500</v>
      </c>
      <c r="DD102">
        <v>1700</v>
      </c>
      <c r="DE102" t="str">
        <f t="shared" si="3"/>
        <v>K</v>
      </c>
    </row>
    <row r="103" spans="1:109" x14ac:dyDescent="0.35">
      <c r="A103">
        <v>10000</v>
      </c>
      <c r="B103" t="s">
        <v>1547</v>
      </c>
      <c r="C103" t="s">
        <v>187</v>
      </c>
      <c r="D103" t="s">
        <v>1547</v>
      </c>
      <c r="E103" t="s">
        <v>1548</v>
      </c>
      <c r="F103" t="s">
        <v>1549</v>
      </c>
      <c r="G103" t="s">
        <v>1550</v>
      </c>
      <c r="H103" t="s">
        <v>1551</v>
      </c>
      <c r="I103">
        <v>10000</v>
      </c>
      <c r="J103" t="s">
        <v>1552</v>
      </c>
      <c r="N103" t="s">
        <v>1553</v>
      </c>
      <c r="P103" t="s">
        <v>1554</v>
      </c>
      <c r="W103" t="s">
        <v>1547</v>
      </c>
      <c r="X103" t="s">
        <v>799</v>
      </c>
      <c r="AB103" t="s">
        <v>196</v>
      </c>
      <c r="AD103" t="s">
        <v>799</v>
      </c>
      <c r="AL103" s="1">
        <v>560</v>
      </c>
      <c r="AP103" s="1">
        <v>464</v>
      </c>
      <c r="AR103" s="1">
        <v>507.49</v>
      </c>
      <c r="AY103" s="1">
        <v>586.5</v>
      </c>
      <c r="AZ103">
        <v>4</v>
      </c>
      <c r="BD103">
        <v>4</v>
      </c>
      <c r="BF103">
        <v>10</v>
      </c>
      <c r="BM103">
        <v>4</v>
      </c>
      <c r="BN103">
        <v>1</v>
      </c>
      <c r="BR103">
        <v>1</v>
      </c>
      <c r="BT103">
        <v>1</v>
      </c>
      <c r="CA103">
        <v>1</v>
      </c>
      <c r="CB103" t="s">
        <v>1555</v>
      </c>
      <c r="CF103" t="s">
        <v>1556</v>
      </c>
      <c r="CH103" t="s">
        <v>1557</v>
      </c>
      <c r="CO103" t="s">
        <v>1558</v>
      </c>
      <c r="CP103" t="s">
        <v>27</v>
      </c>
      <c r="CQ103" t="s">
        <v>1553</v>
      </c>
      <c r="CR103" t="s">
        <v>196</v>
      </c>
      <c r="CS103" s="1">
        <v>464</v>
      </c>
      <c r="CT103">
        <v>4640000</v>
      </c>
      <c r="CU103">
        <v>4640000</v>
      </c>
      <c r="CV103">
        <v>4</v>
      </c>
      <c r="CW103">
        <v>1</v>
      </c>
      <c r="CX103" t="s">
        <v>1556</v>
      </c>
      <c r="CY103" t="s">
        <v>2104</v>
      </c>
      <c r="DC103" t="s">
        <v>2104</v>
      </c>
      <c r="DD103">
        <v>1200</v>
      </c>
      <c r="DE103" t="str">
        <f t="shared" si="3"/>
        <v>K</v>
      </c>
    </row>
    <row r="104" spans="1:109" x14ac:dyDescent="0.35">
      <c r="A104">
        <v>10000</v>
      </c>
      <c r="B104" t="s">
        <v>1559</v>
      </c>
      <c r="C104" t="s">
        <v>187</v>
      </c>
      <c r="D104" t="s">
        <v>1559</v>
      </c>
      <c r="E104" t="s">
        <v>1560</v>
      </c>
      <c r="F104" t="s">
        <v>1549</v>
      </c>
      <c r="G104" t="s">
        <v>1561</v>
      </c>
      <c r="H104" t="s">
        <v>1562</v>
      </c>
      <c r="I104">
        <v>10000</v>
      </c>
      <c r="J104" t="s">
        <v>1563</v>
      </c>
      <c r="L104" t="s">
        <v>1559</v>
      </c>
      <c r="N104" t="s">
        <v>1564</v>
      </c>
      <c r="P104" t="s">
        <v>1565</v>
      </c>
      <c r="W104" t="s">
        <v>1559</v>
      </c>
      <c r="X104" t="s">
        <v>196</v>
      </c>
      <c r="AB104" t="s">
        <v>196</v>
      </c>
      <c r="AD104" t="s">
        <v>196</v>
      </c>
      <c r="AL104" s="1">
        <v>800</v>
      </c>
      <c r="AN104" s="1">
        <v>798.08559000000002</v>
      </c>
      <c r="AP104" s="1">
        <v>735</v>
      </c>
      <c r="AR104" s="1">
        <v>702.86</v>
      </c>
      <c r="AY104" s="1">
        <v>937.125</v>
      </c>
      <c r="AZ104">
        <v>3</v>
      </c>
      <c r="BB104">
        <v>0</v>
      </c>
      <c r="BD104">
        <v>4</v>
      </c>
      <c r="BF104">
        <v>8</v>
      </c>
      <c r="BM104">
        <v>4</v>
      </c>
      <c r="BN104">
        <v>1</v>
      </c>
      <c r="BP104">
        <v>2000</v>
      </c>
      <c r="BR104">
        <v>1</v>
      </c>
      <c r="BT104">
        <v>1</v>
      </c>
      <c r="CA104">
        <v>1</v>
      </c>
      <c r="CB104" t="s">
        <v>1566</v>
      </c>
      <c r="CD104" t="s">
        <v>1567</v>
      </c>
      <c r="CF104" t="s">
        <v>1568</v>
      </c>
      <c r="CH104" t="s">
        <v>1569</v>
      </c>
      <c r="CO104" t="s">
        <v>1570</v>
      </c>
      <c r="CP104" t="s">
        <v>29</v>
      </c>
      <c r="CQ104" t="s">
        <v>1565</v>
      </c>
      <c r="CR104" t="s">
        <v>196</v>
      </c>
      <c r="CS104" s="1">
        <v>702.86</v>
      </c>
      <c r="CT104">
        <v>7028600</v>
      </c>
      <c r="CU104">
        <v>7028600</v>
      </c>
      <c r="CV104">
        <v>8</v>
      </c>
      <c r="CW104">
        <v>1</v>
      </c>
      <c r="CX104" t="s">
        <v>1569</v>
      </c>
      <c r="CY104" t="s">
        <v>2104</v>
      </c>
      <c r="DC104" t="s">
        <v>2104</v>
      </c>
      <c r="DD104">
        <v>1200</v>
      </c>
      <c r="DE104" t="str">
        <f t="shared" si="3"/>
        <v>K</v>
      </c>
    </row>
    <row r="105" spans="1:109" x14ac:dyDescent="0.35">
      <c r="A105">
        <v>10000</v>
      </c>
      <c r="B105" t="s">
        <v>1571</v>
      </c>
      <c r="C105" t="s">
        <v>187</v>
      </c>
      <c r="D105" t="s">
        <v>1571</v>
      </c>
      <c r="E105" t="s">
        <v>1572</v>
      </c>
      <c r="F105" t="s">
        <v>1549</v>
      </c>
      <c r="G105" t="s">
        <v>1573</v>
      </c>
      <c r="H105" t="s">
        <v>1574</v>
      </c>
      <c r="I105">
        <v>10000</v>
      </c>
      <c r="J105" t="s">
        <v>1575</v>
      </c>
      <c r="N105" t="s">
        <v>1576</v>
      </c>
      <c r="P105" t="s">
        <v>1577</v>
      </c>
      <c r="W105" t="s">
        <v>1571</v>
      </c>
      <c r="X105" t="s">
        <v>799</v>
      </c>
      <c r="AB105" t="s">
        <v>196</v>
      </c>
      <c r="AD105" t="s">
        <v>799</v>
      </c>
      <c r="AL105" s="1">
        <v>854</v>
      </c>
      <c r="AP105" s="1">
        <v>1070</v>
      </c>
      <c r="AR105" s="1">
        <v>750.31</v>
      </c>
      <c r="AY105" s="1">
        <v>1339.87</v>
      </c>
      <c r="AZ105">
        <v>3</v>
      </c>
      <c r="BD105">
        <v>4</v>
      </c>
      <c r="BF105">
        <v>12</v>
      </c>
      <c r="BM105">
        <v>4</v>
      </c>
      <c r="BN105">
        <v>1</v>
      </c>
      <c r="BR105">
        <v>1</v>
      </c>
      <c r="BT105">
        <v>1</v>
      </c>
      <c r="CA105">
        <v>1</v>
      </c>
      <c r="CB105" t="s">
        <v>1578</v>
      </c>
      <c r="CF105" t="s">
        <v>1579</v>
      </c>
      <c r="CH105" t="s">
        <v>1580</v>
      </c>
      <c r="CO105" t="s">
        <v>1581</v>
      </c>
      <c r="CP105" t="s">
        <v>29</v>
      </c>
      <c r="CQ105" t="s">
        <v>1577</v>
      </c>
      <c r="CR105" t="s">
        <v>799</v>
      </c>
      <c r="CS105" s="1">
        <v>750.31</v>
      </c>
      <c r="CT105">
        <v>7503099.9999999898</v>
      </c>
      <c r="CU105">
        <v>7503099.9999999898</v>
      </c>
      <c r="CV105">
        <v>12</v>
      </c>
      <c r="CW105">
        <v>1</v>
      </c>
      <c r="CX105" t="s">
        <v>1580</v>
      </c>
      <c r="CY105" t="s">
        <v>2104</v>
      </c>
      <c r="DC105" t="s">
        <v>2104</v>
      </c>
      <c r="DD105">
        <v>1200</v>
      </c>
      <c r="DE105" t="str">
        <f t="shared" si="3"/>
        <v>K</v>
      </c>
    </row>
    <row r="106" spans="1:109" x14ac:dyDescent="0.35">
      <c r="A106">
        <v>10000</v>
      </c>
      <c r="B106" t="s">
        <v>1582</v>
      </c>
      <c r="C106" t="s">
        <v>187</v>
      </c>
      <c r="D106" t="s">
        <v>1582</v>
      </c>
      <c r="E106" t="s">
        <v>1583</v>
      </c>
      <c r="F106" t="s">
        <v>1549</v>
      </c>
      <c r="G106" t="s">
        <v>1584</v>
      </c>
      <c r="H106" t="s">
        <v>1585</v>
      </c>
      <c r="I106">
        <v>10000</v>
      </c>
      <c r="J106" t="s">
        <v>1586</v>
      </c>
      <c r="N106" t="s">
        <v>1587</v>
      </c>
      <c r="P106" t="s">
        <v>1588</v>
      </c>
      <c r="W106" t="s">
        <v>1582</v>
      </c>
      <c r="X106" t="s">
        <v>799</v>
      </c>
      <c r="AB106" t="s">
        <v>196</v>
      </c>
      <c r="AD106" t="s">
        <v>799</v>
      </c>
      <c r="AL106" s="1">
        <v>1120</v>
      </c>
      <c r="AP106" s="1">
        <v>1370</v>
      </c>
      <c r="AR106" s="1">
        <v>1000</v>
      </c>
      <c r="AY106" s="1">
        <v>1746.75</v>
      </c>
      <c r="AZ106">
        <v>3</v>
      </c>
      <c r="BD106">
        <v>4</v>
      </c>
      <c r="BF106">
        <v>7</v>
      </c>
      <c r="BM106">
        <v>4</v>
      </c>
      <c r="BN106">
        <v>1</v>
      </c>
      <c r="BR106">
        <v>1</v>
      </c>
      <c r="BT106">
        <v>1</v>
      </c>
      <c r="CA106">
        <v>1</v>
      </c>
      <c r="CB106" t="s">
        <v>1589</v>
      </c>
      <c r="CF106" t="s">
        <v>1590</v>
      </c>
      <c r="CH106" t="s">
        <v>1591</v>
      </c>
      <c r="CO106" t="s">
        <v>1592</v>
      </c>
      <c r="CP106" t="s">
        <v>29</v>
      </c>
      <c r="CQ106" t="s">
        <v>1588</v>
      </c>
      <c r="CR106" t="s">
        <v>799</v>
      </c>
      <c r="CS106" s="1">
        <v>1000</v>
      </c>
      <c r="CT106">
        <v>10000000</v>
      </c>
      <c r="CU106">
        <v>10000000</v>
      </c>
      <c r="CV106">
        <v>7</v>
      </c>
      <c r="CW106">
        <v>1</v>
      </c>
      <c r="CX106" t="s">
        <v>1591</v>
      </c>
      <c r="CY106" t="s">
        <v>2104</v>
      </c>
      <c r="DC106" t="s">
        <v>2104</v>
      </c>
      <c r="DD106">
        <v>1200</v>
      </c>
      <c r="DE106" t="str">
        <f t="shared" si="3"/>
        <v>K</v>
      </c>
    </row>
    <row r="107" spans="1:109" x14ac:dyDescent="0.35">
      <c r="A107">
        <v>10000</v>
      </c>
      <c r="B107" t="s">
        <v>37</v>
      </c>
      <c r="C107" t="s">
        <v>38</v>
      </c>
      <c r="D107" t="s">
        <v>37</v>
      </c>
      <c r="E107" t="s">
        <v>39</v>
      </c>
      <c r="F107" t="s">
        <v>40</v>
      </c>
      <c r="G107" t="s">
        <v>41</v>
      </c>
      <c r="H107" t="s">
        <v>42</v>
      </c>
      <c r="I107">
        <v>10000</v>
      </c>
      <c r="J107" t="s">
        <v>43</v>
      </c>
      <c r="K107" t="s">
        <v>37</v>
      </c>
      <c r="L107" t="s">
        <v>37</v>
      </c>
      <c r="N107" t="s">
        <v>44</v>
      </c>
      <c r="O107" t="s">
        <v>45</v>
      </c>
      <c r="P107" t="s">
        <v>46</v>
      </c>
      <c r="Q107" t="s">
        <v>47</v>
      </c>
      <c r="W107" t="s">
        <v>37</v>
      </c>
      <c r="X107" t="s">
        <v>48</v>
      </c>
      <c r="AB107" t="s">
        <v>48</v>
      </c>
      <c r="AC107" t="s">
        <v>48</v>
      </c>
      <c r="AD107" t="s">
        <v>48</v>
      </c>
      <c r="AL107" s="1">
        <v>39</v>
      </c>
      <c r="AM107" s="1">
        <v>46.406999999999996</v>
      </c>
      <c r="AN107" s="1">
        <v>38.31418</v>
      </c>
      <c r="AP107" s="1">
        <v>48.9</v>
      </c>
      <c r="AQ107" s="1">
        <v>41.93</v>
      </c>
      <c r="AR107" s="1">
        <v>46.5</v>
      </c>
      <c r="AS107" s="1">
        <v>37.5</v>
      </c>
      <c r="AY107" s="1">
        <v>49.401000000000003</v>
      </c>
      <c r="AZ107">
        <v>700</v>
      </c>
      <c r="BA107">
        <v>100</v>
      </c>
      <c r="BB107">
        <v>664</v>
      </c>
      <c r="BD107">
        <v>6</v>
      </c>
      <c r="BE107">
        <v>5</v>
      </c>
      <c r="BF107">
        <v>498</v>
      </c>
      <c r="BG107">
        <v>0</v>
      </c>
      <c r="BM107">
        <v>100</v>
      </c>
      <c r="BN107">
        <v>1</v>
      </c>
      <c r="BO107">
        <v>1</v>
      </c>
      <c r="BP107">
        <v>600</v>
      </c>
      <c r="BR107">
        <v>1</v>
      </c>
      <c r="BS107">
        <v>1</v>
      </c>
      <c r="BT107">
        <v>1</v>
      </c>
      <c r="BU107">
        <v>600</v>
      </c>
      <c r="CA107">
        <v>1</v>
      </c>
      <c r="CB107" t="s">
        <v>49</v>
      </c>
      <c r="CC107" t="s">
        <v>50</v>
      </c>
      <c r="CD107" t="s">
        <v>51</v>
      </c>
      <c r="CF107" t="s">
        <v>52</v>
      </c>
      <c r="CG107" t="s">
        <v>53</v>
      </c>
      <c r="CH107" t="s">
        <v>54</v>
      </c>
      <c r="CI107" t="s">
        <v>55</v>
      </c>
      <c r="CO107" t="s">
        <v>56</v>
      </c>
      <c r="CP107" t="s">
        <v>30</v>
      </c>
      <c r="CQ107" t="s">
        <v>47</v>
      </c>
      <c r="CS107" s="1">
        <v>37.5</v>
      </c>
      <c r="CT107">
        <v>375000</v>
      </c>
      <c r="CU107">
        <v>375000</v>
      </c>
      <c r="CV107">
        <v>0</v>
      </c>
      <c r="CW107">
        <v>600</v>
      </c>
      <c r="CX107" t="s">
        <v>55</v>
      </c>
      <c r="CY107" t="s">
        <v>2027</v>
      </c>
      <c r="CZ107" t="s">
        <v>2028</v>
      </c>
      <c r="DA107" t="s">
        <v>2029</v>
      </c>
      <c r="DB107" t="s">
        <v>2030</v>
      </c>
      <c r="DC107">
        <v>25</v>
      </c>
      <c r="DD107">
        <v>650</v>
      </c>
      <c r="DE107" t="str">
        <f t="shared" si="3"/>
        <v>D</v>
      </c>
    </row>
    <row r="108" spans="1:109" x14ac:dyDescent="0.35">
      <c r="A108">
        <v>10000</v>
      </c>
      <c r="B108" t="s">
        <v>121</v>
      </c>
      <c r="C108" t="s">
        <v>38</v>
      </c>
      <c r="D108" t="s">
        <v>121</v>
      </c>
      <c r="E108" t="s">
        <v>122</v>
      </c>
      <c r="F108" t="s">
        <v>123</v>
      </c>
      <c r="G108" t="s">
        <v>124</v>
      </c>
      <c r="H108" t="s">
        <v>42</v>
      </c>
      <c r="I108">
        <v>10000</v>
      </c>
      <c r="J108" t="s">
        <v>125</v>
      </c>
      <c r="L108" t="s">
        <v>121</v>
      </c>
      <c r="N108" t="s">
        <v>126</v>
      </c>
      <c r="P108" t="s">
        <v>127</v>
      </c>
      <c r="Q108" t="s">
        <v>128</v>
      </c>
      <c r="W108" t="s">
        <v>121</v>
      </c>
      <c r="X108" t="s">
        <v>129</v>
      </c>
      <c r="AB108" t="s">
        <v>48</v>
      </c>
      <c r="AD108" t="s">
        <v>129</v>
      </c>
      <c r="AL108" s="1">
        <v>36.58</v>
      </c>
      <c r="AN108" s="1">
        <v>37.675609999999999</v>
      </c>
      <c r="AP108" s="1">
        <v>43.1</v>
      </c>
      <c r="AR108" s="1">
        <v>42.77</v>
      </c>
      <c r="AS108" s="1">
        <v>36.880000000000003</v>
      </c>
      <c r="AY108" s="1">
        <v>54.952500000000001</v>
      </c>
      <c r="AZ108">
        <v>0</v>
      </c>
      <c r="BB108">
        <v>0</v>
      </c>
      <c r="BD108">
        <v>48</v>
      </c>
      <c r="BF108">
        <v>604</v>
      </c>
      <c r="BG108">
        <v>0</v>
      </c>
      <c r="BM108">
        <v>48</v>
      </c>
      <c r="BN108">
        <v>1000</v>
      </c>
      <c r="BP108">
        <v>1000</v>
      </c>
      <c r="BR108">
        <v>1</v>
      </c>
      <c r="BT108">
        <v>1</v>
      </c>
      <c r="BU108">
        <v>1000</v>
      </c>
      <c r="CA108">
        <v>1</v>
      </c>
      <c r="CB108" t="s">
        <v>130</v>
      </c>
      <c r="CD108" t="s">
        <v>131</v>
      </c>
      <c r="CF108" t="s">
        <v>132</v>
      </c>
      <c r="CH108" t="s">
        <v>133</v>
      </c>
      <c r="CI108" t="s">
        <v>134</v>
      </c>
      <c r="CO108" t="s">
        <v>135</v>
      </c>
      <c r="CP108" t="s">
        <v>23</v>
      </c>
      <c r="CQ108" t="s">
        <v>125</v>
      </c>
      <c r="CR108" t="s">
        <v>129</v>
      </c>
      <c r="CS108" s="1">
        <v>36.58</v>
      </c>
      <c r="CT108">
        <v>365800</v>
      </c>
      <c r="CU108">
        <v>365800</v>
      </c>
      <c r="CV108">
        <v>0</v>
      </c>
      <c r="CW108">
        <v>1000</v>
      </c>
      <c r="CX108" t="s">
        <v>130</v>
      </c>
      <c r="CY108" t="s">
        <v>2038</v>
      </c>
      <c r="CZ108" t="s">
        <v>2028</v>
      </c>
      <c r="DA108" t="s">
        <v>2029</v>
      </c>
      <c r="DB108" t="s">
        <v>2039</v>
      </c>
      <c r="DC108">
        <v>26</v>
      </c>
      <c r="DD108">
        <v>650</v>
      </c>
      <c r="DE108" t="str">
        <f t="shared" si="3"/>
        <v>J</v>
      </c>
    </row>
    <row r="109" spans="1:109" x14ac:dyDescent="0.35">
      <c r="A109">
        <v>10000</v>
      </c>
      <c r="B109" t="s">
        <v>121</v>
      </c>
      <c r="C109" t="s">
        <v>38</v>
      </c>
      <c r="D109" t="s">
        <v>121</v>
      </c>
      <c r="E109" t="s">
        <v>122</v>
      </c>
      <c r="F109" t="s">
        <v>123</v>
      </c>
      <c r="G109" t="s">
        <v>124</v>
      </c>
      <c r="H109" t="s">
        <v>42</v>
      </c>
      <c r="I109">
        <v>10000</v>
      </c>
      <c r="J109" t="s">
        <v>125</v>
      </c>
      <c r="L109" t="s">
        <v>121</v>
      </c>
      <c r="N109" t="s">
        <v>126</v>
      </c>
      <c r="P109" t="s">
        <v>127</v>
      </c>
      <c r="Q109" t="s">
        <v>128</v>
      </c>
      <c r="W109" t="s">
        <v>121</v>
      </c>
      <c r="X109" t="s">
        <v>129</v>
      </c>
      <c r="AB109" t="s">
        <v>48</v>
      </c>
      <c r="AD109" t="s">
        <v>129</v>
      </c>
      <c r="AL109" s="1">
        <v>36.58</v>
      </c>
      <c r="AN109" s="1">
        <v>37.675609999999999</v>
      </c>
      <c r="AP109" s="1">
        <v>43.1</v>
      </c>
      <c r="AR109" s="1">
        <v>42.77</v>
      </c>
      <c r="AS109" s="1">
        <v>36.880000000000003</v>
      </c>
      <c r="AY109" s="1">
        <v>54.952500000000001</v>
      </c>
      <c r="AZ109">
        <v>0</v>
      </c>
      <c r="BB109">
        <v>0</v>
      </c>
      <c r="BD109">
        <v>48</v>
      </c>
      <c r="BF109">
        <v>604</v>
      </c>
      <c r="BG109">
        <v>0</v>
      </c>
      <c r="BM109">
        <v>48</v>
      </c>
      <c r="BN109">
        <v>1000</v>
      </c>
      <c r="BP109">
        <v>1000</v>
      </c>
      <c r="BR109">
        <v>1</v>
      </c>
      <c r="BT109">
        <v>1</v>
      </c>
      <c r="BU109">
        <v>1000</v>
      </c>
      <c r="CA109">
        <v>1</v>
      </c>
      <c r="CB109" t="s">
        <v>130</v>
      </c>
      <c r="CD109" t="s">
        <v>131</v>
      </c>
      <c r="CF109" t="s">
        <v>132</v>
      </c>
      <c r="CH109" t="s">
        <v>133</v>
      </c>
      <c r="CI109" t="s">
        <v>134</v>
      </c>
      <c r="CO109" t="s">
        <v>135</v>
      </c>
      <c r="CP109" t="s">
        <v>23</v>
      </c>
      <c r="CQ109" t="s">
        <v>125</v>
      </c>
      <c r="CR109" t="s">
        <v>129</v>
      </c>
      <c r="CS109" s="1">
        <v>36.58</v>
      </c>
      <c r="CT109">
        <v>365800</v>
      </c>
      <c r="CU109">
        <v>365800</v>
      </c>
      <c r="CV109">
        <v>0</v>
      </c>
      <c r="CW109">
        <v>1000</v>
      </c>
      <c r="CX109" t="s">
        <v>130</v>
      </c>
      <c r="CY109" t="s">
        <v>2038</v>
      </c>
      <c r="CZ109" t="s">
        <v>2028</v>
      </c>
      <c r="DA109" t="s">
        <v>2029</v>
      </c>
      <c r="DB109" t="s">
        <v>2039</v>
      </c>
      <c r="DC109">
        <v>26</v>
      </c>
      <c r="DD109">
        <v>650</v>
      </c>
      <c r="DE109" t="str">
        <f t="shared" si="3"/>
        <v>J</v>
      </c>
    </row>
    <row r="110" spans="1:109" x14ac:dyDescent="0.35">
      <c r="A110">
        <v>10000</v>
      </c>
      <c r="B110" t="s">
        <v>121</v>
      </c>
      <c r="C110" t="s">
        <v>38</v>
      </c>
      <c r="D110" t="s">
        <v>121</v>
      </c>
      <c r="E110" t="s">
        <v>122</v>
      </c>
      <c r="F110" t="s">
        <v>123</v>
      </c>
      <c r="G110" t="s">
        <v>124</v>
      </c>
      <c r="H110" t="s">
        <v>42</v>
      </c>
      <c r="I110">
        <v>10000</v>
      </c>
      <c r="J110" t="s">
        <v>125</v>
      </c>
      <c r="L110" t="s">
        <v>121</v>
      </c>
      <c r="N110" t="s">
        <v>126</v>
      </c>
      <c r="P110" t="s">
        <v>127</v>
      </c>
      <c r="Q110" t="s">
        <v>128</v>
      </c>
      <c r="W110" t="s">
        <v>121</v>
      </c>
      <c r="X110" t="s">
        <v>129</v>
      </c>
      <c r="AB110" t="s">
        <v>48</v>
      </c>
      <c r="AD110" t="s">
        <v>129</v>
      </c>
      <c r="AL110" s="1">
        <v>36.58</v>
      </c>
      <c r="AN110" s="1">
        <v>37.675609999999999</v>
      </c>
      <c r="AP110" s="1">
        <v>43.1</v>
      </c>
      <c r="AR110" s="1">
        <v>42.77</v>
      </c>
      <c r="AS110" s="1">
        <v>36.880000000000003</v>
      </c>
      <c r="AY110" s="1">
        <v>54.952500000000001</v>
      </c>
      <c r="AZ110">
        <v>0</v>
      </c>
      <c r="BB110">
        <v>0</v>
      </c>
      <c r="BD110">
        <v>48</v>
      </c>
      <c r="BF110">
        <v>604</v>
      </c>
      <c r="BG110">
        <v>0</v>
      </c>
      <c r="BM110">
        <v>48</v>
      </c>
      <c r="BN110">
        <v>1000</v>
      </c>
      <c r="BP110">
        <v>1000</v>
      </c>
      <c r="BR110">
        <v>1</v>
      </c>
      <c r="BT110">
        <v>1</v>
      </c>
      <c r="BU110">
        <v>1000</v>
      </c>
      <c r="CA110">
        <v>1</v>
      </c>
      <c r="CB110" t="s">
        <v>130</v>
      </c>
      <c r="CD110" t="s">
        <v>131</v>
      </c>
      <c r="CF110" t="s">
        <v>132</v>
      </c>
      <c r="CH110" t="s">
        <v>133</v>
      </c>
      <c r="CI110" t="s">
        <v>134</v>
      </c>
      <c r="CO110" t="s">
        <v>135</v>
      </c>
      <c r="CP110" t="s">
        <v>23</v>
      </c>
      <c r="CQ110" t="s">
        <v>125</v>
      </c>
      <c r="CR110" t="s">
        <v>129</v>
      </c>
      <c r="CS110" s="1">
        <v>36.58</v>
      </c>
      <c r="CT110">
        <v>365800</v>
      </c>
      <c r="CU110">
        <v>365800</v>
      </c>
      <c r="CV110">
        <v>0</v>
      </c>
      <c r="CW110">
        <v>1000</v>
      </c>
      <c r="CX110" t="s">
        <v>130</v>
      </c>
      <c r="CY110" t="s">
        <v>2038</v>
      </c>
      <c r="CZ110" t="s">
        <v>2028</v>
      </c>
      <c r="DA110" t="s">
        <v>2029</v>
      </c>
      <c r="DB110" t="s">
        <v>2039</v>
      </c>
      <c r="DC110">
        <v>26</v>
      </c>
      <c r="DD110">
        <v>650</v>
      </c>
      <c r="DE110" t="str">
        <f t="shared" si="3"/>
        <v>J</v>
      </c>
    </row>
    <row r="111" spans="1:109" x14ac:dyDescent="0.35">
      <c r="A111">
        <v>10000</v>
      </c>
      <c r="B111" t="s">
        <v>1938</v>
      </c>
      <c r="C111" t="s">
        <v>38</v>
      </c>
      <c r="D111" t="s">
        <v>1938</v>
      </c>
      <c r="E111" t="s">
        <v>1939</v>
      </c>
      <c r="F111" t="s">
        <v>1940</v>
      </c>
      <c r="G111" t="s">
        <v>1941</v>
      </c>
      <c r="H111" t="s">
        <v>1942</v>
      </c>
      <c r="I111">
        <v>10000</v>
      </c>
      <c r="J111" t="s">
        <v>1943</v>
      </c>
      <c r="P111" t="s">
        <v>1944</v>
      </c>
      <c r="Q111" t="s">
        <v>1945</v>
      </c>
      <c r="X111" t="s">
        <v>48</v>
      </c>
      <c r="AD111" t="s">
        <v>48</v>
      </c>
      <c r="AL111" s="1">
        <v>17.472000000000001</v>
      </c>
      <c r="AR111" s="1">
        <v>20.74</v>
      </c>
      <c r="AS111" s="1">
        <v>17.07</v>
      </c>
      <c r="AZ111">
        <v>0</v>
      </c>
      <c r="BF111">
        <v>0</v>
      </c>
      <c r="BG111">
        <v>0</v>
      </c>
      <c r="BN111">
        <v>600</v>
      </c>
      <c r="BT111">
        <v>1</v>
      </c>
      <c r="BU111">
        <v>600</v>
      </c>
      <c r="CB111" t="s">
        <v>1946</v>
      </c>
      <c r="CH111" t="s">
        <v>1947</v>
      </c>
      <c r="CI111" t="s">
        <v>1948</v>
      </c>
      <c r="CP111" t="s">
        <v>30</v>
      </c>
      <c r="CQ111" t="s">
        <v>1945</v>
      </c>
      <c r="CS111" s="1">
        <v>17.07</v>
      </c>
      <c r="CT111">
        <v>170700</v>
      </c>
      <c r="CU111">
        <v>170700</v>
      </c>
      <c r="CV111">
        <v>0</v>
      </c>
      <c r="CW111">
        <v>600</v>
      </c>
      <c r="CX111" t="s">
        <v>1948</v>
      </c>
      <c r="CY111" t="s">
        <v>2038</v>
      </c>
      <c r="CZ111" t="s">
        <v>2028</v>
      </c>
      <c r="DA111" t="s">
        <v>2029</v>
      </c>
      <c r="DB111" t="s">
        <v>2030</v>
      </c>
      <c r="DC111">
        <v>26</v>
      </c>
      <c r="DD111">
        <v>650</v>
      </c>
      <c r="DE111" t="str">
        <f t="shared" si="3"/>
        <v>D</v>
      </c>
    </row>
    <row r="112" spans="1:109" x14ac:dyDescent="0.35">
      <c r="A112">
        <v>10000</v>
      </c>
      <c r="B112" t="s">
        <v>1949</v>
      </c>
      <c r="C112" t="s">
        <v>38</v>
      </c>
      <c r="D112" t="s">
        <v>1949</v>
      </c>
      <c r="E112" t="s">
        <v>1950</v>
      </c>
      <c r="F112" t="s">
        <v>123</v>
      </c>
      <c r="G112" t="s">
        <v>1951</v>
      </c>
      <c r="H112" t="s">
        <v>1942</v>
      </c>
      <c r="I112">
        <v>10000</v>
      </c>
      <c r="J112" t="s">
        <v>1952</v>
      </c>
      <c r="P112" t="s">
        <v>1953</v>
      </c>
      <c r="Q112" t="s">
        <v>1954</v>
      </c>
      <c r="X112" t="s">
        <v>129</v>
      </c>
      <c r="AD112" t="s">
        <v>129</v>
      </c>
      <c r="AL112" s="1">
        <v>18.018000000000001</v>
      </c>
      <c r="AR112" s="1">
        <v>21.73</v>
      </c>
      <c r="AS112" s="1">
        <v>17.88</v>
      </c>
      <c r="AZ112">
        <v>0</v>
      </c>
      <c r="BF112">
        <v>50</v>
      </c>
      <c r="BG112">
        <v>0</v>
      </c>
      <c r="BN112">
        <v>1000</v>
      </c>
      <c r="BT112">
        <v>1</v>
      </c>
      <c r="BU112">
        <v>1000</v>
      </c>
      <c r="CB112" t="s">
        <v>1955</v>
      </c>
      <c r="CH112" t="s">
        <v>1956</v>
      </c>
      <c r="CI112" t="s">
        <v>1957</v>
      </c>
      <c r="CP112" t="s">
        <v>30</v>
      </c>
      <c r="CQ112" t="s">
        <v>1954</v>
      </c>
      <c r="CS112" s="1">
        <v>17.88</v>
      </c>
      <c r="CT112">
        <v>178800</v>
      </c>
      <c r="CU112">
        <v>178800</v>
      </c>
      <c r="CV112">
        <v>0</v>
      </c>
      <c r="CW112">
        <v>1000</v>
      </c>
      <c r="CX112" t="s">
        <v>1957</v>
      </c>
      <c r="CY112" t="s">
        <v>2038</v>
      </c>
      <c r="CZ112" t="s">
        <v>2028</v>
      </c>
      <c r="DA112" t="s">
        <v>2029</v>
      </c>
      <c r="DB112" t="s">
        <v>2039</v>
      </c>
      <c r="DC112">
        <v>26</v>
      </c>
      <c r="DD112">
        <v>650</v>
      </c>
      <c r="DE112" t="str">
        <f t="shared" si="3"/>
        <v>J</v>
      </c>
    </row>
    <row r="113" spans="1:109" x14ac:dyDescent="0.35">
      <c r="A113">
        <v>10000</v>
      </c>
      <c r="B113" t="s">
        <v>1841</v>
      </c>
      <c r="C113" t="s">
        <v>38</v>
      </c>
      <c r="D113" t="s">
        <v>1841</v>
      </c>
      <c r="E113" t="s">
        <v>1842</v>
      </c>
      <c r="F113" t="s">
        <v>1843</v>
      </c>
      <c r="G113" t="s">
        <v>1844</v>
      </c>
      <c r="H113" t="s">
        <v>1845</v>
      </c>
      <c r="I113">
        <v>10000</v>
      </c>
      <c r="J113" t="s">
        <v>1846</v>
      </c>
      <c r="M113" t="s">
        <v>1841</v>
      </c>
      <c r="N113" t="s">
        <v>1847</v>
      </c>
      <c r="P113" t="s">
        <v>1848</v>
      </c>
      <c r="Q113" t="s">
        <v>1849</v>
      </c>
      <c r="W113" t="s">
        <v>1841</v>
      </c>
      <c r="X113" t="s">
        <v>129</v>
      </c>
      <c r="AB113" t="s">
        <v>48</v>
      </c>
      <c r="AD113" t="s">
        <v>129</v>
      </c>
      <c r="AL113" s="1">
        <v>7.0490000000000004</v>
      </c>
      <c r="AO113" s="1">
        <v>9.8277645569190906</v>
      </c>
      <c r="AP113" s="1">
        <v>25</v>
      </c>
      <c r="AR113" s="1">
        <v>8.2100000000000009</v>
      </c>
      <c r="AS113" s="1">
        <v>6.63</v>
      </c>
      <c r="AY113" s="1">
        <v>31.875</v>
      </c>
      <c r="AZ113">
        <v>0</v>
      </c>
      <c r="BC113">
        <v>100</v>
      </c>
      <c r="BD113">
        <v>45</v>
      </c>
      <c r="BF113">
        <v>0</v>
      </c>
      <c r="BG113">
        <v>0</v>
      </c>
      <c r="BM113">
        <v>45</v>
      </c>
      <c r="BN113">
        <v>1000</v>
      </c>
      <c r="BQ113">
        <v>1000</v>
      </c>
      <c r="BR113">
        <v>1</v>
      </c>
      <c r="BT113">
        <v>1</v>
      </c>
      <c r="BU113">
        <v>1000</v>
      </c>
      <c r="CA113">
        <v>1</v>
      </c>
      <c r="CB113" t="s">
        <v>1850</v>
      </c>
      <c r="CE113" t="s">
        <v>1851</v>
      </c>
      <c r="CF113" t="s">
        <v>1852</v>
      </c>
      <c r="CH113" t="s">
        <v>1853</v>
      </c>
      <c r="CI113" t="s">
        <v>1854</v>
      </c>
      <c r="CO113" t="s">
        <v>1855</v>
      </c>
      <c r="CP113" t="s">
        <v>30</v>
      </c>
      <c r="CQ113" t="s">
        <v>1849</v>
      </c>
      <c r="CS113" s="1">
        <v>6.63</v>
      </c>
      <c r="CT113">
        <v>66300</v>
      </c>
      <c r="CU113">
        <v>66300</v>
      </c>
      <c r="CV113">
        <v>0</v>
      </c>
      <c r="CW113">
        <v>1000</v>
      </c>
      <c r="CX113" t="s">
        <v>1854</v>
      </c>
      <c r="CY113" t="s">
        <v>2135</v>
      </c>
      <c r="CZ113" t="s">
        <v>2032</v>
      </c>
      <c r="DA113" t="s">
        <v>2033</v>
      </c>
      <c r="DB113" t="s">
        <v>2039</v>
      </c>
      <c r="DC113">
        <v>67</v>
      </c>
      <c r="DD113">
        <v>650</v>
      </c>
      <c r="DE113" t="str">
        <f t="shared" si="3"/>
        <v>J</v>
      </c>
    </row>
    <row r="114" spans="1:109" x14ac:dyDescent="0.35">
      <c r="A114">
        <v>10000</v>
      </c>
      <c r="B114" t="s">
        <v>1866</v>
      </c>
      <c r="C114" t="s">
        <v>38</v>
      </c>
      <c r="D114" t="s">
        <v>1866</v>
      </c>
      <c r="E114" t="s">
        <v>1867</v>
      </c>
      <c r="F114" t="s">
        <v>1868</v>
      </c>
      <c r="G114" t="s">
        <v>1869</v>
      </c>
      <c r="H114" t="s">
        <v>1845</v>
      </c>
      <c r="I114">
        <v>10000</v>
      </c>
      <c r="J114" t="s">
        <v>1870</v>
      </c>
      <c r="L114" t="s">
        <v>1866</v>
      </c>
      <c r="P114" t="s">
        <v>1871</v>
      </c>
      <c r="Q114" t="s">
        <v>1872</v>
      </c>
      <c r="X114" t="s">
        <v>48</v>
      </c>
      <c r="AD114" t="s">
        <v>48</v>
      </c>
      <c r="AL114" s="1">
        <v>8.8450000000000006</v>
      </c>
      <c r="AN114" s="1">
        <v>7.7905499999999996</v>
      </c>
      <c r="AR114" s="1">
        <v>9.4499999999999993</v>
      </c>
      <c r="AS114" s="1">
        <v>7.63</v>
      </c>
      <c r="AZ114">
        <v>0</v>
      </c>
      <c r="BB114">
        <v>0</v>
      </c>
      <c r="BF114">
        <v>0</v>
      </c>
      <c r="BG114">
        <v>0</v>
      </c>
      <c r="BN114">
        <v>600</v>
      </c>
      <c r="BP114">
        <v>600</v>
      </c>
      <c r="BT114">
        <v>1</v>
      </c>
      <c r="BU114">
        <v>600</v>
      </c>
      <c r="CB114" t="s">
        <v>1873</v>
      </c>
      <c r="CD114" t="s">
        <v>1874</v>
      </c>
      <c r="CH114" t="s">
        <v>1875</v>
      </c>
      <c r="CI114" t="s">
        <v>1876</v>
      </c>
      <c r="CP114" t="s">
        <v>30</v>
      </c>
      <c r="CQ114" t="s">
        <v>1872</v>
      </c>
      <c r="CS114" s="1">
        <v>7.63</v>
      </c>
      <c r="CT114">
        <v>76300</v>
      </c>
      <c r="CU114">
        <v>76300</v>
      </c>
      <c r="CV114">
        <v>0</v>
      </c>
      <c r="CW114">
        <v>600</v>
      </c>
      <c r="CX114" t="s">
        <v>1876</v>
      </c>
      <c r="CY114" t="s">
        <v>2135</v>
      </c>
      <c r="CZ114" t="s">
        <v>2032</v>
      </c>
      <c r="DA114" t="s">
        <v>2033</v>
      </c>
      <c r="DB114" t="s">
        <v>2030</v>
      </c>
      <c r="DC114">
        <v>67</v>
      </c>
      <c r="DD114">
        <v>650</v>
      </c>
      <c r="DE114" t="str">
        <f t="shared" si="3"/>
        <v>D</v>
      </c>
    </row>
    <row r="115" spans="1:109" x14ac:dyDescent="0.35">
      <c r="A115">
        <v>10000</v>
      </c>
      <c r="B115" t="s">
        <v>1916</v>
      </c>
      <c r="C115" t="s">
        <v>38</v>
      </c>
      <c r="D115" t="s">
        <v>1916</v>
      </c>
      <c r="E115" t="s">
        <v>1917</v>
      </c>
      <c r="F115" t="s">
        <v>1868</v>
      </c>
      <c r="G115" t="s">
        <v>1869</v>
      </c>
      <c r="H115" t="s">
        <v>1845</v>
      </c>
      <c r="I115">
        <v>10000</v>
      </c>
      <c r="J115" t="s">
        <v>1918</v>
      </c>
      <c r="P115" t="s">
        <v>1919</v>
      </c>
      <c r="Q115" t="s">
        <v>1920</v>
      </c>
      <c r="X115" t="s">
        <v>48</v>
      </c>
      <c r="AD115" t="s">
        <v>48</v>
      </c>
      <c r="AL115" s="1">
        <v>12.382999999999999</v>
      </c>
      <c r="AR115" s="1">
        <v>13.23</v>
      </c>
      <c r="AS115" s="1">
        <v>10.68</v>
      </c>
      <c r="AZ115">
        <v>0</v>
      </c>
      <c r="BF115">
        <v>0</v>
      </c>
      <c r="BG115">
        <v>0</v>
      </c>
      <c r="BN115">
        <v>600</v>
      </c>
      <c r="BT115">
        <v>1</v>
      </c>
      <c r="BU115">
        <v>600</v>
      </c>
      <c r="CB115" t="s">
        <v>1921</v>
      </c>
      <c r="CH115" t="s">
        <v>1922</v>
      </c>
      <c r="CI115" t="s">
        <v>1923</v>
      </c>
      <c r="CP115" t="s">
        <v>30</v>
      </c>
      <c r="CQ115" t="s">
        <v>1920</v>
      </c>
      <c r="CS115" s="1">
        <v>10.68</v>
      </c>
      <c r="CT115">
        <v>106800</v>
      </c>
      <c r="CU115">
        <v>106800</v>
      </c>
      <c r="CV115">
        <v>0</v>
      </c>
      <c r="CW115">
        <v>600</v>
      </c>
      <c r="CX115" t="s">
        <v>1923</v>
      </c>
      <c r="CY115" t="s">
        <v>2135</v>
      </c>
      <c r="CZ115" t="s">
        <v>2032</v>
      </c>
      <c r="DA115" t="s">
        <v>2033</v>
      </c>
      <c r="DB115" t="s">
        <v>2030</v>
      </c>
      <c r="DC115">
        <v>67</v>
      </c>
      <c r="DD115">
        <v>650</v>
      </c>
      <c r="DE115" t="str">
        <f t="shared" si="3"/>
        <v>D</v>
      </c>
    </row>
    <row r="116" spans="1:109" x14ac:dyDescent="0.35">
      <c r="A116">
        <v>10000</v>
      </c>
      <c r="B116" t="s">
        <v>89</v>
      </c>
      <c r="C116" t="s">
        <v>38</v>
      </c>
      <c r="D116" t="s">
        <v>89</v>
      </c>
      <c r="E116" t="s">
        <v>90</v>
      </c>
      <c r="F116" t="s">
        <v>76</v>
      </c>
      <c r="G116" t="s">
        <v>77</v>
      </c>
      <c r="H116" t="s">
        <v>78</v>
      </c>
      <c r="I116">
        <v>10000</v>
      </c>
      <c r="J116" t="s">
        <v>91</v>
      </c>
      <c r="K116" t="s">
        <v>89</v>
      </c>
      <c r="L116" t="s">
        <v>89</v>
      </c>
      <c r="M116" t="s">
        <v>89</v>
      </c>
      <c r="P116" t="s">
        <v>92</v>
      </c>
      <c r="Q116" t="s">
        <v>93</v>
      </c>
      <c r="W116" t="s">
        <v>89</v>
      </c>
      <c r="X116" t="s">
        <v>48</v>
      </c>
      <c r="AL116" s="1">
        <v>25.664999999999999</v>
      </c>
      <c r="AM116" s="1">
        <v>24.5749</v>
      </c>
      <c r="AN116" s="1">
        <v>22.605370000000001</v>
      </c>
      <c r="AO116" s="1">
        <v>27.324002735869801</v>
      </c>
      <c r="AR116" s="1">
        <v>26.9</v>
      </c>
      <c r="AS116" s="1">
        <v>22.13</v>
      </c>
      <c r="AY116" s="1">
        <v>23.094000000000001</v>
      </c>
      <c r="AZ116">
        <v>365</v>
      </c>
      <c r="BA116">
        <v>148</v>
      </c>
      <c r="BB116">
        <v>0</v>
      </c>
      <c r="BC116">
        <v>0</v>
      </c>
      <c r="BF116">
        <v>168</v>
      </c>
      <c r="BG116">
        <v>0</v>
      </c>
      <c r="BM116">
        <v>148</v>
      </c>
      <c r="BN116">
        <v>1</v>
      </c>
      <c r="BO116">
        <v>1</v>
      </c>
      <c r="BP116">
        <v>600</v>
      </c>
      <c r="BQ116">
        <v>1</v>
      </c>
      <c r="BT116">
        <v>1</v>
      </c>
      <c r="BU116">
        <v>600</v>
      </c>
      <c r="CA116">
        <v>1</v>
      </c>
      <c r="CB116" t="s">
        <v>94</v>
      </c>
      <c r="CC116" t="s">
        <v>95</v>
      </c>
      <c r="CD116" t="s">
        <v>96</v>
      </c>
      <c r="CE116" t="s">
        <v>97</v>
      </c>
      <c r="CH116" t="s">
        <v>98</v>
      </c>
      <c r="CI116" t="s">
        <v>99</v>
      </c>
      <c r="CO116" t="s">
        <v>100</v>
      </c>
      <c r="CP116" t="s">
        <v>30</v>
      </c>
      <c r="CQ116" t="s">
        <v>93</v>
      </c>
      <c r="CS116" s="1">
        <v>22.13</v>
      </c>
      <c r="CT116">
        <v>221300</v>
      </c>
      <c r="CU116">
        <v>221300</v>
      </c>
      <c r="CV116">
        <v>0</v>
      </c>
      <c r="CW116">
        <v>600</v>
      </c>
      <c r="CX116" t="s">
        <v>99</v>
      </c>
      <c r="CY116" t="s">
        <v>2034</v>
      </c>
      <c r="CZ116" t="s">
        <v>2035</v>
      </c>
      <c r="DA116" t="s">
        <v>2033</v>
      </c>
      <c r="DB116" t="s">
        <v>2030</v>
      </c>
      <c r="DC116">
        <v>69</v>
      </c>
      <c r="DD116">
        <v>1200</v>
      </c>
      <c r="DE116" t="str">
        <f t="shared" si="3"/>
        <v>D</v>
      </c>
    </row>
    <row r="117" spans="1:109" x14ac:dyDescent="0.35">
      <c r="A117">
        <v>10000</v>
      </c>
      <c r="B117" t="s">
        <v>74</v>
      </c>
      <c r="C117" t="s">
        <v>38</v>
      </c>
      <c r="D117" t="s">
        <v>74</v>
      </c>
      <c r="E117" t="s">
        <v>75</v>
      </c>
      <c r="F117" t="s">
        <v>76</v>
      </c>
      <c r="G117" t="s">
        <v>77</v>
      </c>
      <c r="H117" t="s">
        <v>78</v>
      </c>
      <c r="I117">
        <v>10000</v>
      </c>
      <c r="J117" t="s">
        <v>79</v>
      </c>
      <c r="K117" t="s">
        <v>74</v>
      </c>
      <c r="M117" t="s">
        <v>74</v>
      </c>
      <c r="P117" t="s">
        <v>80</v>
      </c>
      <c r="Q117" t="s">
        <v>81</v>
      </c>
      <c r="U117" t="s">
        <v>74</v>
      </c>
      <c r="W117" t="s">
        <v>74</v>
      </c>
      <c r="X117" t="s">
        <v>48</v>
      </c>
      <c r="AD117" t="s">
        <v>48</v>
      </c>
      <c r="AL117" s="1">
        <v>24.5</v>
      </c>
      <c r="AM117" s="1">
        <v>23.079899999999999</v>
      </c>
      <c r="AO117" s="1">
        <v>32.450649769090298</v>
      </c>
      <c r="AR117" s="1">
        <v>26.25</v>
      </c>
      <c r="AS117" s="1">
        <v>22.75</v>
      </c>
      <c r="AW117" s="1">
        <v>33.47</v>
      </c>
      <c r="AY117" s="1">
        <v>22.05</v>
      </c>
      <c r="AZ117">
        <v>460</v>
      </c>
      <c r="BA117">
        <v>521</v>
      </c>
      <c r="BC117">
        <v>1740</v>
      </c>
      <c r="BF117">
        <v>765</v>
      </c>
      <c r="BG117">
        <v>0</v>
      </c>
      <c r="BK117">
        <v>76</v>
      </c>
      <c r="BM117">
        <v>395</v>
      </c>
      <c r="BN117">
        <v>1</v>
      </c>
      <c r="BO117">
        <v>1</v>
      </c>
      <c r="BQ117">
        <v>1</v>
      </c>
      <c r="BT117">
        <v>1</v>
      </c>
      <c r="BU117">
        <v>1</v>
      </c>
      <c r="BY117">
        <v>1</v>
      </c>
      <c r="CA117">
        <v>1</v>
      </c>
      <c r="CB117" t="s">
        <v>82</v>
      </c>
      <c r="CC117" t="s">
        <v>83</v>
      </c>
      <c r="CE117" t="s">
        <v>84</v>
      </c>
      <c r="CH117" t="s">
        <v>85</v>
      </c>
      <c r="CI117" t="s">
        <v>86</v>
      </c>
      <c r="CM117" t="s">
        <v>87</v>
      </c>
      <c r="CO117" t="s">
        <v>88</v>
      </c>
      <c r="CP117" t="s">
        <v>36</v>
      </c>
      <c r="CQ117" t="s">
        <v>74</v>
      </c>
      <c r="CS117" s="1">
        <v>22.05</v>
      </c>
      <c r="CT117">
        <v>220500</v>
      </c>
      <c r="CU117">
        <v>220500</v>
      </c>
      <c r="CV117">
        <v>395</v>
      </c>
      <c r="CW117">
        <v>1</v>
      </c>
      <c r="CX117" t="s">
        <v>88</v>
      </c>
      <c r="CY117" t="s">
        <v>2034</v>
      </c>
      <c r="CZ117" t="s">
        <v>2035</v>
      </c>
      <c r="DA117" t="s">
        <v>2033</v>
      </c>
      <c r="DB117" t="s">
        <v>2030</v>
      </c>
      <c r="DC117">
        <v>69</v>
      </c>
      <c r="DD117">
        <v>1200</v>
      </c>
      <c r="DE117" t="str">
        <f t="shared" si="3"/>
        <v>D</v>
      </c>
    </row>
    <row r="118" spans="1:109" x14ac:dyDescent="0.35">
      <c r="A118">
        <v>10000</v>
      </c>
      <c r="B118" t="s">
        <v>1924</v>
      </c>
      <c r="C118" t="s">
        <v>38</v>
      </c>
      <c r="D118" t="s">
        <v>1924</v>
      </c>
      <c r="E118" t="s">
        <v>1925</v>
      </c>
      <c r="F118" t="s">
        <v>59</v>
      </c>
      <c r="G118" t="s">
        <v>1926</v>
      </c>
      <c r="H118" t="s">
        <v>61</v>
      </c>
      <c r="I118">
        <v>10000</v>
      </c>
      <c r="J118" t="s">
        <v>1927</v>
      </c>
      <c r="L118" t="s">
        <v>1924</v>
      </c>
      <c r="Q118" t="s">
        <v>1928</v>
      </c>
      <c r="X118" t="s">
        <v>129</v>
      </c>
      <c r="AL118" s="1">
        <v>12.663</v>
      </c>
      <c r="AN118" s="1">
        <v>12.83525</v>
      </c>
      <c r="AS118" s="1">
        <v>12.57</v>
      </c>
      <c r="AZ118">
        <v>0</v>
      </c>
      <c r="BB118">
        <v>0</v>
      </c>
      <c r="BG118">
        <v>0</v>
      </c>
      <c r="BN118">
        <v>1000</v>
      </c>
      <c r="BP118">
        <v>1000</v>
      </c>
      <c r="BU118">
        <v>1000</v>
      </c>
      <c r="CB118" t="s">
        <v>1929</v>
      </c>
      <c r="CD118" t="s">
        <v>1930</v>
      </c>
      <c r="CI118" t="s">
        <v>1931</v>
      </c>
      <c r="CP118" t="s">
        <v>30</v>
      </c>
      <c r="CQ118" t="s">
        <v>1928</v>
      </c>
      <c r="CS118" s="1">
        <v>12.57</v>
      </c>
      <c r="CT118">
        <v>125700</v>
      </c>
      <c r="CU118">
        <v>125700</v>
      </c>
      <c r="CV118">
        <v>0</v>
      </c>
      <c r="CW118">
        <v>1000</v>
      </c>
      <c r="CX118" t="s">
        <v>1931</v>
      </c>
      <c r="CY118" t="s">
        <v>2031</v>
      </c>
      <c r="CZ118" t="s">
        <v>2032</v>
      </c>
      <c r="DA118" t="s">
        <v>2033</v>
      </c>
      <c r="DB118" t="s">
        <v>2030</v>
      </c>
      <c r="DC118">
        <v>100</v>
      </c>
      <c r="DD118">
        <v>1200</v>
      </c>
      <c r="DE118" t="str">
        <f t="shared" si="3"/>
        <v>D</v>
      </c>
    </row>
    <row r="119" spans="1:109" x14ac:dyDescent="0.35">
      <c r="A119">
        <v>10000</v>
      </c>
      <c r="B119" t="s">
        <v>1932</v>
      </c>
      <c r="C119" t="s">
        <v>38</v>
      </c>
      <c r="D119" t="s">
        <v>1932</v>
      </c>
      <c r="E119" t="s">
        <v>1933</v>
      </c>
      <c r="F119" t="s">
        <v>59</v>
      </c>
      <c r="G119" t="s">
        <v>1926</v>
      </c>
      <c r="H119" t="s">
        <v>61</v>
      </c>
      <c r="I119">
        <v>10000</v>
      </c>
      <c r="J119" t="s">
        <v>1934</v>
      </c>
      <c r="Q119" t="s">
        <v>1935</v>
      </c>
      <c r="X119" t="s">
        <v>799</v>
      </c>
      <c r="AL119" s="1">
        <v>12.8925</v>
      </c>
      <c r="AS119" s="1">
        <v>11.94</v>
      </c>
      <c r="AZ119">
        <v>0</v>
      </c>
      <c r="BG119">
        <v>0</v>
      </c>
      <c r="BN119">
        <v>980</v>
      </c>
      <c r="BU119">
        <v>980</v>
      </c>
      <c r="CB119" t="s">
        <v>1936</v>
      </c>
      <c r="CI119" t="s">
        <v>1937</v>
      </c>
      <c r="CP119" t="s">
        <v>30</v>
      </c>
      <c r="CQ119" t="s">
        <v>1935</v>
      </c>
      <c r="CS119" s="1">
        <v>11.94</v>
      </c>
      <c r="CT119">
        <v>119400</v>
      </c>
      <c r="CU119">
        <v>119400</v>
      </c>
      <c r="CV119">
        <v>0</v>
      </c>
      <c r="CW119">
        <v>980</v>
      </c>
      <c r="CX119" t="s">
        <v>1937</v>
      </c>
      <c r="CY119" t="s">
        <v>2031</v>
      </c>
      <c r="CZ119" t="s">
        <v>2032</v>
      </c>
      <c r="DA119" t="s">
        <v>2033</v>
      </c>
      <c r="DB119" t="s">
        <v>2030</v>
      </c>
      <c r="DC119">
        <v>100</v>
      </c>
      <c r="DD119">
        <v>1200</v>
      </c>
      <c r="DE119" t="str">
        <f t="shared" si="3"/>
        <v>D</v>
      </c>
    </row>
    <row r="120" spans="1:109" x14ac:dyDescent="0.35">
      <c r="A120">
        <v>10000</v>
      </c>
      <c r="B120" t="s">
        <v>57</v>
      </c>
      <c r="C120" t="s">
        <v>38</v>
      </c>
      <c r="D120" t="s">
        <v>57</v>
      </c>
      <c r="E120" t="s">
        <v>58</v>
      </c>
      <c r="F120" t="s">
        <v>59</v>
      </c>
      <c r="G120" t="s">
        <v>60</v>
      </c>
      <c r="H120" t="s">
        <v>61</v>
      </c>
      <c r="I120">
        <v>10000</v>
      </c>
      <c r="J120" t="s">
        <v>62</v>
      </c>
      <c r="K120" t="s">
        <v>57</v>
      </c>
      <c r="O120" t="s">
        <v>63</v>
      </c>
      <c r="P120" t="s">
        <v>64</v>
      </c>
      <c r="Q120" t="s">
        <v>65</v>
      </c>
      <c r="S120">
        <v>9074741</v>
      </c>
      <c r="U120" t="s">
        <v>57</v>
      </c>
      <c r="W120" t="s">
        <v>57</v>
      </c>
      <c r="X120" t="s">
        <v>48</v>
      </c>
      <c r="AC120" t="s">
        <v>48</v>
      </c>
      <c r="AD120" t="s">
        <v>48</v>
      </c>
      <c r="AL120" s="1">
        <v>17.792000000000002</v>
      </c>
      <c r="AM120" s="1">
        <v>17.559999999999999</v>
      </c>
      <c r="AQ120" s="1">
        <v>20.34</v>
      </c>
      <c r="AR120" s="1">
        <v>21.12</v>
      </c>
      <c r="AS120" s="1">
        <v>28.54</v>
      </c>
      <c r="AU120" s="1">
        <v>22.23</v>
      </c>
      <c r="AW120" s="1">
        <v>31.91</v>
      </c>
      <c r="AY120" s="1">
        <v>17.559999999999999</v>
      </c>
      <c r="AZ120">
        <v>485</v>
      </c>
      <c r="BA120">
        <v>280</v>
      </c>
      <c r="BE120">
        <v>3699</v>
      </c>
      <c r="BF120">
        <v>352</v>
      </c>
      <c r="BG120">
        <v>464</v>
      </c>
      <c r="BI120">
        <v>466</v>
      </c>
      <c r="BK120">
        <v>30</v>
      </c>
      <c r="BM120">
        <v>280</v>
      </c>
      <c r="BN120">
        <v>1</v>
      </c>
      <c r="BO120">
        <v>1</v>
      </c>
      <c r="BS120">
        <v>1</v>
      </c>
      <c r="BT120">
        <v>1</v>
      </c>
      <c r="BU120">
        <v>1</v>
      </c>
      <c r="BW120">
        <v>1</v>
      </c>
      <c r="BY120">
        <v>1</v>
      </c>
      <c r="CA120">
        <v>1</v>
      </c>
      <c r="CB120" t="s">
        <v>66</v>
      </c>
      <c r="CC120" t="s">
        <v>67</v>
      </c>
      <c r="CG120" t="s">
        <v>68</v>
      </c>
      <c r="CH120" t="s">
        <v>69</v>
      </c>
      <c r="CI120" t="s">
        <v>70</v>
      </c>
      <c r="CK120" t="s">
        <v>71</v>
      </c>
      <c r="CM120" t="s">
        <v>72</v>
      </c>
      <c r="CO120" t="s">
        <v>73</v>
      </c>
      <c r="CP120" t="s">
        <v>36</v>
      </c>
      <c r="CQ120" t="s">
        <v>57</v>
      </c>
      <c r="CS120" s="1">
        <v>17.559999999999999</v>
      </c>
      <c r="CT120">
        <v>175600</v>
      </c>
      <c r="CU120">
        <v>175600</v>
      </c>
      <c r="CV120">
        <v>280</v>
      </c>
      <c r="CW120">
        <v>1</v>
      </c>
      <c r="CX120" t="s">
        <v>73</v>
      </c>
      <c r="CY120" t="s">
        <v>2031</v>
      </c>
      <c r="CZ120" t="s">
        <v>2032</v>
      </c>
      <c r="DA120" t="s">
        <v>2033</v>
      </c>
      <c r="DB120" t="s">
        <v>2030</v>
      </c>
      <c r="DC120">
        <v>100</v>
      </c>
      <c r="DD120">
        <v>1200</v>
      </c>
      <c r="DE120" t="str">
        <f t="shared" si="3"/>
        <v>D</v>
      </c>
    </row>
    <row r="121" spans="1:109" x14ac:dyDescent="0.35">
      <c r="A121">
        <v>10000</v>
      </c>
      <c r="B121" t="s">
        <v>1893</v>
      </c>
      <c r="C121" t="s">
        <v>38</v>
      </c>
      <c r="D121" t="s">
        <v>1893</v>
      </c>
      <c r="E121" t="s">
        <v>1894</v>
      </c>
      <c r="F121" t="s">
        <v>1895</v>
      </c>
      <c r="G121" t="s">
        <v>1896</v>
      </c>
      <c r="H121" t="s">
        <v>1897</v>
      </c>
      <c r="I121">
        <v>10000</v>
      </c>
      <c r="J121" t="s">
        <v>1898</v>
      </c>
      <c r="P121" t="s">
        <v>1899</v>
      </c>
      <c r="Q121" t="s">
        <v>1900</v>
      </c>
      <c r="X121" t="s">
        <v>129</v>
      </c>
      <c r="AD121" t="s">
        <v>129</v>
      </c>
      <c r="AL121" s="1">
        <v>10.241</v>
      </c>
      <c r="AR121" s="1">
        <v>11.93</v>
      </c>
      <c r="AS121" s="1">
        <v>9.6300000000000008</v>
      </c>
      <c r="AZ121">
        <v>0</v>
      </c>
      <c r="BF121">
        <v>0</v>
      </c>
      <c r="BG121">
        <v>0</v>
      </c>
      <c r="BN121">
        <v>1000</v>
      </c>
      <c r="BT121">
        <v>1</v>
      </c>
      <c r="BU121">
        <v>1000</v>
      </c>
      <c r="CB121" t="s">
        <v>1901</v>
      </c>
      <c r="CH121" t="s">
        <v>1902</v>
      </c>
      <c r="CI121" t="s">
        <v>1903</v>
      </c>
      <c r="CP121" t="s">
        <v>30</v>
      </c>
      <c r="CQ121" t="s">
        <v>1900</v>
      </c>
      <c r="CS121" s="1">
        <v>9.6300000000000008</v>
      </c>
      <c r="CT121">
        <v>96300</v>
      </c>
      <c r="CU121">
        <v>96300</v>
      </c>
      <c r="CV121">
        <v>0</v>
      </c>
      <c r="CW121">
        <v>1000</v>
      </c>
      <c r="CX121" t="s">
        <v>1903</v>
      </c>
      <c r="CY121" t="s">
        <v>2137</v>
      </c>
      <c r="CZ121" t="s">
        <v>2032</v>
      </c>
      <c r="DA121" t="s">
        <v>2029</v>
      </c>
      <c r="DB121" t="s">
        <v>2039</v>
      </c>
      <c r="DC121">
        <v>105</v>
      </c>
      <c r="DD121">
        <v>1200</v>
      </c>
      <c r="DE121" t="str">
        <f t="shared" si="3"/>
        <v>J</v>
      </c>
    </row>
    <row r="122" spans="1:109" x14ac:dyDescent="0.35">
      <c r="A122">
        <v>10000</v>
      </c>
      <c r="B122" t="s">
        <v>1904</v>
      </c>
      <c r="C122" t="s">
        <v>38</v>
      </c>
      <c r="D122" t="s">
        <v>1904</v>
      </c>
      <c r="E122" t="s">
        <v>1905</v>
      </c>
      <c r="F122" t="s">
        <v>1906</v>
      </c>
      <c r="G122" t="s">
        <v>1896</v>
      </c>
      <c r="H122" t="s">
        <v>1897</v>
      </c>
      <c r="I122">
        <v>10000</v>
      </c>
      <c r="J122" t="s">
        <v>1907</v>
      </c>
      <c r="K122" t="s">
        <v>1904</v>
      </c>
      <c r="L122" t="s">
        <v>1904</v>
      </c>
      <c r="M122" t="s">
        <v>1904</v>
      </c>
      <c r="P122" t="s">
        <v>1908</v>
      </c>
      <c r="Q122" t="s">
        <v>1909</v>
      </c>
      <c r="X122" t="s">
        <v>48</v>
      </c>
      <c r="AD122" t="s">
        <v>48</v>
      </c>
      <c r="AL122" s="1">
        <v>11.455</v>
      </c>
      <c r="AM122" s="1">
        <v>15.701000000000001</v>
      </c>
      <c r="AN122" s="1">
        <v>10.089399999999999</v>
      </c>
      <c r="AO122" s="1">
        <v>12.195422505355801</v>
      </c>
      <c r="AR122" s="1">
        <v>12.24</v>
      </c>
      <c r="AS122" s="1">
        <v>9.8800000000000008</v>
      </c>
      <c r="AZ122">
        <v>0</v>
      </c>
      <c r="BA122">
        <v>24</v>
      </c>
      <c r="BB122">
        <v>0</v>
      </c>
      <c r="BC122">
        <v>0</v>
      </c>
      <c r="BF122">
        <v>0</v>
      </c>
      <c r="BG122">
        <v>0</v>
      </c>
      <c r="BN122">
        <v>600</v>
      </c>
      <c r="BO122">
        <v>1</v>
      </c>
      <c r="BP122">
        <v>600</v>
      </c>
      <c r="BQ122">
        <v>1</v>
      </c>
      <c r="BT122">
        <v>1</v>
      </c>
      <c r="BU122">
        <v>600</v>
      </c>
      <c r="CB122" t="s">
        <v>1910</v>
      </c>
      <c r="CC122" t="s">
        <v>1911</v>
      </c>
      <c r="CD122" t="s">
        <v>1912</v>
      </c>
      <c r="CE122" t="s">
        <v>1913</v>
      </c>
      <c r="CH122" t="s">
        <v>1914</v>
      </c>
      <c r="CI122" t="s">
        <v>1915</v>
      </c>
      <c r="CP122" t="s">
        <v>30</v>
      </c>
      <c r="CQ122" t="s">
        <v>1909</v>
      </c>
      <c r="CS122" s="1">
        <v>9.8800000000000008</v>
      </c>
      <c r="CT122">
        <v>98800</v>
      </c>
      <c r="CU122">
        <v>98800</v>
      </c>
      <c r="CV122">
        <v>0</v>
      </c>
      <c r="CW122">
        <v>600</v>
      </c>
      <c r="CX122" t="s">
        <v>1915</v>
      </c>
      <c r="CY122" t="s">
        <v>2137</v>
      </c>
      <c r="CZ122" t="s">
        <v>2032</v>
      </c>
      <c r="DA122" t="s">
        <v>2029</v>
      </c>
      <c r="DB122" t="s">
        <v>2030</v>
      </c>
      <c r="DC122">
        <v>105</v>
      </c>
      <c r="DD122">
        <v>1200</v>
      </c>
      <c r="DE122" t="str">
        <f t="shared" si="3"/>
        <v>D</v>
      </c>
    </row>
    <row r="123" spans="1:109" x14ac:dyDescent="0.35">
      <c r="A123">
        <v>10000</v>
      </c>
      <c r="B123" t="s">
        <v>1883</v>
      </c>
      <c r="C123" t="s">
        <v>38</v>
      </c>
      <c r="D123" t="s">
        <v>1883</v>
      </c>
      <c r="E123" t="s">
        <v>1884</v>
      </c>
      <c r="F123" t="s">
        <v>1885</v>
      </c>
      <c r="G123" t="s">
        <v>104</v>
      </c>
      <c r="H123" t="s">
        <v>105</v>
      </c>
      <c r="I123">
        <v>10000</v>
      </c>
      <c r="J123" t="s">
        <v>1886</v>
      </c>
      <c r="K123" t="s">
        <v>1883</v>
      </c>
      <c r="P123" t="s">
        <v>1887</v>
      </c>
      <c r="Q123" t="s">
        <v>1888</v>
      </c>
      <c r="X123" t="s">
        <v>48</v>
      </c>
      <c r="AD123" t="s">
        <v>48</v>
      </c>
      <c r="AL123" s="1">
        <v>10.15</v>
      </c>
      <c r="AM123" s="1">
        <v>14.0251</v>
      </c>
      <c r="AR123" s="1">
        <v>10.84</v>
      </c>
      <c r="AS123" s="1">
        <v>8.75</v>
      </c>
      <c r="AZ123">
        <v>0</v>
      </c>
      <c r="BA123">
        <v>30</v>
      </c>
      <c r="BF123">
        <v>0</v>
      </c>
      <c r="BG123">
        <v>0</v>
      </c>
      <c r="BN123">
        <v>600</v>
      </c>
      <c r="BO123">
        <v>30</v>
      </c>
      <c r="BT123">
        <v>1</v>
      </c>
      <c r="BU123">
        <v>600</v>
      </c>
      <c r="CB123" t="s">
        <v>1889</v>
      </c>
      <c r="CC123" t="s">
        <v>1890</v>
      </c>
      <c r="CH123" t="s">
        <v>1891</v>
      </c>
      <c r="CI123" t="s">
        <v>1892</v>
      </c>
      <c r="CP123" t="s">
        <v>30</v>
      </c>
      <c r="CQ123" t="s">
        <v>1888</v>
      </c>
      <c r="CS123" s="1">
        <v>8.75</v>
      </c>
      <c r="CT123">
        <v>87500</v>
      </c>
      <c r="CU123">
        <v>87500</v>
      </c>
      <c r="CV123">
        <v>0</v>
      </c>
      <c r="CW123">
        <v>600</v>
      </c>
      <c r="CX123" t="s">
        <v>1892</v>
      </c>
      <c r="CY123" t="s">
        <v>2136</v>
      </c>
      <c r="CZ123" t="s">
        <v>2037</v>
      </c>
      <c r="DA123" t="s">
        <v>2033</v>
      </c>
      <c r="DB123" t="s">
        <v>2030</v>
      </c>
      <c r="DC123">
        <v>239</v>
      </c>
      <c r="DD123">
        <v>1200</v>
      </c>
      <c r="DE123" t="str">
        <f t="shared" si="3"/>
        <v>D</v>
      </c>
    </row>
    <row r="124" spans="1:109" x14ac:dyDescent="0.35">
      <c r="A124">
        <v>10000</v>
      </c>
      <c r="B124" t="s">
        <v>101</v>
      </c>
      <c r="C124" t="s">
        <v>38</v>
      </c>
      <c r="D124" t="s">
        <v>101</v>
      </c>
      <c r="E124" t="s">
        <v>102</v>
      </c>
      <c r="F124" t="s">
        <v>103</v>
      </c>
      <c r="G124" t="s">
        <v>104</v>
      </c>
      <c r="H124" t="s">
        <v>105</v>
      </c>
      <c r="I124">
        <v>10000</v>
      </c>
      <c r="J124" t="s">
        <v>106</v>
      </c>
      <c r="K124" t="s">
        <v>101</v>
      </c>
      <c r="L124" t="s">
        <v>101</v>
      </c>
      <c r="M124" t="s">
        <v>101</v>
      </c>
      <c r="N124" t="s">
        <v>107</v>
      </c>
      <c r="O124" t="s">
        <v>108</v>
      </c>
      <c r="P124" t="s">
        <v>109</v>
      </c>
      <c r="Q124" t="s">
        <v>110</v>
      </c>
      <c r="U124" t="s">
        <v>101</v>
      </c>
      <c r="W124" t="s">
        <v>101</v>
      </c>
      <c r="X124" t="s">
        <v>48</v>
      </c>
      <c r="AB124" t="s">
        <v>48</v>
      </c>
      <c r="AC124" t="s">
        <v>48</v>
      </c>
      <c r="AD124" t="s">
        <v>48</v>
      </c>
      <c r="AL124" s="1">
        <v>8.1</v>
      </c>
      <c r="AM124" s="1">
        <v>10.861700000000001</v>
      </c>
      <c r="AN124" s="1">
        <v>7.6628400000000001</v>
      </c>
      <c r="AO124" s="1">
        <v>9.2622760854450501</v>
      </c>
      <c r="AP124" s="1">
        <v>8.44</v>
      </c>
      <c r="AQ124" s="1">
        <v>9.56</v>
      </c>
      <c r="AR124" s="1">
        <v>9.2899999999999991</v>
      </c>
      <c r="AS124" s="1">
        <v>7.8</v>
      </c>
      <c r="AW124" s="1">
        <v>17.63</v>
      </c>
      <c r="AY124" s="1">
        <v>10.505100000000001</v>
      </c>
      <c r="AZ124">
        <v>559</v>
      </c>
      <c r="BA124">
        <v>545</v>
      </c>
      <c r="BB124">
        <v>0</v>
      </c>
      <c r="BC124">
        <v>0</v>
      </c>
      <c r="BD124">
        <v>400</v>
      </c>
      <c r="BE124">
        <v>100</v>
      </c>
      <c r="BF124">
        <v>500</v>
      </c>
      <c r="BG124">
        <v>0</v>
      </c>
      <c r="BK124">
        <v>0</v>
      </c>
      <c r="BM124">
        <v>545</v>
      </c>
      <c r="BN124">
        <v>1</v>
      </c>
      <c r="BO124">
        <v>1</v>
      </c>
      <c r="BP124">
        <v>600</v>
      </c>
      <c r="BQ124">
        <v>1</v>
      </c>
      <c r="BR124">
        <v>1</v>
      </c>
      <c r="BS124">
        <v>1</v>
      </c>
      <c r="BT124">
        <v>1</v>
      </c>
      <c r="BU124">
        <v>600</v>
      </c>
      <c r="BY124">
        <v>1</v>
      </c>
      <c r="CA124">
        <v>1</v>
      </c>
      <c r="CB124" t="s">
        <v>111</v>
      </c>
      <c r="CC124" t="s">
        <v>112</v>
      </c>
      <c r="CD124" t="s">
        <v>113</v>
      </c>
      <c r="CE124" t="s">
        <v>114</v>
      </c>
      <c r="CF124" t="s">
        <v>115</v>
      </c>
      <c r="CG124" t="s">
        <v>116</v>
      </c>
      <c r="CH124" t="s">
        <v>117</v>
      </c>
      <c r="CI124" t="s">
        <v>118</v>
      </c>
      <c r="CM124" t="s">
        <v>119</v>
      </c>
      <c r="CO124" t="s">
        <v>120</v>
      </c>
      <c r="CP124" t="s">
        <v>25</v>
      </c>
      <c r="CQ124" t="s">
        <v>101</v>
      </c>
      <c r="CS124" s="1">
        <v>7.6628400000000001</v>
      </c>
      <c r="CT124">
        <v>76628.399999999994</v>
      </c>
      <c r="CU124">
        <v>76628.399999999994</v>
      </c>
      <c r="CV124">
        <v>0</v>
      </c>
      <c r="CW124">
        <v>600</v>
      </c>
      <c r="CX124" t="s">
        <v>113</v>
      </c>
      <c r="CY124" t="s">
        <v>2036</v>
      </c>
      <c r="CZ124" t="s">
        <v>2037</v>
      </c>
      <c r="DA124" t="s">
        <v>2033</v>
      </c>
      <c r="DB124" t="s">
        <v>2030</v>
      </c>
      <c r="DC124">
        <v>290</v>
      </c>
      <c r="DD124">
        <v>1200</v>
      </c>
      <c r="DE124" t="str">
        <f t="shared" si="3"/>
        <v>D</v>
      </c>
    </row>
    <row r="125" spans="1:109" x14ac:dyDescent="0.35">
      <c r="A125">
        <v>10000</v>
      </c>
      <c r="B125" t="s">
        <v>1856</v>
      </c>
      <c r="C125" t="s">
        <v>38</v>
      </c>
      <c r="D125" t="s">
        <v>1856</v>
      </c>
      <c r="E125" t="s">
        <v>1857</v>
      </c>
      <c r="F125" t="s">
        <v>103</v>
      </c>
      <c r="G125" t="s">
        <v>104</v>
      </c>
      <c r="H125" t="s">
        <v>105</v>
      </c>
      <c r="I125">
        <v>10000</v>
      </c>
      <c r="J125" t="s">
        <v>1858</v>
      </c>
      <c r="L125" t="s">
        <v>1856</v>
      </c>
      <c r="M125" t="s">
        <v>1856</v>
      </c>
      <c r="P125" t="s">
        <v>1859</v>
      </c>
      <c r="Q125" t="s">
        <v>1860</v>
      </c>
      <c r="X125" t="s">
        <v>129</v>
      </c>
      <c r="AL125" s="1">
        <v>7.36</v>
      </c>
      <c r="AN125" s="1">
        <v>7.3435499999999996</v>
      </c>
      <c r="AO125" s="1">
        <v>8.7991114075598098</v>
      </c>
      <c r="AR125" s="1">
        <v>8.91</v>
      </c>
      <c r="AS125" s="1">
        <v>7.19</v>
      </c>
      <c r="AZ125">
        <v>0</v>
      </c>
      <c r="BB125">
        <v>0</v>
      </c>
      <c r="BC125">
        <v>0</v>
      </c>
      <c r="BF125">
        <v>0</v>
      </c>
      <c r="BG125">
        <v>0</v>
      </c>
      <c r="BN125">
        <v>1000</v>
      </c>
      <c r="BP125">
        <v>1000</v>
      </c>
      <c r="BQ125">
        <v>1</v>
      </c>
      <c r="BT125">
        <v>1</v>
      </c>
      <c r="BU125">
        <v>1000</v>
      </c>
      <c r="CB125" t="s">
        <v>1861</v>
      </c>
      <c r="CD125" t="s">
        <v>1862</v>
      </c>
      <c r="CE125" t="s">
        <v>1863</v>
      </c>
      <c r="CH125" t="s">
        <v>1864</v>
      </c>
      <c r="CI125" t="s">
        <v>1865</v>
      </c>
      <c r="CP125" t="s">
        <v>30</v>
      </c>
      <c r="CQ125" t="s">
        <v>1860</v>
      </c>
      <c r="CS125" s="1">
        <v>7.19</v>
      </c>
      <c r="CT125">
        <v>71900</v>
      </c>
      <c r="CU125">
        <v>71900</v>
      </c>
      <c r="CV125">
        <v>0</v>
      </c>
      <c r="CW125">
        <v>1000</v>
      </c>
      <c r="CX125" t="s">
        <v>1865</v>
      </c>
      <c r="CY125" t="s">
        <v>2036</v>
      </c>
      <c r="CZ125" t="s">
        <v>2037</v>
      </c>
      <c r="DA125" t="s">
        <v>2033</v>
      </c>
      <c r="DB125" t="s">
        <v>2030</v>
      </c>
      <c r="DC125">
        <v>290</v>
      </c>
      <c r="DD125">
        <v>1200</v>
      </c>
      <c r="DE125" t="str">
        <f t="shared" si="3"/>
        <v>D</v>
      </c>
    </row>
    <row r="126" spans="1:109" x14ac:dyDescent="0.35">
      <c r="A126">
        <v>10000</v>
      </c>
      <c r="B126" t="s">
        <v>1603</v>
      </c>
      <c r="C126" t="s">
        <v>38</v>
      </c>
      <c r="D126" t="s">
        <v>1603</v>
      </c>
      <c r="E126" t="s">
        <v>1604</v>
      </c>
      <c r="F126" t="s">
        <v>1605</v>
      </c>
      <c r="G126" t="s">
        <v>1606</v>
      </c>
      <c r="H126" t="s">
        <v>1607</v>
      </c>
      <c r="I126">
        <v>10000</v>
      </c>
      <c r="J126" t="s">
        <v>1608</v>
      </c>
      <c r="L126" t="s">
        <v>1603</v>
      </c>
      <c r="M126" t="s">
        <v>1603</v>
      </c>
      <c r="P126" t="s">
        <v>1609</v>
      </c>
      <c r="Q126" t="s">
        <v>1610</v>
      </c>
      <c r="X126" t="s">
        <v>48</v>
      </c>
      <c r="AD126" t="s">
        <v>48</v>
      </c>
      <c r="AL126" s="1">
        <v>6.0750000000000002</v>
      </c>
      <c r="AN126" s="1">
        <v>5.7471300000000003</v>
      </c>
      <c r="AO126" s="1">
        <v>8.3442900022045201</v>
      </c>
      <c r="AR126" s="1">
        <v>6.75</v>
      </c>
      <c r="AS126" s="1">
        <v>6.97</v>
      </c>
      <c r="AZ126">
        <v>0</v>
      </c>
      <c r="BB126">
        <v>0</v>
      </c>
      <c r="BC126">
        <v>120</v>
      </c>
      <c r="BF126">
        <v>26</v>
      </c>
      <c r="BG126">
        <v>514</v>
      </c>
      <c r="BN126">
        <v>1</v>
      </c>
      <c r="BP126">
        <v>600</v>
      </c>
      <c r="BQ126">
        <v>1</v>
      </c>
      <c r="BT126">
        <v>1</v>
      </c>
      <c r="BU126">
        <v>1</v>
      </c>
      <c r="CB126" t="s">
        <v>1611</v>
      </c>
      <c r="CD126" t="s">
        <v>1612</v>
      </c>
      <c r="CE126" t="s">
        <v>1613</v>
      </c>
      <c r="CH126" t="s">
        <v>1614</v>
      </c>
      <c r="CI126" t="s">
        <v>1615</v>
      </c>
      <c r="CP126" t="s">
        <v>25</v>
      </c>
      <c r="CQ126" t="s">
        <v>1603</v>
      </c>
      <c r="CS126" s="1">
        <v>5.7471300000000003</v>
      </c>
      <c r="CT126">
        <v>57471.3</v>
      </c>
      <c r="CU126">
        <v>57471.3</v>
      </c>
      <c r="CV126">
        <v>0</v>
      </c>
      <c r="CW126">
        <v>600</v>
      </c>
      <c r="CX126" t="s">
        <v>1612</v>
      </c>
      <c r="CY126" t="s">
        <v>2126</v>
      </c>
      <c r="CZ126" t="s">
        <v>2078</v>
      </c>
      <c r="DA126" t="s">
        <v>2033</v>
      </c>
      <c r="DB126" t="s">
        <v>2030</v>
      </c>
      <c r="DC126">
        <v>690</v>
      </c>
      <c r="DD126">
        <v>1200</v>
      </c>
      <c r="DE126" t="str">
        <f t="shared" si="3"/>
        <v>D</v>
      </c>
    </row>
    <row r="127" spans="1:109" x14ac:dyDescent="0.35">
      <c r="A127">
        <v>10000</v>
      </c>
      <c r="B127" t="s">
        <v>1821</v>
      </c>
      <c r="C127" t="s">
        <v>38</v>
      </c>
      <c r="D127" t="s">
        <v>1821</v>
      </c>
      <c r="E127" t="s">
        <v>1822</v>
      </c>
      <c r="F127" t="s">
        <v>1605</v>
      </c>
      <c r="G127" t="s">
        <v>1606</v>
      </c>
      <c r="H127" t="s">
        <v>1607</v>
      </c>
      <c r="I127">
        <v>10000</v>
      </c>
      <c r="J127" t="s">
        <v>1823</v>
      </c>
      <c r="L127" t="s">
        <v>1821</v>
      </c>
      <c r="Q127" t="s">
        <v>1824</v>
      </c>
      <c r="X127" t="s">
        <v>129</v>
      </c>
      <c r="AL127" s="1">
        <v>4.03</v>
      </c>
      <c r="AN127" s="1">
        <v>3.95913</v>
      </c>
      <c r="AS127" s="1">
        <v>3.88</v>
      </c>
      <c r="AZ127">
        <v>0</v>
      </c>
      <c r="BB127">
        <v>0</v>
      </c>
      <c r="BG127">
        <v>0</v>
      </c>
      <c r="BN127">
        <v>1000</v>
      </c>
      <c r="BP127">
        <v>1000</v>
      </c>
      <c r="BU127">
        <v>1000</v>
      </c>
      <c r="CB127" t="s">
        <v>1825</v>
      </c>
      <c r="CD127" t="s">
        <v>1826</v>
      </c>
      <c r="CI127" t="s">
        <v>1827</v>
      </c>
      <c r="CP127" t="s">
        <v>30</v>
      </c>
      <c r="CQ127" t="s">
        <v>1824</v>
      </c>
      <c r="CS127" s="1">
        <v>3.88</v>
      </c>
      <c r="CT127">
        <v>38800</v>
      </c>
      <c r="CU127">
        <v>38800</v>
      </c>
      <c r="CV127">
        <v>0</v>
      </c>
      <c r="CW127">
        <v>1000</v>
      </c>
      <c r="CX127" t="s">
        <v>1827</v>
      </c>
      <c r="CY127" t="s">
        <v>2126</v>
      </c>
      <c r="CZ127" t="s">
        <v>2078</v>
      </c>
      <c r="DA127" t="s">
        <v>2033</v>
      </c>
      <c r="DB127" t="s">
        <v>2030</v>
      </c>
      <c r="DC127">
        <v>690</v>
      </c>
      <c r="DD127">
        <v>1200</v>
      </c>
      <c r="DE127" t="str">
        <f t="shared" si="3"/>
        <v>D</v>
      </c>
    </row>
    <row r="128" spans="1:109" x14ac:dyDescent="0.35">
      <c r="A128">
        <v>10000</v>
      </c>
      <c r="B128" t="s">
        <v>1834</v>
      </c>
      <c r="C128" t="s">
        <v>38</v>
      </c>
      <c r="D128" t="s">
        <v>1834</v>
      </c>
      <c r="E128" t="s">
        <v>1835</v>
      </c>
      <c r="F128" t="s">
        <v>1605</v>
      </c>
      <c r="G128" t="s">
        <v>1606</v>
      </c>
      <c r="H128" t="s">
        <v>1607</v>
      </c>
      <c r="I128">
        <v>10000</v>
      </c>
      <c r="J128" t="s">
        <v>1836</v>
      </c>
      <c r="K128" t="s">
        <v>1834</v>
      </c>
      <c r="Q128" t="s">
        <v>1837</v>
      </c>
      <c r="X128" t="s">
        <v>48</v>
      </c>
      <c r="AL128" s="1">
        <v>6</v>
      </c>
      <c r="AM128" s="1">
        <v>10.018000000000001</v>
      </c>
      <c r="AS128" s="1">
        <v>5</v>
      </c>
      <c r="AZ128">
        <v>0</v>
      </c>
      <c r="BA128">
        <v>30</v>
      </c>
      <c r="BG128">
        <v>0</v>
      </c>
      <c r="BN128">
        <v>600</v>
      </c>
      <c r="BO128">
        <v>30</v>
      </c>
      <c r="BU128">
        <v>600</v>
      </c>
      <c r="CB128" t="s">
        <v>1838</v>
      </c>
      <c r="CC128" t="s">
        <v>1839</v>
      </c>
      <c r="CI128" t="s">
        <v>1840</v>
      </c>
      <c r="CP128" t="s">
        <v>30</v>
      </c>
      <c r="CQ128" t="s">
        <v>1837</v>
      </c>
      <c r="CS128" s="1">
        <v>5</v>
      </c>
      <c r="CT128">
        <v>50000</v>
      </c>
      <c r="CU128">
        <v>50000</v>
      </c>
      <c r="CV128">
        <v>0</v>
      </c>
      <c r="CW128">
        <v>600</v>
      </c>
      <c r="CX128" t="s">
        <v>1840</v>
      </c>
      <c r="CY128" t="s">
        <v>2126</v>
      </c>
      <c r="CZ128" t="s">
        <v>2078</v>
      </c>
      <c r="DA128" t="s">
        <v>2033</v>
      </c>
      <c r="DB128" t="s">
        <v>2030</v>
      </c>
      <c r="DC128">
        <v>690</v>
      </c>
      <c r="DD128">
        <v>1200</v>
      </c>
      <c r="DE128" t="str">
        <f t="shared" si="3"/>
        <v>D</v>
      </c>
    </row>
    <row r="129" spans="1:109" x14ac:dyDescent="0.35">
      <c r="A129">
        <v>10000</v>
      </c>
      <c r="B129" t="s">
        <v>1807</v>
      </c>
      <c r="C129" t="s">
        <v>1637</v>
      </c>
      <c r="F129" t="s">
        <v>1808</v>
      </c>
      <c r="G129" t="s">
        <v>1809</v>
      </c>
      <c r="H129" t="s">
        <v>1810</v>
      </c>
      <c r="I129">
        <v>10000</v>
      </c>
      <c r="AR129" s="1">
        <v>55.36</v>
      </c>
      <c r="CP129" t="s">
        <v>29</v>
      </c>
      <c r="CS129" s="1">
        <v>55.36</v>
      </c>
      <c r="CY129" t="s">
        <v>2134</v>
      </c>
      <c r="CZ129" t="s">
        <v>2028</v>
      </c>
      <c r="DA129" t="s">
        <v>2129</v>
      </c>
      <c r="DB129" t="s">
        <v>2082</v>
      </c>
      <c r="DC129">
        <v>9</v>
      </c>
      <c r="DD129">
        <v>650</v>
      </c>
      <c r="DE129" t="str">
        <f t="shared" si="3"/>
        <v>K</v>
      </c>
    </row>
    <row r="130" spans="1:109" x14ac:dyDescent="0.35">
      <c r="A130">
        <v>10000</v>
      </c>
      <c r="B130" t="s">
        <v>1679</v>
      </c>
      <c r="C130" t="s">
        <v>1637</v>
      </c>
      <c r="D130" t="s">
        <v>1679</v>
      </c>
      <c r="E130" t="s">
        <v>1680</v>
      </c>
      <c r="F130" t="s">
        <v>1681</v>
      </c>
      <c r="G130" t="s">
        <v>1682</v>
      </c>
      <c r="H130" t="s">
        <v>1641</v>
      </c>
      <c r="I130">
        <v>10000</v>
      </c>
      <c r="CP130" t="s">
        <v>1642</v>
      </c>
      <c r="CQ130">
        <v>30151458</v>
      </c>
      <c r="CS130" s="1">
        <v>23.492303952879698</v>
      </c>
      <c r="CT130">
        <v>234923.039528797</v>
      </c>
      <c r="CU130">
        <v>234923.039528797</v>
      </c>
      <c r="CV130">
        <v>100</v>
      </c>
      <c r="CW130">
        <v>1</v>
      </c>
      <c r="CX130" t="s">
        <v>1683</v>
      </c>
      <c r="CY130" t="s">
        <v>2133</v>
      </c>
      <c r="CZ130" t="s">
        <v>2028</v>
      </c>
      <c r="DA130" t="s">
        <v>2129</v>
      </c>
      <c r="DB130" t="s">
        <v>2130</v>
      </c>
      <c r="DC130">
        <v>35</v>
      </c>
      <c r="DD130">
        <v>650</v>
      </c>
      <c r="DE130" t="str">
        <f t="shared" ref="DE130:DE161" si="4">IF(DB130="TO-247-3","D",IF(DB130="TO-247-4","K",IF(LEFT(DB130,6)="TO-263","J","K")))</f>
        <v>J</v>
      </c>
    </row>
    <row r="131" spans="1:109" x14ac:dyDescent="0.35">
      <c r="A131">
        <v>10000</v>
      </c>
      <c r="B131" t="s">
        <v>1679</v>
      </c>
      <c r="C131" t="s">
        <v>1637</v>
      </c>
      <c r="D131" t="s">
        <v>1679</v>
      </c>
      <c r="E131" t="s">
        <v>1680</v>
      </c>
      <c r="F131" t="s">
        <v>1681</v>
      </c>
      <c r="G131" t="s">
        <v>1682</v>
      </c>
      <c r="H131" t="s">
        <v>1641</v>
      </c>
      <c r="I131">
        <v>10000</v>
      </c>
      <c r="CP131" t="s">
        <v>1642</v>
      </c>
      <c r="CQ131">
        <v>30151458</v>
      </c>
      <c r="CS131" s="1">
        <v>23.492303952879698</v>
      </c>
      <c r="CT131">
        <v>234923.039528797</v>
      </c>
      <c r="CU131">
        <v>234923.039528797</v>
      </c>
      <c r="CV131">
        <v>100</v>
      </c>
      <c r="CW131">
        <v>1</v>
      </c>
      <c r="CX131" t="s">
        <v>1683</v>
      </c>
      <c r="CY131" t="s">
        <v>2133</v>
      </c>
      <c r="CZ131" t="s">
        <v>2028</v>
      </c>
      <c r="DA131" t="s">
        <v>2129</v>
      </c>
      <c r="DB131" t="s">
        <v>2130</v>
      </c>
      <c r="DC131">
        <v>35</v>
      </c>
      <c r="DD131">
        <v>650</v>
      </c>
      <c r="DE131" t="str">
        <f t="shared" si="4"/>
        <v>J</v>
      </c>
    </row>
    <row r="132" spans="1:109" x14ac:dyDescent="0.35">
      <c r="A132">
        <v>10000</v>
      </c>
      <c r="B132" t="s">
        <v>1679</v>
      </c>
      <c r="C132" t="s">
        <v>1637</v>
      </c>
      <c r="D132" t="s">
        <v>1679</v>
      </c>
      <c r="E132" t="s">
        <v>1680</v>
      </c>
      <c r="F132" t="s">
        <v>1681</v>
      </c>
      <c r="G132" t="s">
        <v>1682</v>
      </c>
      <c r="H132" t="s">
        <v>1641</v>
      </c>
      <c r="I132">
        <v>10000</v>
      </c>
      <c r="CP132" t="s">
        <v>1642</v>
      </c>
      <c r="CQ132">
        <v>30151458</v>
      </c>
      <c r="CS132" s="1">
        <v>23.492303952879698</v>
      </c>
      <c r="CT132">
        <v>234923.039528797</v>
      </c>
      <c r="CU132">
        <v>234923.039528797</v>
      </c>
      <c r="CV132">
        <v>100</v>
      </c>
      <c r="CW132">
        <v>1</v>
      </c>
      <c r="CX132" t="s">
        <v>1683</v>
      </c>
      <c r="CY132" t="s">
        <v>2133</v>
      </c>
      <c r="CZ132" t="s">
        <v>2028</v>
      </c>
      <c r="DA132" t="s">
        <v>2129</v>
      </c>
      <c r="DB132" t="s">
        <v>2130</v>
      </c>
      <c r="DC132">
        <v>35</v>
      </c>
      <c r="DD132">
        <v>650</v>
      </c>
      <c r="DE132" t="str">
        <f t="shared" si="4"/>
        <v>J</v>
      </c>
    </row>
    <row r="133" spans="1:109" x14ac:dyDescent="0.35">
      <c r="A133">
        <v>10000</v>
      </c>
      <c r="B133" t="s">
        <v>1738</v>
      </c>
      <c r="C133" t="s">
        <v>1637</v>
      </c>
      <c r="D133" t="s">
        <v>1738</v>
      </c>
      <c r="E133" t="s">
        <v>1739</v>
      </c>
      <c r="F133" t="s">
        <v>1740</v>
      </c>
      <c r="G133" t="s">
        <v>1741</v>
      </c>
      <c r="H133" t="s">
        <v>1641</v>
      </c>
      <c r="I133">
        <v>10000</v>
      </c>
      <c r="CP133" t="s">
        <v>1642</v>
      </c>
      <c r="CQ133">
        <v>30151460</v>
      </c>
      <c r="CS133" s="1">
        <v>23.492303952879698</v>
      </c>
      <c r="CT133">
        <v>234923.039528797</v>
      </c>
      <c r="CU133">
        <v>234923.039528797</v>
      </c>
      <c r="CV133">
        <v>50</v>
      </c>
      <c r="CW133">
        <v>1</v>
      </c>
      <c r="CX133" t="s">
        <v>1742</v>
      </c>
      <c r="CY133" t="s">
        <v>2133</v>
      </c>
      <c r="CZ133" t="s">
        <v>2028</v>
      </c>
      <c r="DA133" t="s">
        <v>2129</v>
      </c>
      <c r="DB133" t="s">
        <v>2065</v>
      </c>
      <c r="DC133">
        <v>35</v>
      </c>
      <c r="DD133">
        <v>650</v>
      </c>
      <c r="DE133" t="str">
        <f t="shared" si="4"/>
        <v>K</v>
      </c>
    </row>
    <row r="134" spans="1:109" x14ac:dyDescent="0.35">
      <c r="A134">
        <v>10000</v>
      </c>
      <c r="B134" t="s">
        <v>1744</v>
      </c>
      <c r="C134" t="s">
        <v>1637</v>
      </c>
      <c r="D134" t="s">
        <v>1744</v>
      </c>
      <c r="E134" t="s">
        <v>1745</v>
      </c>
      <c r="F134" t="s">
        <v>1746</v>
      </c>
      <c r="G134" t="s">
        <v>1741</v>
      </c>
      <c r="H134" t="s">
        <v>1641</v>
      </c>
      <c r="I134">
        <v>10000</v>
      </c>
      <c r="CP134" t="s">
        <v>1642</v>
      </c>
      <c r="CQ134">
        <v>30151459</v>
      </c>
      <c r="CS134" s="1">
        <v>24.916765116528801</v>
      </c>
      <c r="CT134">
        <v>249167.651165288</v>
      </c>
      <c r="CU134">
        <v>249167.651165288</v>
      </c>
      <c r="CV134">
        <v>20</v>
      </c>
      <c r="CW134">
        <v>1</v>
      </c>
      <c r="CX134" t="s">
        <v>1747</v>
      </c>
      <c r="CY134" t="s">
        <v>2133</v>
      </c>
      <c r="CZ134" t="s">
        <v>2028</v>
      </c>
      <c r="DA134" t="s">
        <v>2129</v>
      </c>
      <c r="DB134" t="s">
        <v>2030</v>
      </c>
      <c r="DC134">
        <v>35</v>
      </c>
      <c r="DD134">
        <v>650</v>
      </c>
      <c r="DE134" t="str">
        <f t="shared" si="4"/>
        <v>D</v>
      </c>
    </row>
    <row r="135" spans="1:109" x14ac:dyDescent="0.35">
      <c r="A135">
        <v>10000</v>
      </c>
      <c r="B135" t="s">
        <v>1748</v>
      </c>
      <c r="C135" t="s">
        <v>1637</v>
      </c>
      <c r="D135" t="s">
        <v>1748</v>
      </c>
      <c r="E135" t="s">
        <v>1749</v>
      </c>
      <c r="F135" t="s">
        <v>1746</v>
      </c>
      <c r="G135" t="s">
        <v>1741</v>
      </c>
      <c r="H135" t="s">
        <v>1641</v>
      </c>
      <c r="I135">
        <v>10000</v>
      </c>
      <c r="CP135" t="s">
        <v>1642</v>
      </c>
      <c r="CQ135">
        <v>30151439</v>
      </c>
      <c r="CS135" s="1">
        <v>38.019546772634499</v>
      </c>
      <c r="CT135">
        <v>380195.467726345</v>
      </c>
      <c r="CU135">
        <v>380195.467726345</v>
      </c>
      <c r="CV135">
        <v>30</v>
      </c>
      <c r="CW135">
        <v>1</v>
      </c>
      <c r="CX135" t="s">
        <v>1750</v>
      </c>
      <c r="CY135" t="s">
        <v>2133</v>
      </c>
      <c r="CZ135" t="s">
        <v>2028</v>
      </c>
      <c r="DA135" t="s">
        <v>2129</v>
      </c>
      <c r="DB135" t="s">
        <v>2030</v>
      </c>
      <c r="DC135">
        <v>35</v>
      </c>
      <c r="DD135">
        <v>650</v>
      </c>
      <c r="DE135" t="str">
        <f t="shared" si="4"/>
        <v>D</v>
      </c>
    </row>
    <row r="136" spans="1:109" x14ac:dyDescent="0.35">
      <c r="A136">
        <v>10000</v>
      </c>
      <c r="B136" t="s">
        <v>1751</v>
      </c>
      <c r="C136" t="s">
        <v>1637</v>
      </c>
      <c r="D136" t="s">
        <v>1751</v>
      </c>
      <c r="E136" t="s">
        <v>1752</v>
      </c>
      <c r="F136" t="s">
        <v>1753</v>
      </c>
      <c r="G136" t="s">
        <v>1741</v>
      </c>
      <c r="H136" t="s">
        <v>1659</v>
      </c>
      <c r="I136">
        <v>10000</v>
      </c>
      <c r="CP136" t="s">
        <v>1642</v>
      </c>
      <c r="CQ136">
        <v>30151440</v>
      </c>
      <c r="CS136" s="1">
        <v>38.9013560644172</v>
      </c>
      <c r="CT136">
        <v>389013.56064417202</v>
      </c>
      <c r="CU136">
        <v>389013.56064417202</v>
      </c>
      <c r="CV136">
        <v>30</v>
      </c>
      <c r="CW136">
        <v>1</v>
      </c>
      <c r="CX136" t="s">
        <v>1754</v>
      </c>
      <c r="CY136" t="s">
        <v>2133</v>
      </c>
      <c r="CZ136" t="s">
        <v>2028</v>
      </c>
      <c r="DA136" t="s">
        <v>2129</v>
      </c>
      <c r="DB136" t="s">
        <v>2082</v>
      </c>
      <c r="DC136">
        <v>35</v>
      </c>
      <c r="DD136">
        <v>650</v>
      </c>
      <c r="DE136" t="str">
        <f t="shared" si="4"/>
        <v>K</v>
      </c>
    </row>
    <row r="137" spans="1:109" x14ac:dyDescent="0.35">
      <c r="A137">
        <v>10000</v>
      </c>
      <c r="B137" t="s">
        <v>1692</v>
      </c>
      <c r="C137" t="s">
        <v>1637</v>
      </c>
      <c r="F137" t="s">
        <v>1693</v>
      </c>
      <c r="G137" t="s">
        <v>1682</v>
      </c>
      <c r="H137" t="s">
        <v>1641</v>
      </c>
      <c r="I137">
        <v>10000</v>
      </c>
      <c r="CP137" t="s">
        <v>2147</v>
      </c>
      <c r="CS137" s="1">
        <v>10.86</v>
      </c>
      <c r="CY137" t="s">
        <v>2133</v>
      </c>
      <c r="CZ137" t="s">
        <v>2035</v>
      </c>
      <c r="DA137" t="s">
        <v>2129</v>
      </c>
      <c r="DB137" t="s">
        <v>2130</v>
      </c>
      <c r="DC137">
        <v>35</v>
      </c>
      <c r="DD137">
        <v>650</v>
      </c>
      <c r="DE137" t="str">
        <f t="shared" si="4"/>
        <v>J</v>
      </c>
    </row>
    <row r="138" spans="1:109" x14ac:dyDescent="0.35">
      <c r="A138">
        <v>10000</v>
      </c>
      <c r="B138" t="s">
        <v>1743</v>
      </c>
      <c r="C138" t="s">
        <v>1637</v>
      </c>
      <c r="F138" t="s">
        <v>1740</v>
      </c>
      <c r="G138" t="s">
        <v>1741</v>
      </c>
      <c r="H138" t="s">
        <v>1641</v>
      </c>
      <c r="I138">
        <v>10000</v>
      </c>
      <c r="CP138" t="s">
        <v>2147</v>
      </c>
      <c r="CS138" s="1">
        <v>10.86</v>
      </c>
      <c r="CY138" t="s">
        <v>2133</v>
      </c>
      <c r="CZ138" t="s">
        <v>2028</v>
      </c>
      <c r="DA138" t="s">
        <v>2129</v>
      </c>
      <c r="DB138" t="s">
        <v>2065</v>
      </c>
      <c r="DC138">
        <v>35</v>
      </c>
      <c r="DD138">
        <v>650</v>
      </c>
      <c r="DE138" t="str">
        <f t="shared" si="4"/>
        <v>K</v>
      </c>
    </row>
    <row r="139" spans="1:109" x14ac:dyDescent="0.35">
      <c r="A139">
        <v>10000</v>
      </c>
      <c r="B139" t="s">
        <v>1661</v>
      </c>
      <c r="C139" t="s">
        <v>1637</v>
      </c>
      <c r="D139" t="s">
        <v>1661</v>
      </c>
      <c r="E139" t="s">
        <v>1662</v>
      </c>
      <c r="F139" t="s">
        <v>1663</v>
      </c>
      <c r="G139" t="s">
        <v>1664</v>
      </c>
      <c r="H139" t="s">
        <v>1641</v>
      </c>
      <c r="I139">
        <v>10000</v>
      </c>
      <c r="CP139" t="s">
        <v>1642</v>
      </c>
      <c r="CQ139">
        <v>30151441</v>
      </c>
      <c r="CS139" s="1">
        <v>20.6320763782509</v>
      </c>
      <c r="CT139">
        <v>206320.76378250899</v>
      </c>
      <c r="CU139">
        <v>206320.76378250899</v>
      </c>
      <c r="CV139">
        <v>100</v>
      </c>
      <c r="CW139">
        <v>1</v>
      </c>
      <c r="CX139" t="s">
        <v>1665</v>
      </c>
      <c r="CY139" t="s">
        <v>2072</v>
      </c>
      <c r="CZ139" t="s">
        <v>2131</v>
      </c>
      <c r="DA139" t="s">
        <v>2129</v>
      </c>
      <c r="DB139" t="s">
        <v>2130</v>
      </c>
      <c r="DC139">
        <v>52</v>
      </c>
      <c r="DD139">
        <v>650</v>
      </c>
      <c r="DE139" t="str">
        <f t="shared" si="4"/>
        <v>J</v>
      </c>
    </row>
    <row r="140" spans="1:109" x14ac:dyDescent="0.35">
      <c r="A140">
        <v>10000</v>
      </c>
      <c r="B140" t="s">
        <v>1661</v>
      </c>
      <c r="C140" t="s">
        <v>1637</v>
      </c>
      <c r="D140" t="s">
        <v>1661</v>
      </c>
      <c r="E140" t="s">
        <v>1662</v>
      </c>
      <c r="F140" t="s">
        <v>1663</v>
      </c>
      <c r="G140" t="s">
        <v>1664</v>
      </c>
      <c r="H140" t="s">
        <v>1641</v>
      </c>
      <c r="I140">
        <v>10000</v>
      </c>
      <c r="CP140" t="s">
        <v>1642</v>
      </c>
      <c r="CQ140">
        <v>30151441</v>
      </c>
      <c r="CS140" s="1">
        <v>20.6320763782509</v>
      </c>
      <c r="CT140">
        <v>206320.76378250899</v>
      </c>
      <c r="CU140">
        <v>206320.76378250899</v>
      </c>
      <c r="CV140">
        <v>100</v>
      </c>
      <c r="CW140">
        <v>1</v>
      </c>
      <c r="CX140" t="s">
        <v>1665</v>
      </c>
      <c r="CY140" t="s">
        <v>2072</v>
      </c>
      <c r="CZ140" t="s">
        <v>2131</v>
      </c>
      <c r="DA140" t="s">
        <v>2129</v>
      </c>
      <c r="DB140" t="s">
        <v>2130</v>
      </c>
      <c r="DC140">
        <v>52</v>
      </c>
      <c r="DD140">
        <v>650</v>
      </c>
      <c r="DE140" t="str">
        <f t="shared" si="4"/>
        <v>J</v>
      </c>
    </row>
    <row r="141" spans="1:109" x14ac:dyDescent="0.35">
      <c r="A141">
        <v>10000</v>
      </c>
      <c r="B141" t="s">
        <v>1661</v>
      </c>
      <c r="C141" t="s">
        <v>1637</v>
      </c>
      <c r="D141" t="s">
        <v>1661</v>
      </c>
      <c r="E141" t="s">
        <v>1662</v>
      </c>
      <c r="F141" t="s">
        <v>1663</v>
      </c>
      <c r="G141" t="s">
        <v>1664</v>
      </c>
      <c r="H141" t="s">
        <v>1641</v>
      </c>
      <c r="I141">
        <v>10000</v>
      </c>
      <c r="CP141" t="s">
        <v>1642</v>
      </c>
      <c r="CQ141">
        <v>30151441</v>
      </c>
      <c r="CS141" s="1">
        <v>20.6320763782509</v>
      </c>
      <c r="CT141">
        <v>206320.76378250899</v>
      </c>
      <c r="CU141">
        <v>206320.76378250899</v>
      </c>
      <c r="CV141">
        <v>100</v>
      </c>
      <c r="CW141">
        <v>1</v>
      </c>
      <c r="CX141" t="s">
        <v>1665</v>
      </c>
      <c r="CY141" t="s">
        <v>2072</v>
      </c>
      <c r="CZ141" t="s">
        <v>2131</v>
      </c>
      <c r="DA141" t="s">
        <v>2129</v>
      </c>
      <c r="DB141" t="s">
        <v>2130</v>
      </c>
      <c r="DC141">
        <v>52</v>
      </c>
      <c r="DD141">
        <v>650</v>
      </c>
      <c r="DE141" t="str">
        <f t="shared" si="4"/>
        <v>J</v>
      </c>
    </row>
    <row r="142" spans="1:109" x14ac:dyDescent="0.35">
      <c r="A142">
        <v>10000</v>
      </c>
      <c r="B142" t="s">
        <v>1697</v>
      </c>
      <c r="C142" t="s">
        <v>1637</v>
      </c>
      <c r="D142" t="s">
        <v>1697</v>
      </c>
      <c r="E142" t="s">
        <v>1698</v>
      </c>
      <c r="F142" t="s">
        <v>1699</v>
      </c>
      <c r="G142" t="s">
        <v>1696</v>
      </c>
      <c r="H142" t="s">
        <v>1641</v>
      </c>
      <c r="I142">
        <v>10000</v>
      </c>
      <c r="CP142" t="s">
        <v>1642</v>
      </c>
      <c r="CQ142">
        <v>30151452</v>
      </c>
      <c r="CS142" s="1">
        <v>24.464555223306899</v>
      </c>
      <c r="CT142">
        <v>244645.552233069</v>
      </c>
      <c r="CU142">
        <v>244645.552233069</v>
      </c>
      <c r="CV142">
        <v>30</v>
      </c>
      <c r="CW142">
        <v>1</v>
      </c>
      <c r="CX142" t="s">
        <v>1700</v>
      </c>
      <c r="CY142" t="s">
        <v>2072</v>
      </c>
      <c r="CZ142" t="s">
        <v>2035</v>
      </c>
      <c r="DA142" t="s">
        <v>2129</v>
      </c>
      <c r="DB142" t="s">
        <v>2030</v>
      </c>
      <c r="DC142">
        <v>52</v>
      </c>
      <c r="DD142">
        <v>650</v>
      </c>
      <c r="DE142" t="str">
        <f t="shared" si="4"/>
        <v>D</v>
      </c>
    </row>
    <row r="143" spans="1:109" x14ac:dyDescent="0.35">
      <c r="A143">
        <v>10000</v>
      </c>
      <c r="B143" t="s">
        <v>1701</v>
      </c>
      <c r="C143" t="s">
        <v>1637</v>
      </c>
      <c r="D143" t="s">
        <v>1701</v>
      </c>
      <c r="E143" t="s">
        <v>1702</v>
      </c>
      <c r="F143" t="s">
        <v>1703</v>
      </c>
      <c r="G143" t="s">
        <v>1696</v>
      </c>
      <c r="H143" t="s">
        <v>1659</v>
      </c>
      <c r="I143">
        <v>10000</v>
      </c>
      <c r="CP143" t="s">
        <v>1642</v>
      </c>
      <c r="CQ143">
        <v>30151453</v>
      </c>
      <c r="CS143" s="1">
        <v>24.611523438603999</v>
      </c>
      <c r="CT143">
        <v>246115.23438604001</v>
      </c>
      <c r="CU143">
        <v>246115.23438604001</v>
      </c>
      <c r="CV143">
        <v>30</v>
      </c>
      <c r="CW143">
        <v>1</v>
      </c>
      <c r="CX143" t="s">
        <v>1704</v>
      </c>
      <c r="CY143" t="s">
        <v>2072</v>
      </c>
      <c r="CZ143" t="s">
        <v>2035</v>
      </c>
      <c r="DA143" t="s">
        <v>2129</v>
      </c>
      <c r="DB143" t="s">
        <v>2082</v>
      </c>
      <c r="DC143">
        <v>52</v>
      </c>
      <c r="DD143">
        <v>650</v>
      </c>
      <c r="DE143" t="str">
        <f t="shared" si="4"/>
        <v>K</v>
      </c>
    </row>
    <row r="144" spans="1:109" x14ac:dyDescent="0.35">
      <c r="A144">
        <v>10000</v>
      </c>
      <c r="B144" t="s">
        <v>1694</v>
      </c>
      <c r="C144" t="s">
        <v>1637</v>
      </c>
      <c r="F144" t="s">
        <v>1695</v>
      </c>
      <c r="G144" t="s">
        <v>1696</v>
      </c>
      <c r="H144" t="s">
        <v>1641</v>
      </c>
      <c r="I144">
        <v>10000</v>
      </c>
      <c r="CP144" t="s">
        <v>2148</v>
      </c>
      <c r="CS144" s="1">
        <v>7.31</v>
      </c>
      <c r="CY144" t="s">
        <v>2072</v>
      </c>
      <c r="CZ144" t="s">
        <v>2035</v>
      </c>
      <c r="DA144" t="s">
        <v>2129</v>
      </c>
      <c r="DB144" t="s">
        <v>2065</v>
      </c>
      <c r="DC144">
        <v>52</v>
      </c>
      <c r="DD144">
        <v>650</v>
      </c>
      <c r="DE144" t="str">
        <f t="shared" si="4"/>
        <v>K</v>
      </c>
    </row>
    <row r="145" spans="1:109" x14ac:dyDescent="0.35">
      <c r="A145">
        <v>10000</v>
      </c>
      <c r="B145" t="s">
        <v>1644</v>
      </c>
      <c r="C145" t="s">
        <v>1637</v>
      </c>
      <c r="D145" t="s">
        <v>1644</v>
      </c>
      <c r="E145" t="s">
        <v>1645</v>
      </c>
      <c r="F145" t="s">
        <v>1646</v>
      </c>
      <c r="G145" t="s">
        <v>1647</v>
      </c>
      <c r="H145" t="s">
        <v>1641</v>
      </c>
      <c r="I145">
        <v>10000</v>
      </c>
      <c r="CP145" t="s">
        <v>1642</v>
      </c>
      <c r="CQ145">
        <v>30151463</v>
      </c>
      <c r="CS145" s="1">
        <v>9.0215873697776807</v>
      </c>
      <c r="CT145">
        <v>90215.873697776799</v>
      </c>
      <c r="CU145">
        <v>90215.873697776799</v>
      </c>
      <c r="CV145">
        <v>50</v>
      </c>
      <c r="CW145">
        <v>1</v>
      </c>
      <c r="CX145" t="s">
        <v>1648</v>
      </c>
      <c r="CY145" t="s">
        <v>2031</v>
      </c>
      <c r="CZ145" t="s">
        <v>2032</v>
      </c>
      <c r="DA145" t="s">
        <v>2129</v>
      </c>
      <c r="DB145" t="s">
        <v>2065</v>
      </c>
      <c r="DC145">
        <v>100</v>
      </c>
      <c r="DD145">
        <v>650</v>
      </c>
      <c r="DE145" t="str">
        <f t="shared" si="4"/>
        <v>K</v>
      </c>
    </row>
    <row r="146" spans="1:109" x14ac:dyDescent="0.35">
      <c r="A146">
        <v>10000</v>
      </c>
      <c r="B146" t="s">
        <v>1656</v>
      </c>
      <c r="C146" t="s">
        <v>1637</v>
      </c>
      <c r="D146" t="s">
        <v>1656</v>
      </c>
      <c r="E146" t="s">
        <v>1657</v>
      </c>
      <c r="F146" t="s">
        <v>1658</v>
      </c>
      <c r="G146" t="s">
        <v>1647</v>
      </c>
      <c r="H146" t="s">
        <v>1659</v>
      </c>
      <c r="I146">
        <v>10000</v>
      </c>
      <c r="CP146" t="s">
        <v>1642</v>
      </c>
      <c r="CQ146">
        <v>30151454</v>
      </c>
      <c r="CS146" s="1">
        <v>16.087366951370399</v>
      </c>
      <c r="CT146">
        <v>160873.66951370399</v>
      </c>
      <c r="CU146">
        <v>160873.66951370399</v>
      </c>
      <c r="CV146">
        <v>30</v>
      </c>
      <c r="CW146">
        <v>1</v>
      </c>
      <c r="CX146" t="s">
        <v>1660</v>
      </c>
      <c r="CY146" t="s">
        <v>2031</v>
      </c>
      <c r="CZ146" t="s">
        <v>2032</v>
      </c>
      <c r="DA146" t="s">
        <v>2129</v>
      </c>
      <c r="DB146" t="s">
        <v>2082</v>
      </c>
      <c r="DC146">
        <v>100</v>
      </c>
      <c r="DD146">
        <v>650</v>
      </c>
      <c r="DE146" t="str">
        <f t="shared" si="4"/>
        <v>K</v>
      </c>
    </row>
    <row r="147" spans="1:109" x14ac:dyDescent="0.35">
      <c r="A147">
        <v>10000</v>
      </c>
      <c r="B147" t="s">
        <v>1649</v>
      </c>
      <c r="C147" t="s">
        <v>1637</v>
      </c>
      <c r="F147" t="s">
        <v>1646</v>
      </c>
      <c r="G147" t="s">
        <v>1647</v>
      </c>
      <c r="H147" t="s">
        <v>1641</v>
      </c>
      <c r="I147">
        <v>10000</v>
      </c>
      <c r="CP147" t="s">
        <v>2147</v>
      </c>
      <c r="CS147" s="1">
        <v>3.86</v>
      </c>
      <c r="CY147" t="s">
        <v>2031</v>
      </c>
      <c r="CZ147" t="s">
        <v>2032</v>
      </c>
      <c r="DA147" t="s">
        <v>2129</v>
      </c>
      <c r="DB147" t="s">
        <v>2065</v>
      </c>
      <c r="DC147">
        <v>100</v>
      </c>
      <c r="DD147">
        <v>650</v>
      </c>
      <c r="DE147" t="str">
        <f t="shared" si="4"/>
        <v>K</v>
      </c>
    </row>
    <row r="148" spans="1:109" x14ac:dyDescent="0.35">
      <c r="A148">
        <v>10000</v>
      </c>
      <c r="B148" t="s">
        <v>1650</v>
      </c>
      <c r="C148" t="s">
        <v>1637</v>
      </c>
      <c r="F148" t="s">
        <v>1651</v>
      </c>
      <c r="G148" t="s">
        <v>1647</v>
      </c>
      <c r="H148" t="s">
        <v>1641</v>
      </c>
      <c r="I148">
        <v>10000</v>
      </c>
      <c r="CP148" t="s">
        <v>2147</v>
      </c>
      <c r="CS148" s="1">
        <v>4.49</v>
      </c>
      <c r="CY148" t="s">
        <v>2031</v>
      </c>
      <c r="CZ148" t="s">
        <v>2032</v>
      </c>
      <c r="DA148" t="s">
        <v>2129</v>
      </c>
      <c r="DB148" t="s">
        <v>2030</v>
      </c>
      <c r="DC148">
        <v>100</v>
      </c>
      <c r="DD148">
        <v>650</v>
      </c>
      <c r="DE148" t="str">
        <f t="shared" si="4"/>
        <v>D</v>
      </c>
    </row>
    <row r="149" spans="1:109" x14ac:dyDescent="0.35">
      <c r="A149">
        <v>10000</v>
      </c>
      <c r="B149" t="s">
        <v>1636</v>
      </c>
      <c r="C149" t="s">
        <v>1637</v>
      </c>
      <c r="D149" t="s">
        <v>1636</v>
      </c>
      <c r="E149" t="s">
        <v>1638</v>
      </c>
      <c r="F149" t="s">
        <v>1639</v>
      </c>
      <c r="G149" t="s">
        <v>1640</v>
      </c>
      <c r="H149" t="s">
        <v>1641</v>
      </c>
      <c r="I149">
        <v>10000</v>
      </c>
      <c r="CP149" t="s">
        <v>1642</v>
      </c>
      <c r="CQ149">
        <v>30151461</v>
      </c>
      <c r="CS149" s="1">
        <v>9.0441978644387699</v>
      </c>
      <c r="CT149">
        <v>90441.978644387695</v>
      </c>
      <c r="CU149">
        <v>90441.978644387695</v>
      </c>
      <c r="CV149">
        <v>100</v>
      </c>
      <c r="CW149">
        <v>1</v>
      </c>
      <c r="CX149" t="s">
        <v>1643</v>
      </c>
      <c r="CY149" t="s">
        <v>2128</v>
      </c>
      <c r="CZ149" t="s">
        <v>2032</v>
      </c>
      <c r="DA149" t="s">
        <v>2129</v>
      </c>
      <c r="DB149" t="s">
        <v>2130</v>
      </c>
      <c r="DC149">
        <v>111</v>
      </c>
      <c r="DD149">
        <v>650</v>
      </c>
      <c r="DE149" t="str">
        <f t="shared" si="4"/>
        <v>J</v>
      </c>
    </row>
    <row r="150" spans="1:109" x14ac:dyDescent="0.35">
      <c r="A150">
        <v>10000</v>
      </c>
      <c r="B150" t="s">
        <v>1636</v>
      </c>
      <c r="C150" t="s">
        <v>1637</v>
      </c>
      <c r="D150" t="s">
        <v>1636</v>
      </c>
      <c r="E150" t="s">
        <v>1638</v>
      </c>
      <c r="F150" t="s">
        <v>1639</v>
      </c>
      <c r="G150" t="s">
        <v>1640</v>
      </c>
      <c r="H150" t="s">
        <v>1641</v>
      </c>
      <c r="I150">
        <v>10000</v>
      </c>
      <c r="CP150" t="s">
        <v>1642</v>
      </c>
      <c r="CQ150">
        <v>30151461</v>
      </c>
      <c r="CS150" s="1">
        <v>9.0441978644387699</v>
      </c>
      <c r="CT150">
        <v>90441.978644387695</v>
      </c>
      <c r="CU150">
        <v>90441.978644387695</v>
      </c>
      <c r="CV150">
        <v>100</v>
      </c>
      <c r="CW150">
        <v>1</v>
      </c>
      <c r="CX150" t="s">
        <v>1643</v>
      </c>
      <c r="CY150" t="s">
        <v>2128</v>
      </c>
      <c r="CZ150" t="s">
        <v>2032</v>
      </c>
      <c r="DA150" t="s">
        <v>2129</v>
      </c>
      <c r="DB150" t="s">
        <v>2130</v>
      </c>
      <c r="DC150">
        <v>111</v>
      </c>
      <c r="DD150">
        <v>650</v>
      </c>
      <c r="DE150" t="str">
        <f t="shared" si="4"/>
        <v>J</v>
      </c>
    </row>
    <row r="151" spans="1:109" x14ac:dyDescent="0.35">
      <c r="A151">
        <v>10000</v>
      </c>
      <c r="B151" t="s">
        <v>1636</v>
      </c>
      <c r="C151" t="s">
        <v>1637</v>
      </c>
      <c r="D151" t="s">
        <v>1636</v>
      </c>
      <c r="E151" t="s">
        <v>1638</v>
      </c>
      <c r="F151" t="s">
        <v>1639</v>
      </c>
      <c r="G151" t="s">
        <v>1640</v>
      </c>
      <c r="H151" t="s">
        <v>1641</v>
      </c>
      <c r="I151">
        <v>10000</v>
      </c>
      <c r="CP151" t="s">
        <v>1642</v>
      </c>
      <c r="CQ151">
        <v>30151461</v>
      </c>
      <c r="CS151" s="1">
        <v>9.0441978644387699</v>
      </c>
      <c r="CT151">
        <v>90441.978644387695</v>
      </c>
      <c r="CU151">
        <v>90441.978644387695</v>
      </c>
      <c r="CV151">
        <v>100</v>
      </c>
      <c r="CW151">
        <v>1</v>
      </c>
      <c r="CX151" t="s">
        <v>1643</v>
      </c>
      <c r="CY151" t="s">
        <v>2128</v>
      </c>
      <c r="CZ151" t="s">
        <v>2032</v>
      </c>
      <c r="DA151" t="s">
        <v>2129</v>
      </c>
      <c r="DB151" t="s">
        <v>2130</v>
      </c>
      <c r="DC151">
        <v>111</v>
      </c>
      <c r="DD151">
        <v>650</v>
      </c>
      <c r="DE151" t="str">
        <f t="shared" si="4"/>
        <v>J</v>
      </c>
    </row>
    <row r="152" spans="1:109" x14ac:dyDescent="0.35">
      <c r="A152">
        <v>10000</v>
      </c>
      <c r="B152" t="s">
        <v>1652</v>
      </c>
      <c r="C152" t="s">
        <v>1637</v>
      </c>
      <c r="D152" t="s">
        <v>1652</v>
      </c>
      <c r="E152" t="s">
        <v>1653</v>
      </c>
      <c r="F152" t="s">
        <v>1654</v>
      </c>
      <c r="G152" t="s">
        <v>1647</v>
      </c>
      <c r="H152" t="s">
        <v>1641</v>
      </c>
      <c r="I152">
        <v>10000</v>
      </c>
      <c r="CP152" t="s">
        <v>1642</v>
      </c>
      <c r="CQ152">
        <v>30151462</v>
      </c>
      <c r="CS152" s="1">
        <v>10.084280618849199</v>
      </c>
      <c r="CT152">
        <v>100842.806188492</v>
      </c>
      <c r="CU152">
        <v>100842.806188492</v>
      </c>
      <c r="CV152">
        <v>30</v>
      </c>
      <c r="CW152">
        <v>1</v>
      </c>
      <c r="CX152" t="s">
        <v>1655</v>
      </c>
      <c r="CY152" t="s">
        <v>2128</v>
      </c>
      <c r="CZ152" t="s">
        <v>2032</v>
      </c>
      <c r="DA152" t="s">
        <v>2129</v>
      </c>
      <c r="DB152" t="s">
        <v>2030</v>
      </c>
      <c r="DC152">
        <v>111</v>
      </c>
      <c r="DD152">
        <v>650</v>
      </c>
      <c r="DE152" t="str">
        <f t="shared" si="4"/>
        <v>D</v>
      </c>
    </row>
    <row r="153" spans="1:109" x14ac:dyDescent="0.35">
      <c r="A153">
        <v>10000</v>
      </c>
      <c r="B153" t="s">
        <v>690</v>
      </c>
      <c r="C153" t="s">
        <v>137</v>
      </c>
      <c r="D153" t="s">
        <v>1877</v>
      </c>
      <c r="E153" t="s">
        <v>1878</v>
      </c>
      <c r="F153" t="s">
        <v>692</v>
      </c>
      <c r="G153" t="s">
        <v>693</v>
      </c>
      <c r="H153" t="s">
        <v>694</v>
      </c>
      <c r="I153">
        <v>10000</v>
      </c>
      <c r="K153" t="s">
        <v>1877</v>
      </c>
      <c r="P153" t="s">
        <v>1879</v>
      </c>
      <c r="W153" t="s">
        <v>1877</v>
      </c>
      <c r="AD153" t="s">
        <v>129</v>
      </c>
      <c r="AM153" s="1">
        <v>9.1626999999999992</v>
      </c>
      <c r="AR153" s="1">
        <v>11.08</v>
      </c>
      <c r="AY153" s="1">
        <v>9.1626999999999992</v>
      </c>
      <c r="BA153">
        <v>6400</v>
      </c>
      <c r="BF153">
        <v>1638</v>
      </c>
      <c r="BM153">
        <v>6400</v>
      </c>
      <c r="BO153">
        <v>1600</v>
      </c>
      <c r="BT153">
        <v>1</v>
      </c>
      <c r="CA153">
        <v>1600</v>
      </c>
      <c r="CC153" t="s">
        <v>1880</v>
      </c>
      <c r="CH153" t="s">
        <v>1881</v>
      </c>
      <c r="CO153" t="s">
        <v>1882</v>
      </c>
      <c r="CP153" t="s">
        <v>36</v>
      </c>
      <c r="CQ153" t="s">
        <v>1877</v>
      </c>
      <c r="CS153" s="1">
        <v>9.1626999999999992</v>
      </c>
      <c r="CT153">
        <v>91626.999999999898</v>
      </c>
      <c r="CU153">
        <v>91626.999999999898</v>
      </c>
      <c r="CV153">
        <v>6400</v>
      </c>
      <c r="CW153">
        <v>1600</v>
      </c>
      <c r="CX153" t="s">
        <v>1882</v>
      </c>
      <c r="CY153" t="s">
        <v>2046</v>
      </c>
      <c r="CZ153" t="s">
        <v>2032</v>
      </c>
      <c r="DA153" t="s">
        <v>2044</v>
      </c>
      <c r="DB153" t="s">
        <v>2039</v>
      </c>
      <c r="DC153">
        <v>78</v>
      </c>
      <c r="DD153">
        <v>900</v>
      </c>
      <c r="DE153" t="str">
        <f t="shared" si="4"/>
        <v>J</v>
      </c>
    </row>
    <row r="154" spans="1:109" x14ac:dyDescent="0.35">
      <c r="A154">
        <v>10000</v>
      </c>
      <c r="B154" t="s">
        <v>945</v>
      </c>
      <c r="C154" t="s">
        <v>137</v>
      </c>
      <c r="D154" t="s">
        <v>945</v>
      </c>
      <c r="E154" t="s">
        <v>946</v>
      </c>
      <c r="F154" t="s">
        <v>947</v>
      </c>
      <c r="G154" t="s">
        <v>948</v>
      </c>
      <c r="H154" t="s">
        <v>949</v>
      </c>
      <c r="I154">
        <v>10000</v>
      </c>
      <c r="J154" t="s">
        <v>950</v>
      </c>
      <c r="Q154" t="s">
        <v>951</v>
      </c>
      <c r="R154" t="s">
        <v>945</v>
      </c>
      <c r="S154">
        <v>1923367</v>
      </c>
      <c r="X154" t="s">
        <v>48</v>
      </c>
      <c r="AL154" s="1">
        <v>70.59</v>
      </c>
      <c r="AS154" s="1">
        <v>67.06</v>
      </c>
      <c r="AT154" s="1">
        <v>50.72</v>
      </c>
      <c r="AU154" s="1">
        <v>70.069999999999993</v>
      </c>
      <c r="AZ154">
        <v>589</v>
      </c>
      <c r="BG154">
        <v>29</v>
      </c>
      <c r="BH154">
        <v>487</v>
      </c>
      <c r="BI154">
        <v>39</v>
      </c>
      <c r="BN154">
        <v>1</v>
      </c>
      <c r="BU154">
        <v>1</v>
      </c>
      <c r="BV154">
        <v>1</v>
      </c>
      <c r="BW154">
        <v>30</v>
      </c>
      <c r="CB154" t="s">
        <v>952</v>
      </c>
      <c r="CI154" t="s">
        <v>953</v>
      </c>
      <c r="CJ154" t="s">
        <v>954</v>
      </c>
      <c r="CK154" t="s">
        <v>955</v>
      </c>
      <c r="CP154" t="s">
        <v>31</v>
      </c>
      <c r="CQ154" t="s">
        <v>945</v>
      </c>
      <c r="CS154" s="1">
        <v>50.72</v>
      </c>
      <c r="CT154">
        <v>507200</v>
      </c>
      <c r="CU154">
        <v>507200</v>
      </c>
      <c r="CV154">
        <v>487</v>
      </c>
      <c r="CW154">
        <v>1</v>
      </c>
      <c r="CX154" t="s">
        <v>954</v>
      </c>
      <c r="CY154" t="s">
        <v>2097</v>
      </c>
      <c r="CZ154" t="s">
        <v>2098</v>
      </c>
      <c r="DA154" t="s">
        <v>2044</v>
      </c>
      <c r="DB154" t="s">
        <v>2082</v>
      </c>
      <c r="DC154">
        <v>22.3</v>
      </c>
      <c r="DD154">
        <v>1200</v>
      </c>
      <c r="DE154" t="str">
        <f t="shared" si="4"/>
        <v>K</v>
      </c>
    </row>
    <row r="155" spans="1:109" x14ac:dyDescent="0.35">
      <c r="A155">
        <v>10000</v>
      </c>
      <c r="B155" t="s">
        <v>1061</v>
      </c>
      <c r="C155" t="s">
        <v>137</v>
      </c>
      <c r="D155" t="s">
        <v>1061</v>
      </c>
      <c r="E155" t="s">
        <v>1062</v>
      </c>
      <c r="F155" t="s">
        <v>1063</v>
      </c>
      <c r="G155" t="s">
        <v>948</v>
      </c>
      <c r="H155" t="s">
        <v>1064</v>
      </c>
      <c r="I155">
        <v>10000</v>
      </c>
      <c r="J155" t="s">
        <v>1065</v>
      </c>
      <c r="Q155" t="s">
        <v>1066</v>
      </c>
      <c r="R155" t="s">
        <v>1061</v>
      </c>
      <c r="X155" t="s">
        <v>48</v>
      </c>
      <c r="AL155" s="1">
        <v>70.569999999999993</v>
      </c>
      <c r="AS155" s="1">
        <v>63.35</v>
      </c>
      <c r="AT155" s="1">
        <v>50.72</v>
      </c>
      <c r="AZ155">
        <v>36</v>
      </c>
      <c r="BG155">
        <v>32</v>
      </c>
      <c r="BH155">
        <v>64</v>
      </c>
      <c r="BN155">
        <v>1</v>
      </c>
      <c r="BU155">
        <v>1</v>
      </c>
      <c r="BV155">
        <v>1</v>
      </c>
      <c r="CB155" t="s">
        <v>1067</v>
      </c>
      <c r="CI155" t="s">
        <v>1068</v>
      </c>
      <c r="CJ155" t="s">
        <v>1069</v>
      </c>
      <c r="CP155" t="s">
        <v>31</v>
      </c>
      <c r="CQ155" t="s">
        <v>1061</v>
      </c>
      <c r="CS155" s="1">
        <v>50.72</v>
      </c>
      <c r="CT155">
        <v>507200</v>
      </c>
      <c r="CU155">
        <v>507200</v>
      </c>
      <c r="CV155">
        <v>64</v>
      </c>
      <c r="CW155">
        <v>1</v>
      </c>
      <c r="CX155" t="s">
        <v>1069</v>
      </c>
      <c r="CY155" t="s">
        <v>2097</v>
      </c>
      <c r="CZ155" t="s">
        <v>2098</v>
      </c>
      <c r="DA155" t="s">
        <v>2044</v>
      </c>
      <c r="DB155" t="s">
        <v>2030</v>
      </c>
      <c r="DC155">
        <v>22.3</v>
      </c>
      <c r="DD155">
        <v>1200</v>
      </c>
      <c r="DE155" t="str">
        <f t="shared" si="4"/>
        <v>D</v>
      </c>
    </row>
    <row r="156" spans="1:109" x14ac:dyDescent="0.35">
      <c r="A156">
        <v>10000</v>
      </c>
      <c r="B156" t="s">
        <v>1459</v>
      </c>
      <c r="C156" t="s">
        <v>137</v>
      </c>
      <c r="D156" t="s">
        <v>1459</v>
      </c>
      <c r="E156" t="s">
        <v>1460</v>
      </c>
      <c r="F156" t="s">
        <v>1461</v>
      </c>
      <c r="G156" t="s">
        <v>1462</v>
      </c>
      <c r="H156" t="s">
        <v>1463</v>
      </c>
      <c r="I156">
        <v>10000</v>
      </c>
      <c r="J156" t="s">
        <v>1464</v>
      </c>
      <c r="Q156" t="s">
        <v>1465</v>
      </c>
      <c r="R156" t="s">
        <v>1459</v>
      </c>
      <c r="X156" t="s">
        <v>48</v>
      </c>
      <c r="AL156" s="1">
        <v>37.540199999999999</v>
      </c>
      <c r="AS156" s="1">
        <v>35.659999999999997</v>
      </c>
      <c r="AT156" s="1">
        <v>36.07</v>
      </c>
      <c r="AZ156">
        <v>93</v>
      </c>
      <c r="BG156">
        <v>15</v>
      </c>
      <c r="BH156">
        <v>288</v>
      </c>
      <c r="BN156">
        <v>1</v>
      </c>
      <c r="BU156">
        <v>1</v>
      </c>
      <c r="BV156">
        <v>1</v>
      </c>
      <c r="CB156" t="s">
        <v>1466</v>
      </c>
      <c r="CI156" t="s">
        <v>1467</v>
      </c>
      <c r="CJ156" t="s">
        <v>1468</v>
      </c>
      <c r="CP156" t="s">
        <v>30</v>
      </c>
      <c r="CQ156" t="s">
        <v>1465</v>
      </c>
      <c r="CS156" s="1">
        <v>35.659999999999997</v>
      </c>
      <c r="CT156">
        <v>356599.99999999901</v>
      </c>
      <c r="CU156">
        <v>356599.99999999901</v>
      </c>
      <c r="CV156">
        <v>15</v>
      </c>
      <c r="CW156">
        <v>1</v>
      </c>
      <c r="CX156" t="s">
        <v>1467</v>
      </c>
      <c r="CY156" t="s">
        <v>2119</v>
      </c>
      <c r="CZ156" t="s">
        <v>2028</v>
      </c>
      <c r="DA156" t="s">
        <v>2044</v>
      </c>
      <c r="DB156" t="s">
        <v>2082</v>
      </c>
      <c r="DC156">
        <v>28.8</v>
      </c>
      <c r="DD156">
        <v>1200</v>
      </c>
      <c r="DE156" t="str">
        <f t="shared" si="4"/>
        <v>K</v>
      </c>
    </row>
    <row r="157" spans="1:109" x14ac:dyDescent="0.35">
      <c r="A157">
        <v>10000</v>
      </c>
      <c r="B157" t="s">
        <v>1469</v>
      </c>
      <c r="C157" t="s">
        <v>137</v>
      </c>
      <c r="D157" t="s">
        <v>1469</v>
      </c>
      <c r="E157" t="s">
        <v>1470</v>
      </c>
      <c r="F157" t="s">
        <v>1471</v>
      </c>
      <c r="G157" t="s">
        <v>1462</v>
      </c>
      <c r="H157" t="s">
        <v>1472</v>
      </c>
      <c r="I157">
        <v>10000</v>
      </c>
      <c r="J157" t="s">
        <v>1473</v>
      </c>
      <c r="Q157" t="s">
        <v>1474</v>
      </c>
      <c r="R157" t="s">
        <v>1469</v>
      </c>
      <c r="X157" t="s">
        <v>48</v>
      </c>
      <c r="AL157" s="1">
        <v>39.03</v>
      </c>
      <c r="AS157" s="1">
        <v>35.04</v>
      </c>
      <c r="AT157" s="1">
        <v>36.07</v>
      </c>
      <c r="AZ157">
        <v>33</v>
      </c>
      <c r="BG157">
        <v>110</v>
      </c>
      <c r="BH157">
        <v>100</v>
      </c>
      <c r="BN157">
        <v>1</v>
      </c>
      <c r="BU157">
        <v>1</v>
      </c>
      <c r="BV157">
        <v>1</v>
      </c>
      <c r="CB157" t="s">
        <v>1475</v>
      </c>
      <c r="CI157" t="s">
        <v>1476</v>
      </c>
      <c r="CJ157" t="s">
        <v>1477</v>
      </c>
      <c r="CP157" t="s">
        <v>30</v>
      </c>
      <c r="CQ157" t="s">
        <v>1474</v>
      </c>
      <c r="CS157" s="1">
        <v>35.04</v>
      </c>
      <c r="CT157">
        <v>350400</v>
      </c>
      <c r="CU157">
        <v>350400</v>
      </c>
      <c r="CV157">
        <v>110</v>
      </c>
      <c r="CW157">
        <v>1</v>
      </c>
      <c r="CX157" t="s">
        <v>1476</v>
      </c>
      <c r="CY157" t="s">
        <v>2119</v>
      </c>
      <c r="CZ157" t="s">
        <v>2028</v>
      </c>
      <c r="DA157" t="s">
        <v>2044</v>
      </c>
      <c r="DB157" t="s">
        <v>2030</v>
      </c>
      <c r="DC157">
        <v>28.8</v>
      </c>
      <c r="DD157">
        <v>1200</v>
      </c>
      <c r="DE157" t="str">
        <f t="shared" si="4"/>
        <v>D</v>
      </c>
    </row>
    <row r="158" spans="1:109" x14ac:dyDescent="0.35">
      <c r="A158">
        <v>10000</v>
      </c>
      <c r="B158" t="s">
        <v>1624</v>
      </c>
      <c r="C158" t="s">
        <v>137</v>
      </c>
      <c r="D158" t="s">
        <v>1624</v>
      </c>
      <c r="E158" t="s">
        <v>1625</v>
      </c>
      <c r="F158" t="s">
        <v>1626</v>
      </c>
      <c r="G158" t="s">
        <v>1627</v>
      </c>
      <c r="H158" t="s">
        <v>1628</v>
      </c>
      <c r="I158">
        <v>10000</v>
      </c>
      <c r="J158" t="s">
        <v>1629</v>
      </c>
      <c r="Q158" t="s">
        <v>1630</v>
      </c>
      <c r="R158" t="s">
        <v>1624</v>
      </c>
      <c r="S158">
        <v>9158818</v>
      </c>
      <c r="U158" t="s">
        <v>1624</v>
      </c>
      <c r="X158" t="s">
        <v>48</v>
      </c>
      <c r="AL158" s="1">
        <v>67.12</v>
      </c>
      <c r="AS158" s="1">
        <v>62.07</v>
      </c>
      <c r="AT158" s="1">
        <v>64.489999999999995</v>
      </c>
      <c r="AU158" s="1">
        <v>63.12</v>
      </c>
      <c r="AW158" s="1">
        <v>73.5</v>
      </c>
      <c r="AZ158">
        <v>4</v>
      </c>
      <c r="BG158">
        <v>17</v>
      </c>
      <c r="BH158">
        <v>425</v>
      </c>
      <c r="BI158">
        <v>0</v>
      </c>
      <c r="BK158">
        <v>30</v>
      </c>
      <c r="BN158">
        <v>1</v>
      </c>
      <c r="BU158">
        <v>1</v>
      </c>
      <c r="BV158">
        <v>1</v>
      </c>
      <c r="BW158">
        <v>1</v>
      </c>
      <c r="BY158">
        <v>1</v>
      </c>
      <c r="CB158" t="s">
        <v>1631</v>
      </c>
      <c r="CI158" t="s">
        <v>1632</v>
      </c>
      <c r="CJ158" t="s">
        <v>1633</v>
      </c>
      <c r="CK158" t="s">
        <v>1634</v>
      </c>
      <c r="CM158" t="s">
        <v>1635</v>
      </c>
      <c r="CP158" t="s">
        <v>30</v>
      </c>
      <c r="CQ158" t="s">
        <v>1630</v>
      </c>
      <c r="CS158" s="1">
        <v>62.07</v>
      </c>
      <c r="CT158">
        <v>620700</v>
      </c>
      <c r="CU158">
        <v>620700</v>
      </c>
      <c r="CV158">
        <v>17</v>
      </c>
      <c r="CW158">
        <v>1</v>
      </c>
      <c r="CX158" t="s">
        <v>1632</v>
      </c>
      <c r="CY158" t="s">
        <v>2127</v>
      </c>
      <c r="CZ158" t="s">
        <v>2028</v>
      </c>
      <c r="DA158" t="s">
        <v>2033</v>
      </c>
      <c r="DB158" t="s">
        <v>2030</v>
      </c>
      <c r="DC158">
        <v>34</v>
      </c>
      <c r="DD158">
        <v>1200</v>
      </c>
      <c r="DE158" t="str">
        <f t="shared" si="4"/>
        <v>D</v>
      </c>
    </row>
    <row r="159" spans="1:109" x14ac:dyDescent="0.35">
      <c r="A159">
        <v>10000</v>
      </c>
      <c r="B159" t="s">
        <v>849</v>
      </c>
      <c r="C159" t="s">
        <v>137</v>
      </c>
      <c r="D159" t="s">
        <v>849</v>
      </c>
      <c r="E159" t="s">
        <v>850</v>
      </c>
      <c r="F159" t="s">
        <v>851</v>
      </c>
      <c r="G159" t="s">
        <v>852</v>
      </c>
      <c r="H159" t="s">
        <v>853</v>
      </c>
      <c r="I159">
        <v>10000</v>
      </c>
      <c r="J159" t="s">
        <v>854</v>
      </c>
      <c r="Q159" t="s">
        <v>855</v>
      </c>
      <c r="R159" t="s">
        <v>849</v>
      </c>
      <c r="S159">
        <v>1923507</v>
      </c>
      <c r="U159" t="s">
        <v>849</v>
      </c>
      <c r="W159" t="s">
        <v>849</v>
      </c>
      <c r="X159" t="s">
        <v>196</v>
      </c>
      <c r="AL159" s="1">
        <v>28.2102</v>
      </c>
      <c r="AS159" s="1">
        <v>28.21</v>
      </c>
      <c r="AT159" s="1">
        <v>25.51</v>
      </c>
      <c r="AU159" s="1">
        <v>29.36</v>
      </c>
      <c r="AW159" s="1">
        <v>31.5</v>
      </c>
      <c r="AY159" s="1">
        <v>29.35</v>
      </c>
      <c r="AZ159">
        <v>719</v>
      </c>
      <c r="BG159">
        <v>20</v>
      </c>
      <c r="BH159">
        <v>355</v>
      </c>
      <c r="BI159">
        <v>0</v>
      </c>
      <c r="BK159">
        <v>0</v>
      </c>
      <c r="BM159">
        <v>355</v>
      </c>
      <c r="BN159">
        <v>1</v>
      </c>
      <c r="BU159">
        <v>1</v>
      </c>
      <c r="BV159">
        <v>1</v>
      </c>
      <c r="BW159">
        <v>1</v>
      </c>
      <c r="BY159">
        <v>1</v>
      </c>
      <c r="CA159">
        <v>3</v>
      </c>
      <c r="CB159" t="s">
        <v>856</v>
      </c>
      <c r="CI159" t="s">
        <v>857</v>
      </c>
      <c r="CJ159" t="s">
        <v>858</v>
      </c>
      <c r="CK159" t="s">
        <v>859</v>
      </c>
      <c r="CM159" t="s">
        <v>860</v>
      </c>
      <c r="CO159" t="s">
        <v>861</v>
      </c>
      <c r="CP159" t="s">
        <v>31</v>
      </c>
      <c r="CQ159" t="s">
        <v>849</v>
      </c>
      <c r="CS159" s="1">
        <v>25.51</v>
      </c>
      <c r="CT159">
        <v>255100</v>
      </c>
      <c r="CU159">
        <v>255100</v>
      </c>
      <c r="CV159">
        <v>355</v>
      </c>
      <c r="CW159">
        <v>1</v>
      </c>
      <c r="CX159" t="s">
        <v>858</v>
      </c>
      <c r="CY159" t="s">
        <v>2070</v>
      </c>
      <c r="CZ159" t="s">
        <v>2091</v>
      </c>
      <c r="DA159" t="s">
        <v>2044</v>
      </c>
      <c r="DB159" t="s">
        <v>2082</v>
      </c>
      <c r="DC159">
        <v>39</v>
      </c>
      <c r="DD159">
        <v>900</v>
      </c>
      <c r="DE159" t="str">
        <f t="shared" si="4"/>
        <v>K</v>
      </c>
    </row>
    <row r="160" spans="1:109" x14ac:dyDescent="0.35">
      <c r="A160">
        <v>10000</v>
      </c>
      <c r="B160" t="s">
        <v>1965</v>
      </c>
      <c r="C160" t="s">
        <v>137</v>
      </c>
      <c r="D160" t="s">
        <v>1965</v>
      </c>
      <c r="E160" t="s">
        <v>1966</v>
      </c>
      <c r="F160" t="s">
        <v>1967</v>
      </c>
      <c r="G160" t="s">
        <v>1968</v>
      </c>
      <c r="H160" t="s">
        <v>1969</v>
      </c>
      <c r="I160">
        <v>10000</v>
      </c>
      <c r="J160" t="s">
        <v>1970</v>
      </c>
      <c r="Q160" t="s">
        <v>1971</v>
      </c>
      <c r="R160" t="s">
        <v>1965</v>
      </c>
      <c r="X160" t="s">
        <v>48</v>
      </c>
      <c r="AL160" s="1">
        <v>34.5</v>
      </c>
      <c r="AS160" s="1">
        <v>30.97</v>
      </c>
      <c r="AT160" s="1">
        <v>24.8</v>
      </c>
      <c r="AZ160">
        <v>0</v>
      </c>
      <c r="BG160">
        <v>58</v>
      </c>
      <c r="BH160">
        <v>580</v>
      </c>
      <c r="BN160">
        <v>1</v>
      </c>
      <c r="BU160">
        <v>1</v>
      </c>
      <c r="BV160">
        <v>1</v>
      </c>
      <c r="CB160" t="s">
        <v>1972</v>
      </c>
      <c r="CI160" t="s">
        <v>1973</v>
      </c>
      <c r="CJ160" t="s">
        <v>1974</v>
      </c>
      <c r="CP160" t="s">
        <v>31</v>
      </c>
      <c r="CQ160" t="s">
        <v>1965</v>
      </c>
      <c r="CS160" s="1">
        <v>24.8</v>
      </c>
      <c r="CT160">
        <v>248000</v>
      </c>
      <c r="CU160">
        <v>248000</v>
      </c>
      <c r="CV160">
        <v>580</v>
      </c>
      <c r="CW160">
        <v>1</v>
      </c>
      <c r="CX160" t="s">
        <v>1974</v>
      </c>
      <c r="CY160" t="s">
        <v>2138</v>
      </c>
      <c r="CZ160" t="s">
        <v>2035</v>
      </c>
      <c r="DA160" t="s">
        <v>2044</v>
      </c>
      <c r="DB160" t="s">
        <v>2030</v>
      </c>
      <c r="DC160">
        <v>43</v>
      </c>
      <c r="DD160">
        <v>1200</v>
      </c>
      <c r="DE160" t="str">
        <f t="shared" si="4"/>
        <v>D</v>
      </c>
    </row>
    <row r="161" spans="1:109" x14ac:dyDescent="0.35">
      <c r="A161">
        <v>10000</v>
      </c>
      <c r="B161" t="s">
        <v>1985</v>
      </c>
      <c r="C161" t="s">
        <v>137</v>
      </c>
      <c r="D161" t="s">
        <v>1985</v>
      </c>
      <c r="E161" t="s">
        <v>1986</v>
      </c>
      <c r="F161" t="s">
        <v>1987</v>
      </c>
      <c r="G161" t="s">
        <v>1968</v>
      </c>
      <c r="H161" t="s">
        <v>1988</v>
      </c>
      <c r="I161">
        <v>10000</v>
      </c>
      <c r="J161" t="s">
        <v>1989</v>
      </c>
      <c r="Q161" t="s">
        <v>1990</v>
      </c>
      <c r="R161" t="s">
        <v>1985</v>
      </c>
      <c r="S161">
        <v>1923369</v>
      </c>
      <c r="X161" t="s">
        <v>48</v>
      </c>
      <c r="AL161" s="1">
        <v>37.526000000000003</v>
      </c>
      <c r="AS161" s="1">
        <v>31.86</v>
      </c>
      <c r="AT161" s="1">
        <v>24.8</v>
      </c>
      <c r="AU161" s="1">
        <v>34.25</v>
      </c>
      <c r="AZ161">
        <v>0</v>
      </c>
      <c r="BG161">
        <v>0</v>
      </c>
      <c r="BH161">
        <v>0</v>
      </c>
      <c r="BI161">
        <v>9</v>
      </c>
      <c r="BN161">
        <v>1</v>
      </c>
      <c r="BU161">
        <v>1</v>
      </c>
      <c r="BV161">
        <v>1</v>
      </c>
      <c r="BW161">
        <v>30</v>
      </c>
      <c r="CB161" t="s">
        <v>1991</v>
      </c>
      <c r="CI161" t="s">
        <v>1992</v>
      </c>
      <c r="CJ161" t="s">
        <v>1993</v>
      </c>
      <c r="CK161" t="s">
        <v>1994</v>
      </c>
      <c r="CP161" t="s">
        <v>31</v>
      </c>
      <c r="CQ161" t="s">
        <v>1985</v>
      </c>
      <c r="CS161" s="1">
        <v>24.8</v>
      </c>
      <c r="CT161">
        <v>248000</v>
      </c>
      <c r="CU161">
        <v>248000</v>
      </c>
      <c r="CV161">
        <v>0</v>
      </c>
      <c r="CW161">
        <v>1</v>
      </c>
      <c r="CX161" t="s">
        <v>1993</v>
      </c>
      <c r="CY161" t="s">
        <v>2138</v>
      </c>
      <c r="CZ161" t="s">
        <v>2035</v>
      </c>
      <c r="DA161" t="s">
        <v>2044</v>
      </c>
      <c r="DB161" t="s">
        <v>2082</v>
      </c>
      <c r="DC161">
        <v>43</v>
      </c>
      <c r="DD161">
        <v>1200</v>
      </c>
      <c r="DE161" t="str">
        <f t="shared" si="4"/>
        <v>K</v>
      </c>
    </row>
    <row r="162" spans="1:109" x14ac:dyDescent="0.35">
      <c r="A162">
        <v>10000</v>
      </c>
      <c r="B162" t="s">
        <v>862</v>
      </c>
      <c r="C162" t="s">
        <v>137</v>
      </c>
      <c r="D162" t="s">
        <v>862</v>
      </c>
      <c r="E162" t="s">
        <v>863</v>
      </c>
      <c r="F162" t="s">
        <v>864</v>
      </c>
      <c r="G162" t="s">
        <v>865</v>
      </c>
      <c r="H162" t="s">
        <v>866</v>
      </c>
      <c r="I162">
        <v>10000</v>
      </c>
      <c r="J162" t="s">
        <v>867</v>
      </c>
      <c r="Q162" t="s">
        <v>868</v>
      </c>
      <c r="R162" t="s">
        <v>862</v>
      </c>
      <c r="S162">
        <v>9230711</v>
      </c>
      <c r="U162" t="s">
        <v>862</v>
      </c>
      <c r="X162" t="s">
        <v>48</v>
      </c>
      <c r="AL162" s="1">
        <v>32.810200000000002</v>
      </c>
      <c r="AS162" s="1">
        <v>32.81</v>
      </c>
      <c r="AT162" s="1">
        <v>31.52</v>
      </c>
      <c r="AU162" s="1">
        <v>30.86</v>
      </c>
      <c r="AW162" s="1">
        <v>37.799999999999997</v>
      </c>
      <c r="AZ162">
        <v>4015</v>
      </c>
      <c r="BG162">
        <v>4</v>
      </c>
      <c r="BH162">
        <v>6692</v>
      </c>
      <c r="BI162">
        <v>206</v>
      </c>
      <c r="BK162">
        <v>0</v>
      </c>
      <c r="BN162">
        <v>1</v>
      </c>
      <c r="BU162">
        <v>1</v>
      </c>
      <c r="BV162">
        <v>1</v>
      </c>
      <c r="BW162">
        <v>1</v>
      </c>
      <c r="BY162">
        <v>1</v>
      </c>
      <c r="CB162" t="s">
        <v>869</v>
      </c>
      <c r="CI162" t="s">
        <v>870</v>
      </c>
      <c r="CJ162" t="s">
        <v>871</v>
      </c>
      <c r="CK162" t="s">
        <v>872</v>
      </c>
      <c r="CM162" t="s">
        <v>873</v>
      </c>
      <c r="CP162" t="s">
        <v>32</v>
      </c>
      <c r="CQ162">
        <v>9230711</v>
      </c>
      <c r="CS162" s="1">
        <v>30.86</v>
      </c>
      <c r="CT162">
        <v>308600</v>
      </c>
      <c r="CU162">
        <v>308600</v>
      </c>
      <c r="CV162">
        <v>206</v>
      </c>
      <c r="CW162">
        <v>1</v>
      </c>
      <c r="CX162" t="s">
        <v>872</v>
      </c>
      <c r="CY162" t="s">
        <v>2072</v>
      </c>
      <c r="CZ162" t="s">
        <v>2035</v>
      </c>
      <c r="DA162" t="s">
        <v>2033</v>
      </c>
      <c r="DB162" t="s">
        <v>2030</v>
      </c>
      <c r="DC162">
        <v>52</v>
      </c>
      <c r="DD162">
        <v>1200</v>
      </c>
      <c r="DE162" t="str">
        <f t="shared" ref="DE162:DE195" si="5">IF(DB162="TO-247-3","D",IF(DB162="TO-247-4","K",IF(LEFT(DB162,6)="TO-263","J","K")))</f>
        <v>D</v>
      </c>
    </row>
    <row r="163" spans="1:109" x14ac:dyDescent="0.35">
      <c r="A163">
        <v>10000</v>
      </c>
      <c r="B163" t="s">
        <v>956</v>
      </c>
      <c r="C163" t="s">
        <v>137</v>
      </c>
      <c r="D163" t="s">
        <v>956</v>
      </c>
      <c r="E163" t="s">
        <v>957</v>
      </c>
      <c r="F163" t="s">
        <v>958</v>
      </c>
      <c r="G163" t="s">
        <v>959</v>
      </c>
      <c r="H163" t="s">
        <v>960</v>
      </c>
      <c r="I163">
        <v>10000</v>
      </c>
      <c r="J163" t="s">
        <v>961</v>
      </c>
      <c r="Q163" t="s">
        <v>962</v>
      </c>
      <c r="R163" t="s">
        <v>956</v>
      </c>
      <c r="W163" t="s">
        <v>956</v>
      </c>
      <c r="X163" t="s">
        <v>48</v>
      </c>
      <c r="AL163" s="1">
        <v>76.92</v>
      </c>
      <c r="AS163" s="1">
        <v>76.92</v>
      </c>
      <c r="AT163" s="1">
        <v>72.459999999999994</v>
      </c>
      <c r="AY163" s="1">
        <v>83.35</v>
      </c>
      <c r="AZ163">
        <v>358</v>
      </c>
      <c r="BG163">
        <v>10</v>
      </c>
      <c r="BH163">
        <v>424</v>
      </c>
      <c r="BM163">
        <v>424</v>
      </c>
      <c r="BN163">
        <v>1</v>
      </c>
      <c r="BU163">
        <v>1</v>
      </c>
      <c r="BV163">
        <v>1</v>
      </c>
      <c r="CA163">
        <v>2</v>
      </c>
      <c r="CB163" t="s">
        <v>963</v>
      </c>
      <c r="CI163" t="s">
        <v>964</v>
      </c>
      <c r="CJ163" t="s">
        <v>965</v>
      </c>
      <c r="CO163" t="s">
        <v>966</v>
      </c>
      <c r="CP163" t="s">
        <v>31</v>
      </c>
      <c r="CQ163" t="s">
        <v>956</v>
      </c>
      <c r="CS163" s="1">
        <v>72.459999999999994</v>
      </c>
      <c r="CT163">
        <v>724599.99999999895</v>
      </c>
      <c r="CU163">
        <v>724599.99999999895</v>
      </c>
      <c r="CV163">
        <v>424</v>
      </c>
      <c r="CW163">
        <v>1</v>
      </c>
      <c r="CX163" t="s">
        <v>965</v>
      </c>
      <c r="CY163" t="s">
        <v>2068</v>
      </c>
      <c r="CZ163" t="s">
        <v>2028</v>
      </c>
      <c r="DA163" t="s">
        <v>2033</v>
      </c>
      <c r="DB163" t="s">
        <v>2082</v>
      </c>
      <c r="DC163">
        <v>59</v>
      </c>
      <c r="DD163">
        <v>1700</v>
      </c>
      <c r="DE163" t="str">
        <f t="shared" si="5"/>
        <v>K</v>
      </c>
    </row>
    <row r="164" spans="1:109" x14ac:dyDescent="0.35">
      <c r="A164">
        <v>10000</v>
      </c>
      <c r="B164" t="s">
        <v>967</v>
      </c>
      <c r="C164" t="s">
        <v>137</v>
      </c>
      <c r="D164" t="s">
        <v>967</v>
      </c>
      <c r="E164" t="s">
        <v>968</v>
      </c>
      <c r="F164" t="s">
        <v>969</v>
      </c>
      <c r="G164" t="s">
        <v>959</v>
      </c>
      <c r="H164" t="s">
        <v>970</v>
      </c>
      <c r="I164">
        <v>10000</v>
      </c>
      <c r="J164" t="s">
        <v>971</v>
      </c>
      <c r="Q164" t="s">
        <v>972</v>
      </c>
      <c r="R164" t="s">
        <v>967</v>
      </c>
      <c r="S164">
        <v>1923366</v>
      </c>
      <c r="U164" t="s">
        <v>967</v>
      </c>
      <c r="X164" t="s">
        <v>48</v>
      </c>
      <c r="AL164" s="1">
        <v>83.8506</v>
      </c>
      <c r="AS164" s="1">
        <v>100.97</v>
      </c>
      <c r="AT164" s="1">
        <v>78.989999999999995</v>
      </c>
      <c r="AU164" s="1">
        <v>84.87</v>
      </c>
      <c r="AW164" s="1">
        <v>83</v>
      </c>
      <c r="AZ164">
        <v>1101</v>
      </c>
      <c r="BG164">
        <v>104</v>
      </c>
      <c r="BH164">
        <v>0</v>
      </c>
      <c r="BI164">
        <v>11</v>
      </c>
      <c r="BK164">
        <v>30</v>
      </c>
      <c r="BN164">
        <v>1</v>
      </c>
      <c r="BU164">
        <v>1</v>
      </c>
      <c r="BV164">
        <v>1</v>
      </c>
      <c r="BW164">
        <v>30</v>
      </c>
      <c r="BY164">
        <v>1</v>
      </c>
      <c r="CB164" t="s">
        <v>973</v>
      </c>
      <c r="CI164" t="s">
        <v>974</v>
      </c>
      <c r="CJ164" t="s">
        <v>975</v>
      </c>
      <c r="CK164" t="s">
        <v>976</v>
      </c>
      <c r="CM164" t="s">
        <v>977</v>
      </c>
      <c r="CP164" t="s">
        <v>31</v>
      </c>
      <c r="CQ164" t="s">
        <v>967</v>
      </c>
      <c r="CS164" s="1">
        <v>78.989999999999995</v>
      </c>
      <c r="CT164">
        <v>789900</v>
      </c>
      <c r="CU164">
        <v>789900</v>
      </c>
      <c r="CV164">
        <v>0</v>
      </c>
      <c r="CW164">
        <v>1</v>
      </c>
      <c r="CX164" t="s">
        <v>975</v>
      </c>
      <c r="CY164" t="s">
        <v>2099</v>
      </c>
      <c r="CZ164" t="s">
        <v>2028</v>
      </c>
      <c r="DA164" t="s">
        <v>2033</v>
      </c>
      <c r="DB164" t="s">
        <v>2030</v>
      </c>
      <c r="DC164">
        <v>70</v>
      </c>
      <c r="DD164">
        <v>1700</v>
      </c>
      <c r="DE164" t="str">
        <f t="shared" si="5"/>
        <v>D</v>
      </c>
    </row>
    <row r="165" spans="1:109" x14ac:dyDescent="0.35">
      <c r="A165">
        <v>10000</v>
      </c>
      <c r="B165" t="s">
        <v>163</v>
      </c>
      <c r="C165" t="s">
        <v>137</v>
      </c>
      <c r="D165" t="s">
        <v>163</v>
      </c>
      <c r="E165" t="s">
        <v>164</v>
      </c>
      <c r="F165" t="s">
        <v>165</v>
      </c>
      <c r="G165" t="s">
        <v>166</v>
      </c>
      <c r="H165" t="s">
        <v>167</v>
      </c>
      <c r="I165">
        <v>10000</v>
      </c>
      <c r="J165" t="s">
        <v>168</v>
      </c>
      <c r="Q165" t="s">
        <v>169</v>
      </c>
      <c r="R165" t="s">
        <v>163</v>
      </c>
      <c r="S165">
        <v>9158836</v>
      </c>
      <c r="U165" t="s">
        <v>163</v>
      </c>
      <c r="W165" t="s">
        <v>163</v>
      </c>
      <c r="X165" t="s">
        <v>48</v>
      </c>
      <c r="AL165" s="1">
        <v>9.375</v>
      </c>
      <c r="AS165" s="1">
        <v>3.61</v>
      </c>
      <c r="AT165" s="1">
        <v>9.25</v>
      </c>
      <c r="AU165" s="1">
        <v>9.1259999999999994</v>
      </c>
      <c r="AW165" s="1">
        <v>10.4</v>
      </c>
      <c r="AY165" s="1">
        <v>10.65</v>
      </c>
      <c r="AZ165">
        <v>9649</v>
      </c>
      <c r="BG165">
        <v>0</v>
      </c>
      <c r="BH165">
        <v>97</v>
      </c>
      <c r="BI165">
        <v>61</v>
      </c>
      <c r="BK165">
        <v>201</v>
      </c>
      <c r="BM165">
        <v>97</v>
      </c>
      <c r="BN165">
        <v>1</v>
      </c>
      <c r="BU165">
        <v>1</v>
      </c>
      <c r="BV165">
        <v>1</v>
      </c>
      <c r="BW165">
        <v>1</v>
      </c>
      <c r="BY165">
        <v>1</v>
      </c>
      <c r="CA165">
        <v>6</v>
      </c>
      <c r="CB165" t="s">
        <v>170</v>
      </c>
      <c r="CI165" t="s">
        <v>171</v>
      </c>
      <c r="CJ165" t="s">
        <v>172</v>
      </c>
      <c r="CK165" t="s">
        <v>173</v>
      </c>
      <c r="CM165" t="s">
        <v>174</v>
      </c>
      <c r="CO165" t="s">
        <v>175</v>
      </c>
      <c r="CP165" t="s">
        <v>30</v>
      </c>
      <c r="CQ165" t="s">
        <v>169</v>
      </c>
      <c r="CS165" s="1">
        <v>3.61</v>
      </c>
      <c r="CT165">
        <v>36100</v>
      </c>
      <c r="CU165">
        <v>36100</v>
      </c>
      <c r="CV165">
        <v>0</v>
      </c>
      <c r="CW165">
        <v>1</v>
      </c>
      <c r="CX165" t="s">
        <v>171</v>
      </c>
      <c r="CY165" t="s">
        <v>2046</v>
      </c>
      <c r="CZ165" t="s">
        <v>2032</v>
      </c>
      <c r="DA165" t="s">
        <v>2044</v>
      </c>
      <c r="DB165" t="s">
        <v>2030</v>
      </c>
      <c r="DC165">
        <v>78</v>
      </c>
      <c r="DD165">
        <v>900</v>
      </c>
      <c r="DE165" t="str">
        <f t="shared" si="5"/>
        <v>D</v>
      </c>
    </row>
    <row r="166" spans="1:109" x14ac:dyDescent="0.35">
      <c r="A166">
        <v>10000</v>
      </c>
      <c r="B166" t="s">
        <v>703</v>
      </c>
      <c r="C166" t="s">
        <v>137</v>
      </c>
      <c r="D166" t="s">
        <v>703</v>
      </c>
      <c r="E166" t="s">
        <v>704</v>
      </c>
      <c r="F166" t="s">
        <v>705</v>
      </c>
      <c r="G166" t="s">
        <v>706</v>
      </c>
      <c r="H166" t="s">
        <v>707</v>
      </c>
      <c r="I166">
        <v>10000</v>
      </c>
      <c r="J166" t="s">
        <v>708</v>
      </c>
      <c r="Q166" t="s">
        <v>709</v>
      </c>
      <c r="R166" t="s">
        <v>703</v>
      </c>
      <c r="S166">
        <v>1923374</v>
      </c>
      <c r="U166" t="s">
        <v>703</v>
      </c>
      <c r="W166" t="s">
        <v>703</v>
      </c>
      <c r="X166" t="s">
        <v>48</v>
      </c>
      <c r="AL166" s="1">
        <v>11.4</v>
      </c>
      <c r="AS166" s="1">
        <v>10.82</v>
      </c>
      <c r="AT166" s="1">
        <v>11.23</v>
      </c>
      <c r="AU166" s="1">
        <v>12.07</v>
      </c>
      <c r="AW166" s="1">
        <v>12.8</v>
      </c>
      <c r="AY166" s="1">
        <v>12.95</v>
      </c>
      <c r="AZ166">
        <v>937</v>
      </c>
      <c r="BG166">
        <v>37</v>
      </c>
      <c r="BH166">
        <v>200</v>
      </c>
      <c r="BI166">
        <v>85</v>
      </c>
      <c r="BK166">
        <v>50</v>
      </c>
      <c r="BM166">
        <v>200</v>
      </c>
      <c r="BN166">
        <v>1</v>
      </c>
      <c r="BU166">
        <v>1</v>
      </c>
      <c r="BV166">
        <v>1</v>
      </c>
      <c r="BW166">
        <v>50</v>
      </c>
      <c r="BY166">
        <v>1</v>
      </c>
      <c r="CA166">
        <v>5</v>
      </c>
      <c r="CB166" t="s">
        <v>710</v>
      </c>
      <c r="CI166" t="s">
        <v>711</v>
      </c>
      <c r="CJ166" t="s">
        <v>712</v>
      </c>
      <c r="CK166" t="s">
        <v>713</v>
      </c>
      <c r="CM166" t="s">
        <v>714</v>
      </c>
      <c r="CO166" t="s">
        <v>715</v>
      </c>
      <c r="CP166" t="s">
        <v>30</v>
      </c>
      <c r="CQ166" t="s">
        <v>709</v>
      </c>
      <c r="CS166" s="1">
        <v>10.82</v>
      </c>
      <c r="CT166">
        <v>108200</v>
      </c>
      <c r="CU166">
        <v>108200</v>
      </c>
      <c r="CV166">
        <v>37</v>
      </c>
      <c r="CW166">
        <v>1</v>
      </c>
      <c r="CX166" t="s">
        <v>711</v>
      </c>
      <c r="CY166" t="s">
        <v>2046</v>
      </c>
      <c r="CZ166" t="s">
        <v>2032</v>
      </c>
      <c r="DA166" t="s">
        <v>2044</v>
      </c>
      <c r="DB166" t="s">
        <v>2039</v>
      </c>
      <c r="DC166">
        <v>78</v>
      </c>
      <c r="DD166">
        <v>1000</v>
      </c>
      <c r="DE166" t="str">
        <f t="shared" si="5"/>
        <v>J</v>
      </c>
    </row>
    <row r="167" spans="1:109" x14ac:dyDescent="0.35">
      <c r="A167">
        <v>10000</v>
      </c>
      <c r="B167" t="s">
        <v>716</v>
      </c>
      <c r="C167" t="s">
        <v>137</v>
      </c>
      <c r="D167" t="s">
        <v>716</v>
      </c>
      <c r="E167" t="s">
        <v>717</v>
      </c>
      <c r="F167" t="s">
        <v>718</v>
      </c>
      <c r="G167" t="s">
        <v>706</v>
      </c>
      <c r="H167" t="s">
        <v>707</v>
      </c>
      <c r="I167">
        <v>10000</v>
      </c>
      <c r="J167" t="s">
        <v>719</v>
      </c>
      <c r="Q167" t="s">
        <v>720</v>
      </c>
      <c r="R167" t="s">
        <v>716</v>
      </c>
      <c r="S167">
        <v>1684886</v>
      </c>
      <c r="U167" t="s">
        <v>716</v>
      </c>
      <c r="W167" t="s">
        <v>716</v>
      </c>
      <c r="X167" t="s">
        <v>48</v>
      </c>
      <c r="AL167" s="1">
        <v>11.4</v>
      </c>
      <c r="AS167" s="1">
        <v>11.12</v>
      </c>
      <c r="AT167" s="1">
        <v>11.23</v>
      </c>
      <c r="AU167" s="1">
        <v>11.77</v>
      </c>
      <c r="AW167" s="1">
        <v>13.8</v>
      </c>
      <c r="AY167" s="1">
        <v>12.95</v>
      </c>
      <c r="AZ167">
        <v>868</v>
      </c>
      <c r="BG167">
        <v>7</v>
      </c>
      <c r="BH167">
        <v>37516</v>
      </c>
      <c r="BI167">
        <v>0</v>
      </c>
      <c r="BK167">
        <v>30</v>
      </c>
      <c r="BM167">
        <v>34600</v>
      </c>
      <c r="BN167">
        <v>1</v>
      </c>
      <c r="BU167">
        <v>1</v>
      </c>
      <c r="BV167">
        <v>1</v>
      </c>
      <c r="BW167">
        <v>30</v>
      </c>
      <c r="BY167">
        <v>1</v>
      </c>
      <c r="CA167">
        <v>5</v>
      </c>
      <c r="CB167" t="s">
        <v>721</v>
      </c>
      <c r="CI167" t="s">
        <v>722</v>
      </c>
      <c r="CJ167" t="s">
        <v>723</v>
      </c>
      <c r="CK167" t="s">
        <v>724</v>
      </c>
      <c r="CM167" t="s">
        <v>725</v>
      </c>
      <c r="CO167" t="s">
        <v>726</v>
      </c>
      <c r="CP167" t="s">
        <v>30</v>
      </c>
      <c r="CQ167" t="s">
        <v>720</v>
      </c>
      <c r="CS167" s="1">
        <v>11.12</v>
      </c>
      <c r="CT167">
        <v>111199.999999999</v>
      </c>
      <c r="CU167">
        <v>111199.999999999</v>
      </c>
      <c r="CV167">
        <v>7</v>
      </c>
      <c r="CW167">
        <v>1</v>
      </c>
      <c r="CX167" t="s">
        <v>722</v>
      </c>
      <c r="CY167" t="s">
        <v>2046</v>
      </c>
      <c r="CZ167" t="s">
        <v>2032</v>
      </c>
      <c r="DA167" t="s">
        <v>2044</v>
      </c>
      <c r="DB167" t="s">
        <v>2082</v>
      </c>
      <c r="DC167">
        <v>78</v>
      </c>
      <c r="DD167">
        <v>1000</v>
      </c>
      <c r="DE167" t="str">
        <f t="shared" si="5"/>
        <v>K</v>
      </c>
    </row>
    <row r="168" spans="1:109" x14ac:dyDescent="0.35">
      <c r="A168">
        <v>10000</v>
      </c>
      <c r="B168" t="s">
        <v>703</v>
      </c>
      <c r="C168" t="s">
        <v>137</v>
      </c>
      <c r="D168" t="s">
        <v>2017</v>
      </c>
      <c r="E168" t="s">
        <v>2018</v>
      </c>
      <c r="F168" t="s">
        <v>705</v>
      </c>
      <c r="G168" t="s">
        <v>706</v>
      </c>
      <c r="H168" t="s">
        <v>707</v>
      </c>
      <c r="I168">
        <v>10000</v>
      </c>
      <c r="J168" t="s">
        <v>2019</v>
      </c>
      <c r="R168" t="s">
        <v>2017</v>
      </c>
      <c r="X168" t="s">
        <v>129</v>
      </c>
      <c r="AL168" s="1">
        <v>11.45</v>
      </c>
      <c r="AT168" s="1">
        <v>11.07</v>
      </c>
      <c r="AZ168">
        <v>0</v>
      </c>
      <c r="BH168">
        <v>0</v>
      </c>
      <c r="BN168">
        <v>1600</v>
      </c>
      <c r="BV168">
        <v>1600</v>
      </c>
      <c r="CB168" t="s">
        <v>2020</v>
      </c>
      <c r="CJ168" t="s">
        <v>2021</v>
      </c>
      <c r="CP168" t="s">
        <v>31</v>
      </c>
      <c r="CQ168" t="s">
        <v>2017</v>
      </c>
      <c r="CS168" s="1">
        <v>11.07</v>
      </c>
      <c r="CT168">
        <v>110700</v>
      </c>
      <c r="CU168">
        <v>110700</v>
      </c>
      <c r="CV168">
        <v>0</v>
      </c>
      <c r="CW168">
        <v>1600</v>
      </c>
      <c r="CX168" t="s">
        <v>2021</v>
      </c>
      <c r="CY168" t="s">
        <v>2046</v>
      </c>
      <c r="CZ168" t="s">
        <v>2032</v>
      </c>
      <c r="DA168" t="s">
        <v>2044</v>
      </c>
      <c r="DB168" t="s">
        <v>2039</v>
      </c>
      <c r="DC168">
        <v>78</v>
      </c>
      <c r="DD168">
        <v>1000</v>
      </c>
      <c r="DE168" t="str">
        <f t="shared" si="5"/>
        <v>J</v>
      </c>
    </row>
    <row r="169" spans="1:109" x14ac:dyDescent="0.35">
      <c r="A169">
        <v>10000</v>
      </c>
      <c r="B169" t="s">
        <v>690</v>
      </c>
      <c r="C169" t="s">
        <v>137</v>
      </c>
      <c r="D169" t="s">
        <v>690</v>
      </c>
      <c r="E169" t="s">
        <v>691</v>
      </c>
      <c r="F169" t="s">
        <v>692</v>
      </c>
      <c r="G169" t="s">
        <v>693</v>
      </c>
      <c r="H169" t="s">
        <v>694</v>
      </c>
      <c r="I169">
        <v>10000</v>
      </c>
      <c r="J169" t="s">
        <v>695</v>
      </c>
      <c r="Q169" t="s">
        <v>696</v>
      </c>
      <c r="R169" t="s">
        <v>690</v>
      </c>
      <c r="S169">
        <v>9158830</v>
      </c>
      <c r="U169" t="s">
        <v>690</v>
      </c>
      <c r="W169" t="s">
        <v>690</v>
      </c>
      <c r="X169" t="s">
        <v>48</v>
      </c>
      <c r="AL169" s="1">
        <v>9.6875</v>
      </c>
      <c r="AS169" s="1">
        <v>9.86</v>
      </c>
      <c r="AT169" s="1">
        <v>9.5500000000000007</v>
      </c>
      <c r="AU169" s="1">
        <v>9.4060000000000006</v>
      </c>
      <c r="AW169" s="1">
        <v>12.6</v>
      </c>
      <c r="AY169" s="1">
        <v>11</v>
      </c>
      <c r="AZ169">
        <v>11095</v>
      </c>
      <c r="BG169">
        <v>109</v>
      </c>
      <c r="BH169">
        <v>24049</v>
      </c>
      <c r="BI169">
        <v>156</v>
      </c>
      <c r="BK169">
        <v>44</v>
      </c>
      <c r="BM169">
        <v>6987</v>
      </c>
      <c r="BN169">
        <v>1</v>
      </c>
      <c r="BU169">
        <v>1</v>
      </c>
      <c r="BV169">
        <v>1</v>
      </c>
      <c r="BW169">
        <v>1</v>
      </c>
      <c r="BY169">
        <v>1</v>
      </c>
      <c r="CA169">
        <v>6</v>
      </c>
      <c r="CB169" t="s">
        <v>697</v>
      </c>
      <c r="CI169" t="s">
        <v>698</v>
      </c>
      <c r="CJ169" t="s">
        <v>699</v>
      </c>
      <c r="CK169" t="s">
        <v>700</v>
      </c>
      <c r="CM169" t="s">
        <v>701</v>
      </c>
      <c r="CO169" t="s">
        <v>702</v>
      </c>
      <c r="CP169" t="s">
        <v>32</v>
      </c>
      <c r="CQ169">
        <v>9158830</v>
      </c>
      <c r="CS169" s="1">
        <v>9.4060000000000006</v>
      </c>
      <c r="CT169">
        <v>94060</v>
      </c>
      <c r="CU169">
        <v>94060</v>
      </c>
      <c r="CV169">
        <v>156</v>
      </c>
      <c r="CW169">
        <v>1</v>
      </c>
      <c r="CX169" t="s">
        <v>700</v>
      </c>
      <c r="CY169" t="s">
        <v>2046</v>
      </c>
      <c r="CZ169" t="s">
        <v>2032</v>
      </c>
      <c r="DA169" t="s">
        <v>2044</v>
      </c>
      <c r="DB169" t="s">
        <v>2039</v>
      </c>
      <c r="DC169">
        <v>78</v>
      </c>
      <c r="DD169">
        <v>900</v>
      </c>
      <c r="DE169" t="str">
        <f t="shared" si="5"/>
        <v>J</v>
      </c>
    </row>
    <row r="170" spans="1:109" x14ac:dyDescent="0.35">
      <c r="A170">
        <v>10000</v>
      </c>
      <c r="B170" t="s">
        <v>1053</v>
      </c>
      <c r="C170" t="s">
        <v>137</v>
      </c>
      <c r="D170" t="s">
        <v>1053</v>
      </c>
      <c r="E170" t="s">
        <v>1054</v>
      </c>
      <c r="F170" t="s">
        <v>1055</v>
      </c>
      <c r="G170" t="s">
        <v>706</v>
      </c>
      <c r="H170" t="s">
        <v>167</v>
      </c>
      <c r="I170">
        <v>10000</v>
      </c>
      <c r="J170" t="s">
        <v>1056</v>
      </c>
      <c r="Q170" t="s">
        <v>1057</v>
      </c>
      <c r="R170" t="s">
        <v>1053</v>
      </c>
      <c r="X170" t="s">
        <v>48</v>
      </c>
      <c r="AL170" s="1">
        <v>10.7875</v>
      </c>
      <c r="AS170" s="1">
        <v>11.47</v>
      </c>
      <c r="AT170" s="1">
        <v>10.64</v>
      </c>
      <c r="AZ170">
        <v>426</v>
      </c>
      <c r="BG170">
        <v>465</v>
      </c>
      <c r="BH170">
        <v>600</v>
      </c>
      <c r="BN170">
        <v>1</v>
      </c>
      <c r="BU170">
        <v>1</v>
      </c>
      <c r="BV170">
        <v>1</v>
      </c>
      <c r="CB170" t="s">
        <v>1058</v>
      </c>
      <c r="CI170" t="s">
        <v>1059</v>
      </c>
      <c r="CJ170" t="s">
        <v>1060</v>
      </c>
      <c r="CP170" t="s">
        <v>31</v>
      </c>
      <c r="CQ170" t="s">
        <v>1053</v>
      </c>
      <c r="CS170" s="1">
        <v>10.64</v>
      </c>
      <c r="CT170">
        <v>106400</v>
      </c>
      <c r="CU170">
        <v>106400</v>
      </c>
      <c r="CV170">
        <v>600</v>
      </c>
      <c r="CW170">
        <v>1</v>
      </c>
      <c r="CX170" t="s">
        <v>1060</v>
      </c>
      <c r="CY170" t="s">
        <v>2105</v>
      </c>
      <c r="CZ170" t="s">
        <v>2032</v>
      </c>
      <c r="DA170" t="s">
        <v>2044</v>
      </c>
      <c r="DB170" t="s">
        <v>2030</v>
      </c>
      <c r="DC170">
        <v>84.5</v>
      </c>
      <c r="DD170">
        <v>900</v>
      </c>
      <c r="DE170" t="str">
        <f t="shared" si="5"/>
        <v>D</v>
      </c>
    </row>
    <row r="171" spans="1:109" x14ac:dyDescent="0.35">
      <c r="A171">
        <v>10000</v>
      </c>
      <c r="B171" t="s">
        <v>727</v>
      </c>
      <c r="C171" t="s">
        <v>137</v>
      </c>
      <c r="D171" t="s">
        <v>727</v>
      </c>
      <c r="E171" t="s">
        <v>728</v>
      </c>
      <c r="F171" t="s">
        <v>729</v>
      </c>
      <c r="G171" t="s">
        <v>730</v>
      </c>
      <c r="H171" t="s">
        <v>731</v>
      </c>
      <c r="I171">
        <v>10000</v>
      </c>
      <c r="J171" t="s">
        <v>732</v>
      </c>
      <c r="Q171" t="s">
        <v>733</v>
      </c>
      <c r="R171" t="s">
        <v>727</v>
      </c>
      <c r="S171">
        <v>1923373</v>
      </c>
      <c r="U171" t="s">
        <v>727</v>
      </c>
      <c r="X171" t="s">
        <v>48</v>
      </c>
      <c r="AL171" s="1">
        <v>11.875</v>
      </c>
      <c r="AS171" s="1">
        <v>12.18</v>
      </c>
      <c r="AT171" s="1">
        <v>10.14</v>
      </c>
      <c r="AU171" s="1">
        <v>14.01</v>
      </c>
      <c r="AW171" s="1">
        <v>17.3</v>
      </c>
      <c r="AZ171">
        <v>1025</v>
      </c>
      <c r="BG171">
        <v>51</v>
      </c>
      <c r="BH171">
        <v>0</v>
      </c>
      <c r="BI171">
        <v>78</v>
      </c>
      <c r="BK171">
        <v>0</v>
      </c>
      <c r="BN171">
        <v>1</v>
      </c>
      <c r="BU171">
        <v>1</v>
      </c>
      <c r="BV171">
        <v>1</v>
      </c>
      <c r="BW171">
        <v>50</v>
      </c>
      <c r="BY171">
        <v>1</v>
      </c>
      <c r="CB171" t="s">
        <v>734</v>
      </c>
      <c r="CI171" t="s">
        <v>735</v>
      </c>
      <c r="CJ171" t="s">
        <v>736</v>
      </c>
      <c r="CK171" t="s">
        <v>737</v>
      </c>
      <c r="CM171" t="s">
        <v>738</v>
      </c>
      <c r="CP171" t="s">
        <v>31</v>
      </c>
      <c r="CQ171" t="s">
        <v>727</v>
      </c>
      <c r="CS171" s="1">
        <v>10.14</v>
      </c>
      <c r="CT171">
        <v>101400</v>
      </c>
      <c r="CU171">
        <v>101400</v>
      </c>
      <c r="CV171">
        <v>0</v>
      </c>
      <c r="CW171">
        <v>1</v>
      </c>
      <c r="CX171" t="s">
        <v>736</v>
      </c>
      <c r="CY171" t="s">
        <v>2087</v>
      </c>
      <c r="CZ171" t="s">
        <v>2032</v>
      </c>
      <c r="DA171" t="s">
        <v>2044</v>
      </c>
      <c r="DB171" t="s">
        <v>2039</v>
      </c>
      <c r="DC171">
        <v>90</v>
      </c>
      <c r="DD171">
        <v>1200</v>
      </c>
      <c r="DE171" t="str">
        <f t="shared" si="5"/>
        <v>J</v>
      </c>
    </row>
    <row r="172" spans="1:109" x14ac:dyDescent="0.35">
      <c r="A172">
        <v>10000</v>
      </c>
      <c r="B172" t="s">
        <v>739</v>
      </c>
      <c r="C172" t="s">
        <v>137</v>
      </c>
      <c r="D172" t="s">
        <v>739</v>
      </c>
      <c r="E172" t="s">
        <v>740</v>
      </c>
      <c r="F172" t="s">
        <v>741</v>
      </c>
      <c r="G172" t="s">
        <v>730</v>
      </c>
      <c r="H172" t="s">
        <v>731</v>
      </c>
      <c r="I172">
        <v>10000</v>
      </c>
      <c r="J172" t="s">
        <v>742</v>
      </c>
      <c r="Q172" t="s">
        <v>743</v>
      </c>
      <c r="R172" t="s">
        <v>739</v>
      </c>
      <c r="S172">
        <v>1923375</v>
      </c>
      <c r="U172" t="s">
        <v>739</v>
      </c>
      <c r="W172" t="s">
        <v>739</v>
      </c>
      <c r="X172" t="s">
        <v>48</v>
      </c>
      <c r="AL172" s="1">
        <v>11.875</v>
      </c>
      <c r="AS172" s="1">
        <v>10.32</v>
      </c>
      <c r="AT172" s="1">
        <v>10.14</v>
      </c>
      <c r="AU172" s="1">
        <v>14.01</v>
      </c>
      <c r="AW172" s="1">
        <v>17.3</v>
      </c>
      <c r="AY172" s="1">
        <v>11.7</v>
      </c>
      <c r="AZ172">
        <v>327</v>
      </c>
      <c r="BG172">
        <v>47</v>
      </c>
      <c r="BH172">
        <v>4414</v>
      </c>
      <c r="BI172">
        <v>55</v>
      </c>
      <c r="BK172">
        <v>0</v>
      </c>
      <c r="BM172">
        <v>4414</v>
      </c>
      <c r="BN172">
        <v>1</v>
      </c>
      <c r="BU172">
        <v>1</v>
      </c>
      <c r="BV172">
        <v>1</v>
      </c>
      <c r="BW172">
        <v>30</v>
      </c>
      <c r="BY172">
        <v>1</v>
      </c>
      <c r="CA172">
        <v>5</v>
      </c>
      <c r="CB172" t="s">
        <v>744</v>
      </c>
      <c r="CI172" t="s">
        <v>745</v>
      </c>
      <c r="CJ172" t="s">
        <v>746</v>
      </c>
      <c r="CK172" t="s">
        <v>747</v>
      </c>
      <c r="CM172" t="s">
        <v>748</v>
      </c>
      <c r="CO172" t="s">
        <v>749</v>
      </c>
      <c r="CP172" t="s">
        <v>31</v>
      </c>
      <c r="CQ172" t="s">
        <v>739</v>
      </c>
      <c r="CS172" s="1">
        <v>10.14</v>
      </c>
      <c r="CT172">
        <v>101400</v>
      </c>
      <c r="CU172">
        <v>101400</v>
      </c>
      <c r="CV172">
        <v>4414</v>
      </c>
      <c r="CW172">
        <v>1</v>
      </c>
      <c r="CX172" t="s">
        <v>746</v>
      </c>
      <c r="CY172" t="s">
        <v>2087</v>
      </c>
      <c r="CZ172" t="s">
        <v>2032</v>
      </c>
      <c r="DA172" t="s">
        <v>2044</v>
      </c>
      <c r="DB172" t="s">
        <v>2082</v>
      </c>
      <c r="DC172">
        <v>90</v>
      </c>
      <c r="DD172">
        <v>1200</v>
      </c>
      <c r="DE172" t="str">
        <f t="shared" si="5"/>
        <v>K</v>
      </c>
    </row>
    <row r="173" spans="1:109" x14ac:dyDescent="0.35">
      <c r="A173">
        <v>10000</v>
      </c>
      <c r="B173" t="s">
        <v>807</v>
      </c>
      <c r="C173" t="s">
        <v>137</v>
      </c>
      <c r="D173" t="s">
        <v>807</v>
      </c>
      <c r="E173" t="s">
        <v>808</v>
      </c>
      <c r="F173" t="s">
        <v>809</v>
      </c>
      <c r="G173" t="s">
        <v>730</v>
      </c>
      <c r="H173" t="s">
        <v>810</v>
      </c>
      <c r="I173">
        <v>10000</v>
      </c>
      <c r="J173" t="s">
        <v>811</v>
      </c>
      <c r="Q173" t="s">
        <v>812</v>
      </c>
      <c r="R173" t="s">
        <v>807</v>
      </c>
      <c r="S173">
        <v>1923376</v>
      </c>
      <c r="X173" t="s">
        <v>48</v>
      </c>
      <c r="AL173" s="1">
        <v>17.574999999999999</v>
      </c>
      <c r="AS173" s="1">
        <v>19.43</v>
      </c>
      <c r="AT173" s="1">
        <v>10.14</v>
      </c>
      <c r="AU173" s="1">
        <v>13.63</v>
      </c>
      <c r="AZ173">
        <v>621</v>
      </c>
      <c r="BG173">
        <v>120</v>
      </c>
      <c r="BH173">
        <v>600</v>
      </c>
      <c r="BI173">
        <v>50</v>
      </c>
      <c r="BN173">
        <v>1</v>
      </c>
      <c r="BU173">
        <v>1</v>
      </c>
      <c r="BV173">
        <v>1</v>
      </c>
      <c r="BW173">
        <v>30</v>
      </c>
      <c r="CB173" t="s">
        <v>813</v>
      </c>
      <c r="CI173" t="s">
        <v>814</v>
      </c>
      <c r="CJ173" t="s">
        <v>815</v>
      </c>
      <c r="CK173" t="s">
        <v>816</v>
      </c>
      <c r="CP173" t="s">
        <v>31</v>
      </c>
      <c r="CQ173" t="s">
        <v>807</v>
      </c>
      <c r="CS173" s="1">
        <v>10.14</v>
      </c>
      <c r="CT173">
        <v>101400</v>
      </c>
      <c r="CU173">
        <v>101400</v>
      </c>
      <c r="CV173">
        <v>600</v>
      </c>
      <c r="CW173">
        <v>1</v>
      </c>
      <c r="CX173" t="s">
        <v>815</v>
      </c>
      <c r="CY173" t="s">
        <v>2087</v>
      </c>
      <c r="CZ173" t="s">
        <v>2032</v>
      </c>
      <c r="DA173" t="s">
        <v>2044</v>
      </c>
      <c r="DB173" t="s">
        <v>2030</v>
      </c>
      <c r="DC173">
        <v>90</v>
      </c>
      <c r="DD173">
        <v>1200</v>
      </c>
      <c r="DE173" t="str">
        <f t="shared" si="5"/>
        <v>D</v>
      </c>
    </row>
    <row r="174" spans="1:109" x14ac:dyDescent="0.35">
      <c r="A174">
        <v>10000</v>
      </c>
      <c r="B174" t="s">
        <v>727</v>
      </c>
      <c r="C174" t="s">
        <v>137</v>
      </c>
      <c r="D174" t="s">
        <v>2022</v>
      </c>
      <c r="E174" t="s">
        <v>2023</v>
      </c>
      <c r="F174" t="s">
        <v>729</v>
      </c>
      <c r="G174" t="s">
        <v>730</v>
      </c>
      <c r="H174" t="s">
        <v>731</v>
      </c>
      <c r="I174">
        <v>10000</v>
      </c>
      <c r="J174" t="s">
        <v>2024</v>
      </c>
      <c r="R174" t="s">
        <v>2022</v>
      </c>
      <c r="X174" t="s">
        <v>129</v>
      </c>
      <c r="AL174" s="1">
        <v>11.875</v>
      </c>
      <c r="AT174" s="1">
        <v>10</v>
      </c>
      <c r="AZ174">
        <v>0</v>
      </c>
      <c r="BH174">
        <v>0</v>
      </c>
      <c r="BN174">
        <v>1600</v>
      </c>
      <c r="BV174">
        <v>1600</v>
      </c>
      <c r="CB174" t="s">
        <v>2025</v>
      </c>
      <c r="CJ174" t="s">
        <v>2026</v>
      </c>
      <c r="CP174" t="s">
        <v>31</v>
      </c>
      <c r="CQ174" t="s">
        <v>2022</v>
      </c>
      <c r="CS174" s="1">
        <v>10</v>
      </c>
      <c r="CT174">
        <v>100000</v>
      </c>
      <c r="CU174">
        <v>100000</v>
      </c>
      <c r="CV174">
        <v>0</v>
      </c>
      <c r="CW174">
        <v>1600</v>
      </c>
      <c r="CX174" t="s">
        <v>2026</v>
      </c>
      <c r="CY174" t="s">
        <v>2087</v>
      </c>
      <c r="CZ174" t="s">
        <v>2032</v>
      </c>
      <c r="DA174" t="s">
        <v>2044</v>
      </c>
      <c r="DB174" t="s">
        <v>2039</v>
      </c>
      <c r="DC174">
        <v>90</v>
      </c>
      <c r="DD174">
        <v>1200</v>
      </c>
      <c r="DE174" t="str">
        <f t="shared" si="5"/>
        <v>J</v>
      </c>
    </row>
    <row r="175" spans="1:109" x14ac:dyDescent="0.35">
      <c r="A175">
        <v>10000</v>
      </c>
      <c r="B175" t="s">
        <v>779</v>
      </c>
      <c r="C175" t="s">
        <v>137</v>
      </c>
      <c r="D175" t="s">
        <v>779</v>
      </c>
      <c r="E175" t="s">
        <v>780</v>
      </c>
      <c r="F175" t="s">
        <v>781</v>
      </c>
      <c r="G175" t="s">
        <v>782</v>
      </c>
      <c r="H175" t="s">
        <v>783</v>
      </c>
      <c r="I175">
        <v>10000</v>
      </c>
      <c r="J175" t="s">
        <v>784</v>
      </c>
      <c r="Q175" t="s">
        <v>785</v>
      </c>
      <c r="R175" t="s">
        <v>779</v>
      </c>
      <c r="S175">
        <v>8098991</v>
      </c>
      <c r="U175" t="s">
        <v>779</v>
      </c>
      <c r="X175" t="s">
        <v>196</v>
      </c>
      <c r="AL175" s="1">
        <v>15.625</v>
      </c>
      <c r="AS175" s="1">
        <v>17.63</v>
      </c>
      <c r="AT175" s="1">
        <v>15.82</v>
      </c>
      <c r="AU175" s="1">
        <v>17.66</v>
      </c>
      <c r="AW175" s="1">
        <v>20.6</v>
      </c>
      <c r="AZ175">
        <v>11256</v>
      </c>
      <c r="BG175">
        <v>2393</v>
      </c>
      <c r="BH175">
        <v>2676</v>
      </c>
      <c r="BI175">
        <v>295</v>
      </c>
      <c r="BK175">
        <v>28</v>
      </c>
      <c r="BN175">
        <v>1</v>
      </c>
      <c r="BU175">
        <v>1</v>
      </c>
      <c r="BV175">
        <v>1</v>
      </c>
      <c r="BW175">
        <v>1</v>
      </c>
      <c r="BY175">
        <v>1</v>
      </c>
      <c r="CB175" t="s">
        <v>786</v>
      </c>
      <c r="CI175" t="s">
        <v>787</v>
      </c>
      <c r="CJ175" t="s">
        <v>788</v>
      </c>
      <c r="CK175" t="s">
        <v>789</v>
      </c>
      <c r="CM175" t="s">
        <v>790</v>
      </c>
      <c r="CP175" t="s">
        <v>23</v>
      </c>
      <c r="CQ175" t="s">
        <v>784</v>
      </c>
      <c r="CR175" t="s">
        <v>196</v>
      </c>
      <c r="CS175" s="1">
        <v>15.625</v>
      </c>
      <c r="CT175">
        <v>156250</v>
      </c>
      <c r="CU175">
        <v>156250</v>
      </c>
      <c r="CV175">
        <v>11256</v>
      </c>
      <c r="CW175">
        <v>1</v>
      </c>
      <c r="CX175" t="s">
        <v>786</v>
      </c>
      <c r="CY175" t="s">
        <v>2088</v>
      </c>
      <c r="CZ175" t="s">
        <v>2032</v>
      </c>
      <c r="DA175" t="s">
        <v>2033</v>
      </c>
      <c r="DB175" t="s">
        <v>2030</v>
      </c>
      <c r="DC175">
        <v>98</v>
      </c>
      <c r="DD175">
        <v>1200</v>
      </c>
      <c r="DE175" t="str">
        <f t="shared" si="5"/>
        <v>D</v>
      </c>
    </row>
    <row r="176" spans="1:109" x14ac:dyDescent="0.35">
      <c r="A176">
        <v>10000</v>
      </c>
      <c r="B176" t="s">
        <v>874</v>
      </c>
      <c r="C176" t="s">
        <v>137</v>
      </c>
      <c r="D176" t="s">
        <v>874</v>
      </c>
      <c r="E176" t="s">
        <v>875</v>
      </c>
      <c r="F176" t="s">
        <v>876</v>
      </c>
      <c r="G176" t="s">
        <v>877</v>
      </c>
      <c r="H176" t="s">
        <v>878</v>
      </c>
      <c r="I176">
        <v>10000</v>
      </c>
      <c r="J176" t="s">
        <v>879</v>
      </c>
      <c r="Q176" t="s">
        <v>880</v>
      </c>
      <c r="R176" t="s">
        <v>874</v>
      </c>
      <c r="S176">
        <v>1923368</v>
      </c>
      <c r="W176" t="s">
        <v>874</v>
      </c>
      <c r="X176" t="s">
        <v>48</v>
      </c>
      <c r="AL176" s="1">
        <v>33.330199999999998</v>
      </c>
      <c r="AS176" s="1">
        <v>34.58</v>
      </c>
      <c r="AT176" s="1">
        <v>32.61</v>
      </c>
      <c r="AU176" s="1">
        <v>35.04</v>
      </c>
      <c r="AY176" s="1">
        <v>37.5</v>
      </c>
      <c r="AZ176">
        <v>547</v>
      </c>
      <c r="BG176">
        <v>11</v>
      </c>
      <c r="BH176">
        <v>164</v>
      </c>
      <c r="BI176">
        <v>51</v>
      </c>
      <c r="BM176">
        <v>164</v>
      </c>
      <c r="BN176">
        <v>1</v>
      </c>
      <c r="BU176">
        <v>1</v>
      </c>
      <c r="BV176">
        <v>1</v>
      </c>
      <c r="BW176">
        <v>30</v>
      </c>
      <c r="CA176">
        <v>2</v>
      </c>
      <c r="CB176" t="s">
        <v>881</v>
      </c>
      <c r="CI176" t="s">
        <v>882</v>
      </c>
      <c r="CJ176" t="s">
        <v>883</v>
      </c>
      <c r="CK176" t="s">
        <v>884</v>
      </c>
      <c r="CO176" t="s">
        <v>885</v>
      </c>
      <c r="CP176" t="s">
        <v>31</v>
      </c>
      <c r="CQ176" t="s">
        <v>874</v>
      </c>
      <c r="CS176" s="1">
        <v>32.61</v>
      </c>
      <c r="CT176">
        <v>326100</v>
      </c>
      <c r="CU176">
        <v>326100</v>
      </c>
      <c r="CV176">
        <v>164</v>
      </c>
      <c r="CW176">
        <v>1</v>
      </c>
      <c r="CX176" t="s">
        <v>883</v>
      </c>
      <c r="CY176" t="s">
        <v>2092</v>
      </c>
      <c r="CZ176" t="s">
        <v>2093</v>
      </c>
      <c r="DA176" t="s">
        <v>2033</v>
      </c>
      <c r="DB176" t="s">
        <v>2082</v>
      </c>
      <c r="DC176">
        <v>125</v>
      </c>
      <c r="DD176">
        <v>1700</v>
      </c>
      <c r="DE176" t="str">
        <f t="shared" si="5"/>
        <v>K</v>
      </c>
    </row>
    <row r="177" spans="1:109" x14ac:dyDescent="0.35">
      <c r="A177">
        <v>10000</v>
      </c>
      <c r="B177" t="s">
        <v>1038</v>
      </c>
      <c r="C177" t="s">
        <v>137</v>
      </c>
      <c r="D177" t="s">
        <v>1038</v>
      </c>
      <c r="E177" t="s">
        <v>1039</v>
      </c>
      <c r="F177" t="s">
        <v>139</v>
      </c>
      <c r="G177" t="s">
        <v>140</v>
      </c>
      <c r="H177" t="s">
        <v>141</v>
      </c>
      <c r="I177">
        <v>10000</v>
      </c>
      <c r="J177" t="s">
        <v>1040</v>
      </c>
      <c r="Q177" t="s">
        <v>1041</v>
      </c>
      <c r="R177" t="s">
        <v>1038</v>
      </c>
      <c r="X177" t="s">
        <v>48</v>
      </c>
      <c r="AL177" s="1">
        <v>6.7874999999999996</v>
      </c>
      <c r="AS177" s="1">
        <v>8.08</v>
      </c>
      <c r="AT177" s="1">
        <v>6.84</v>
      </c>
      <c r="AZ177">
        <v>462</v>
      </c>
      <c r="BG177">
        <v>539</v>
      </c>
      <c r="BH177">
        <v>600</v>
      </c>
      <c r="BN177">
        <v>1</v>
      </c>
      <c r="BU177">
        <v>1</v>
      </c>
      <c r="BV177">
        <v>1</v>
      </c>
      <c r="CB177" t="s">
        <v>1042</v>
      </c>
      <c r="CI177" t="s">
        <v>1043</v>
      </c>
      <c r="CJ177" t="s">
        <v>1044</v>
      </c>
      <c r="CP177" t="s">
        <v>23</v>
      </c>
      <c r="CQ177" t="s">
        <v>1040</v>
      </c>
      <c r="CR177" t="s">
        <v>48</v>
      </c>
      <c r="CS177" s="1">
        <v>6.7874999999999996</v>
      </c>
      <c r="CT177">
        <v>67875</v>
      </c>
      <c r="CU177">
        <v>67875</v>
      </c>
      <c r="CV177">
        <v>462</v>
      </c>
      <c r="CW177">
        <v>1</v>
      </c>
      <c r="CX177" t="s">
        <v>1042</v>
      </c>
      <c r="CY177" t="s">
        <v>2042</v>
      </c>
      <c r="CZ177" t="s">
        <v>2043</v>
      </c>
      <c r="DA177" t="s">
        <v>2044</v>
      </c>
      <c r="DB177" t="s">
        <v>2030</v>
      </c>
      <c r="DC177">
        <v>155</v>
      </c>
      <c r="DD177">
        <v>900</v>
      </c>
      <c r="DE177" t="str">
        <f t="shared" si="5"/>
        <v>D</v>
      </c>
    </row>
    <row r="178" spans="1:109" x14ac:dyDescent="0.35">
      <c r="A178">
        <v>10000</v>
      </c>
      <c r="B178" t="s">
        <v>620</v>
      </c>
      <c r="C178" t="s">
        <v>137</v>
      </c>
      <c r="D178" t="s">
        <v>620</v>
      </c>
      <c r="E178" t="s">
        <v>621</v>
      </c>
      <c r="F178" t="s">
        <v>622</v>
      </c>
      <c r="G178" t="s">
        <v>623</v>
      </c>
      <c r="H178" t="s">
        <v>141</v>
      </c>
      <c r="I178">
        <v>10000</v>
      </c>
      <c r="J178" t="s">
        <v>624</v>
      </c>
      <c r="Q178" t="s">
        <v>625</v>
      </c>
      <c r="R178" t="s">
        <v>620</v>
      </c>
      <c r="S178">
        <v>1923378</v>
      </c>
      <c r="U178" t="s">
        <v>620</v>
      </c>
      <c r="X178" t="s">
        <v>48</v>
      </c>
      <c r="AL178" s="1">
        <v>6.2</v>
      </c>
      <c r="AS178" s="1">
        <v>6.05</v>
      </c>
      <c r="AT178" s="1">
        <v>6.12</v>
      </c>
      <c r="AU178" s="1">
        <v>6.5720000000000001</v>
      </c>
      <c r="AW178" s="1">
        <v>7.49</v>
      </c>
      <c r="AZ178">
        <v>2105</v>
      </c>
      <c r="BG178">
        <v>0</v>
      </c>
      <c r="BH178">
        <v>0</v>
      </c>
      <c r="BI178">
        <v>96</v>
      </c>
      <c r="BK178">
        <v>50</v>
      </c>
      <c r="BN178">
        <v>1</v>
      </c>
      <c r="BU178">
        <v>1</v>
      </c>
      <c r="BV178">
        <v>1</v>
      </c>
      <c r="BW178">
        <v>50</v>
      </c>
      <c r="BY178">
        <v>1</v>
      </c>
      <c r="CB178" t="s">
        <v>626</v>
      </c>
      <c r="CI178" t="s">
        <v>627</v>
      </c>
      <c r="CJ178" t="s">
        <v>628</v>
      </c>
      <c r="CK178" t="s">
        <v>629</v>
      </c>
      <c r="CM178" t="s">
        <v>630</v>
      </c>
      <c r="CP178" t="s">
        <v>30</v>
      </c>
      <c r="CQ178" t="s">
        <v>625</v>
      </c>
      <c r="CS178" s="1">
        <v>6.05</v>
      </c>
      <c r="CT178">
        <v>60500</v>
      </c>
      <c r="CU178">
        <v>60500</v>
      </c>
      <c r="CV178">
        <v>0</v>
      </c>
      <c r="CW178">
        <v>1</v>
      </c>
      <c r="CX178" t="s">
        <v>627</v>
      </c>
      <c r="CY178" t="s">
        <v>2042</v>
      </c>
      <c r="CZ178" t="s">
        <v>2043</v>
      </c>
      <c r="DA178" t="s">
        <v>2044</v>
      </c>
      <c r="DB178" t="s">
        <v>2039</v>
      </c>
      <c r="DC178">
        <v>155</v>
      </c>
      <c r="DD178">
        <v>900</v>
      </c>
      <c r="DE178" t="str">
        <f t="shared" si="5"/>
        <v>J</v>
      </c>
    </row>
    <row r="179" spans="1:109" x14ac:dyDescent="0.35">
      <c r="A179">
        <v>10000</v>
      </c>
      <c r="B179" t="s">
        <v>631</v>
      </c>
      <c r="C179" t="s">
        <v>137</v>
      </c>
      <c r="D179" t="s">
        <v>631</v>
      </c>
      <c r="E179" t="s">
        <v>632</v>
      </c>
      <c r="F179" t="s">
        <v>633</v>
      </c>
      <c r="G179" t="s">
        <v>623</v>
      </c>
      <c r="H179" t="s">
        <v>634</v>
      </c>
      <c r="I179">
        <v>10000</v>
      </c>
      <c r="J179" t="s">
        <v>635</v>
      </c>
      <c r="Q179" t="s">
        <v>636</v>
      </c>
      <c r="R179" t="s">
        <v>631</v>
      </c>
      <c r="U179" t="s">
        <v>631</v>
      </c>
      <c r="X179" t="s">
        <v>48</v>
      </c>
      <c r="AL179" s="1">
        <v>8.1999999999999993</v>
      </c>
      <c r="AS179" s="1">
        <v>8</v>
      </c>
      <c r="AT179" s="1">
        <v>7.13</v>
      </c>
      <c r="AW179" s="1">
        <v>8.75</v>
      </c>
      <c r="AZ179">
        <v>512</v>
      </c>
      <c r="BG179">
        <v>28</v>
      </c>
      <c r="BH179">
        <v>3</v>
      </c>
      <c r="BK179">
        <v>0</v>
      </c>
      <c r="BN179">
        <v>1</v>
      </c>
      <c r="BU179">
        <v>1</v>
      </c>
      <c r="BV179">
        <v>1</v>
      </c>
      <c r="BY179">
        <v>1</v>
      </c>
      <c r="CB179" t="s">
        <v>637</v>
      </c>
      <c r="CI179" t="s">
        <v>638</v>
      </c>
      <c r="CJ179" t="s">
        <v>639</v>
      </c>
      <c r="CM179" t="s">
        <v>640</v>
      </c>
      <c r="CP179" t="s">
        <v>31</v>
      </c>
      <c r="CQ179" t="s">
        <v>631</v>
      </c>
      <c r="CS179" s="1">
        <v>7.13</v>
      </c>
      <c r="CT179">
        <v>71300</v>
      </c>
      <c r="CU179">
        <v>71300</v>
      </c>
      <c r="CV179">
        <v>3</v>
      </c>
      <c r="CW179">
        <v>1</v>
      </c>
      <c r="CX179" t="s">
        <v>639</v>
      </c>
      <c r="CY179" t="s">
        <v>2042</v>
      </c>
      <c r="CZ179" t="s">
        <v>2043</v>
      </c>
      <c r="DA179" t="s">
        <v>2044</v>
      </c>
      <c r="DB179" t="s">
        <v>2082</v>
      </c>
      <c r="DC179">
        <v>155</v>
      </c>
      <c r="DD179">
        <v>1000</v>
      </c>
      <c r="DE179" t="str">
        <f t="shared" si="5"/>
        <v>K</v>
      </c>
    </row>
    <row r="180" spans="1:109" x14ac:dyDescent="0.35">
      <c r="A180">
        <v>10000</v>
      </c>
      <c r="B180" t="s">
        <v>1070</v>
      </c>
      <c r="C180" t="s">
        <v>137</v>
      </c>
      <c r="D180" t="s">
        <v>1070</v>
      </c>
      <c r="E180" t="s">
        <v>1071</v>
      </c>
      <c r="F180" t="s">
        <v>1072</v>
      </c>
      <c r="G180" t="s">
        <v>623</v>
      </c>
      <c r="H180" t="s">
        <v>634</v>
      </c>
      <c r="I180">
        <v>10000</v>
      </c>
      <c r="J180" t="s">
        <v>1073</v>
      </c>
      <c r="R180" t="s">
        <v>1070</v>
      </c>
      <c r="S180">
        <v>1503947</v>
      </c>
      <c r="U180" t="s">
        <v>1070</v>
      </c>
      <c r="W180" t="s">
        <v>1070</v>
      </c>
      <c r="X180" t="s">
        <v>48</v>
      </c>
      <c r="AL180" s="1">
        <v>8.1999999999999993</v>
      </c>
      <c r="AT180" s="1">
        <v>7.13</v>
      </c>
      <c r="AU180" s="1">
        <v>7.9429999999999996</v>
      </c>
      <c r="AW180" s="1">
        <v>9.4499999999999993</v>
      </c>
      <c r="AY180" s="1">
        <v>8.1999999999999993</v>
      </c>
      <c r="AZ180">
        <v>405</v>
      </c>
      <c r="BH180">
        <v>960</v>
      </c>
      <c r="BI180">
        <v>959</v>
      </c>
      <c r="BK180">
        <v>0</v>
      </c>
      <c r="BM180">
        <v>960</v>
      </c>
      <c r="BN180">
        <v>1</v>
      </c>
      <c r="BV180">
        <v>1</v>
      </c>
      <c r="BW180">
        <v>50</v>
      </c>
      <c r="BY180">
        <v>1</v>
      </c>
      <c r="CA180">
        <v>7</v>
      </c>
      <c r="CB180" t="s">
        <v>1074</v>
      </c>
      <c r="CJ180" t="s">
        <v>1075</v>
      </c>
      <c r="CK180" t="s">
        <v>1076</v>
      </c>
      <c r="CM180" t="s">
        <v>1077</v>
      </c>
      <c r="CO180" t="s">
        <v>1078</v>
      </c>
      <c r="CP180" t="s">
        <v>31</v>
      </c>
      <c r="CQ180" t="s">
        <v>1070</v>
      </c>
      <c r="CS180" s="1">
        <v>7.13</v>
      </c>
      <c r="CT180">
        <v>71300</v>
      </c>
      <c r="CU180">
        <v>71300</v>
      </c>
      <c r="CV180">
        <v>960</v>
      </c>
      <c r="CW180">
        <v>1</v>
      </c>
      <c r="CX180" t="s">
        <v>1075</v>
      </c>
      <c r="CY180" t="s">
        <v>2042</v>
      </c>
      <c r="CZ180" t="s">
        <v>2043</v>
      </c>
      <c r="DA180" t="s">
        <v>2044</v>
      </c>
      <c r="DB180" t="s">
        <v>2039</v>
      </c>
      <c r="DC180">
        <v>155</v>
      </c>
      <c r="DD180">
        <v>1000</v>
      </c>
      <c r="DE180" t="str">
        <f t="shared" si="5"/>
        <v>J</v>
      </c>
    </row>
    <row r="181" spans="1:109" x14ac:dyDescent="0.35">
      <c r="A181">
        <v>10000</v>
      </c>
      <c r="B181" t="s">
        <v>620</v>
      </c>
      <c r="C181" t="s">
        <v>137</v>
      </c>
      <c r="D181" t="s">
        <v>1091</v>
      </c>
      <c r="E181" t="s">
        <v>1092</v>
      </c>
      <c r="F181" t="s">
        <v>622</v>
      </c>
      <c r="G181" t="s">
        <v>623</v>
      </c>
      <c r="H181" t="s">
        <v>141</v>
      </c>
      <c r="I181">
        <v>10000</v>
      </c>
      <c r="J181" t="s">
        <v>1093</v>
      </c>
      <c r="Q181" t="s">
        <v>1094</v>
      </c>
      <c r="R181" t="s">
        <v>1091</v>
      </c>
      <c r="X181" t="s">
        <v>129</v>
      </c>
      <c r="AL181" s="1">
        <v>6.2</v>
      </c>
      <c r="AS181" s="1">
        <v>6.45</v>
      </c>
      <c r="AT181" s="1">
        <v>6.03</v>
      </c>
      <c r="AZ181">
        <v>800</v>
      </c>
      <c r="BG181">
        <v>0</v>
      </c>
      <c r="BH181">
        <v>0</v>
      </c>
      <c r="BN181">
        <v>800</v>
      </c>
      <c r="BU181">
        <v>1600</v>
      </c>
      <c r="BV181">
        <v>1600</v>
      </c>
      <c r="CB181" t="s">
        <v>1095</v>
      </c>
      <c r="CI181" t="s">
        <v>1096</v>
      </c>
      <c r="CJ181" t="s">
        <v>1097</v>
      </c>
      <c r="CP181" t="s">
        <v>31</v>
      </c>
      <c r="CQ181" t="s">
        <v>1091</v>
      </c>
      <c r="CS181" s="1">
        <v>6.03</v>
      </c>
      <c r="CT181">
        <v>60300</v>
      </c>
      <c r="CU181">
        <v>60300</v>
      </c>
      <c r="CV181">
        <v>0</v>
      </c>
      <c r="CW181">
        <v>1600</v>
      </c>
      <c r="CX181" t="s">
        <v>1097</v>
      </c>
      <c r="CY181" t="s">
        <v>2042</v>
      </c>
      <c r="CZ181" t="s">
        <v>2043</v>
      </c>
      <c r="DA181" t="s">
        <v>2044</v>
      </c>
      <c r="DB181" t="s">
        <v>2039</v>
      </c>
      <c r="DC181">
        <v>155</v>
      </c>
      <c r="DD181">
        <v>900</v>
      </c>
      <c r="DE181" t="str">
        <f t="shared" si="5"/>
        <v>J</v>
      </c>
    </row>
    <row r="182" spans="1:109" x14ac:dyDescent="0.35">
      <c r="A182">
        <v>10000</v>
      </c>
      <c r="B182" t="s">
        <v>620</v>
      </c>
      <c r="C182" t="s">
        <v>137</v>
      </c>
      <c r="D182" t="s">
        <v>1091</v>
      </c>
      <c r="E182" t="s">
        <v>1092</v>
      </c>
      <c r="F182" t="s">
        <v>622</v>
      </c>
      <c r="G182" t="s">
        <v>623</v>
      </c>
      <c r="H182" t="s">
        <v>141</v>
      </c>
      <c r="I182">
        <v>10000</v>
      </c>
      <c r="J182" t="s">
        <v>1093</v>
      </c>
      <c r="Q182" t="s">
        <v>1094</v>
      </c>
      <c r="R182" t="s">
        <v>1091</v>
      </c>
      <c r="X182" t="s">
        <v>129</v>
      </c>
      <c r="AL182" s="1">
        <v>6.2</v>
      </c>
      <c r="AS182" s="1">
        <v>6.45</v>
      </c>
      <c r="AT182" s="1">
        <v>6.03</v>
      </c>
      <c r="AZ182">
        <v>800</v>
      </c>
      <c r="BG182">
        <v>0</v>
      </c>
      <c r="BH182">
        <v>0</v>
      </c>
      <c r="BN182">
        <v>800</v>
      </c>
      <c r="BU182">
        <v>1600</v>
      </c>
      <c r="BV182">
        <v>1600</v>
      </c>
      <c r="CB182" t="s">
        <v>1095</v>
      </c>
      <c r="CI182" t="s">
        <v>1096</v>
      </c>
      <c r="CJ182" t="s">
        <v>1097</v>
      </c>
      <c r="CP182" t="s">
        <v>31</v>
      </c>
      <c r="CQ182" t="s">
        <v>1091</v>
      </c>
      <c r="CS182" s="1">
        <v>6.03</v>
      </c>
      <c r="CT182">
        <v>60300</v>
      </c>
      <c r="CU182">
        <v>60300</v>
      </c>
      <c r="CV182">
        <v>0</v>
      </c>
      <c r="CW182">
        <v>1600</v>
      </c>
      <c r="CX182" t="s">
        <v>1097</v>
      </c>
      <c r="CY182" t="s">
        <v>2042</v>
      </c>
      <c r="CZ182" t="s">
        <v>2043</v>
      </c>
      <c r="DA182" t="s">
        <v>2044</v>
      </c>
      <c r="DB182" t="s">
        <v>2039</v>
      </c>
      <c r="DC182">
        <v>155</v>
      </c>
      <c r="DD182">
        <v>900</v>
      </c>
      <c r="DE182" t="str">
        <f t="shared" si="5"/>
        <v>J</v>
      </c>
    </row>
    <row r="183" spans="1:109" x14ac:dyDescent="0.35">
      <c r="A183">
        <v>10000</v>
      </c>
      <c r="B183" t="s">
        <v>620</v>
      </c>
      <c r="C183" t="s">
        <v>137</v>
      </c>
      <c r="D183" t="s">
        <v>1091</v>
      </c>
      <c r="E183" t="s">
        <v>1092</v>
      </c>
      <c r="F183" t="s">
        <v>622</v>
      </c>
      <c r="G183" t="s">
        <v>623</v>
      </c>
      <c r="H183" t="s">
        <v>141</v>
      </c>
      <c r="I183">
        <v>10000</v>
      </c>
      <c r="J183" t="s">
        <v>1093</v>
      </c>
      <c r="Q183" t="s">
        <v>1094</v>
      </c>
      <c r="R183" t="s">
        <v>1091</v>
      </c>
      <c r="X183" t="s">
        <v>129</v>
      </c>
      <c r="AL183" s="1">
        <v>6.2</v>
      </c>
      <c r="AS183" s="1">
        <v>6.45</v>
      </c>
      <c r="AT183" s="1">
        <v>6.03</v>
      </c>
      <c r="AZ183">
        <v>800</v>
      </c>
      <c r="BG183">
        <v>0</v>
      </c>
      <c r="BH183">
        <v>0</v>
      </c>
      <c r="BN183">
        <v>800</v>
      </c>
      <c r="BU183">
        <v>1600</v>
      </c>
      <c r="BV183">
        <v>1600</v>
      </c>
      <c r="CB183" t="s">
        <v>1095</v>
      </c>
      <c r="CI183" t="s">
        <v>1096</v>
      </c>
      <c r="CJ183" t="s">
        <v>1097</v>
      </c>
      <c r="CP183" t="s">
        <v>31</v>
      </c>
      <c r="CQ183" t="s">
        <v>1091</v>
      </c>
      <c r="CS183" s="1">
        <v>6.03</v>
      </c>
      <c r="CT183">
        <v>60300</v>
      </c>
      <c r="CU183">
        <v>60300</v>
      </c>
      <c r="CV183">
        <v>0</v>
      </c>
      <c r="CW183">
        <v>1600</v>
      </c>
      <c r="CX183" t="s">
        <v>1097</v>
      </c>
      <c r="CY183" t="s">
        <v>2042</v>
      </c>
      <c r="CZ183" t="s">
        <v>2043</v>
      </c>
      <c r="DA183" t="s">
        <v>2044</v>
      </c>
      <c r="DB183" t="s">
        <v>2039</v>
      </c>
      <c r="DC183">
        <v>155</v>
      </c>
      <c r="DD183">
        <v>900</v>
      </c>
      <c r="DE183" t="str">
        <f t="shared" si="5"/>
        <v>J</v>
      </c>
    </row>
    <row r="184" spans="1:109" x14ac:dyDescent="0.35">
      <c r="A184">
        <v>10000</v>
      </c>
      <c r="B184" t="s">
        <v>136</v>
      </c>
      <c r="C184" t="s">
        <v>137</v>
      </c>
      <c r="D184" t="s">
        <v>136</v>
      </c>
      <c r="E184" t="s">
        <v>138</v>
      </c>
      <c r="F184" t="s">
        <v>139</v>
      </c>
      <c r="G184" t="s">
        <v>140</v>
      </c>
      <c r="H184" t="s">
        <v>141</v>
      </c>
      <c r="I184">
        <v>10000</v>
      </c>
      <c r="J184" t="s">
        <v>142</v>
      </c>
      <c r="Q184" t="s">
        <v>143</v>
      </c>
      <c r="R184" t="s">
        <v>136</v>
      </c>
      <c r="S184">
        <v>9158849</v>
      </c>
      <c r="U184" t="s">
        <v>136</v>
      </c>
      <c r="W184" t="s">
        <v>136</v>
      </c>
      <c r="X184" t="s">
        <v>48</v>
      </c>
      <c r="AL184" s="1">
        <v>6.0250000000000004</v>
      </c>
      <c r="AS184" s="1">
        <v>7.48</v>
      </c>
      <c r="AT184" s="1">
        <v>5.94</v>
      </c>
      <c r="AU184" s="1">
        <v>5.851</v>
      </c>
      <c r="AW184" s="1">
        <v>7.54</v>
      </c>
      <c r="AY184" s="1">
        <v>6.85</v>
      </c>
      <c r="AZ184">
        <v>1863</v>
      </c>
      <c r="BG184">
        <v>127</v>
      </c>
      <c r="BH184">
        <v>1370</v>
      </c>
      <c r="BI184">
        <v>125</v>
      </c>
      <c r="BK184">
        <v>14</v>
      </c>
      <c r="BM184">
        <v>1370</v>
      </c>
      <c r="BN184">
        <v>1</v>
      </c>
      <c r="BU184">
        <v>1</v>
      </c>
      <c r="BV184">
        <v>1</v>
      </c>
      <c r="BW184">
        <v>1</v>
      </c>
      <c r="BY184">
        <v>1</v>
      </c>
      <c r="CA184">
        <v>8</v>
      </c>
      <c r="CB184" t="s">
        <v>144</v>
      </c>
      <c r="CI184" t="s">
        <v>145</v>
      </c>
      <c r="CJ184" t="s">
        <v>146</v>
      </c>
      <c r="CK184" t="s">
        <v>147</v>
      </c>
      <c r="CM184" t="s">
        <v>148</v>
      </c>
      <c r="CO184" t="s">
        <v>149</v>
      </c>
      <c r="CP184" t="s">
        <v>32</v>
      </c>
      <c r="CQ184">
        <v>9158849</v>
      </c>
      <c r="CS184" s="1">
        <v>5.851</v>
      </c>
      <c r="CT184">
        <v>58510</v>
      </c>
      <c r="CU184">
        <v>58510</v>
      </c>
      <c r="CV184">
        <v>125</v>
      </c>
      <c r="CW184">
        <v>1</v>
      </c>
      <c r="CX184" t="s">
        <v>147</v>
      </c>
      <c r="CY184" t="s">
        <v>2042</v>
      </c>
      <c r="CZ184" t="s">
        <v>2043</v>
      </c>
      <c r="DA184" t="s">
        <v>2044</v>
      </c>
      <c r="DB184" t="s">
        <v>2030</v>
      </c>
      <c r="DC184">
        <v>155</v>
      </c>
      <c r="DD184">
        <v>900</v>
      </c>
      <c r="DE184" t="str">
        <f t="shared" si="5"/>
        <v>D</v>
      </c>
    </row>
    <row r="185" spans="1:109" x14ac:dyDescent="0.35">
      <c r="A185">
        <v>10000</v>
      </c>
      <c r="B185" t="s">
        <v>150</v>
      </c>
      <c r="C185" t="s">
        <v>137</v>
      </c>
      <c r="D185" t="s">
        <v>150</v>
      </c>
      <c r="E185" t="s">
        <v>151</v>
      </c>
      <c r="F185" t="s">
        <v>152</v>
      </c>
      <c r="G185" t="s">
        <v>153</v>
      </c>
      <c r="H185" t="s">
        <v>154</v>
      </c>
      <c r="I185">
        <v>10000</v>
      </c>
      <c r="J185" t="s">
        <v>155</v>
      </c>
      <c r="Q185" t="s">
        <v>156</v>
      </c>
      <c r="R185" t="s">
        <v>150</v>
      </c>
      <c r="S185">
        <v>9047348</v>
      </c>
      <c r="U185" t="s">
        <v>150</v>
      </c>
      <c r="W185" t="s">
        <v>150</v>
      </c>
      <c r="X185" t="s">
        <v>48</v>
      </c>
      <c r="AL185" s="1">
        <v>7.8125</v>
      </c>
      <c r="AS185" s="1">
        <v>6.95</v>
      </c>
      <c r="AT185" s="1">
        <v>7.7</v>
      </c>
      <c r="AU185" s="1">
        <v>7.59</v>
      </c>
      <c r="AW185" s="1">
        <v>8.75</v>
      </c>
      <c r="AY185" s="1">
        <v>8.85</v>
      </c>
      <c r="AZ185">
        <v>3653</v>
      </c>
      <c r="BG185">
        <v>315</v>
      </c>
      <c r="BH185">
        <v>23725</v>
      </c>
      <c r="BI185">
        <v>97</v>
      </c>
      <c r="BK185">
        <v>5</v>
      </c>
      <c r="BM185">
        <v>21560</v>
      </c>
      <c r="BN185">
        <v>1</v>
      </c>
      <c r="BU185">
        <v>1</v>
      </c>
      <c r="BV185">
        <v>1</v>
      </c>
      <c r="BW185">
        <v>1</v>
      </c>
      <c r="BY185">
        <v>1</v>
      </c>
      <c r="CA185">
        <v>7</v>
      </c>
      <c r="CB185" t="s">
        <v>157</v>
      </c>
      <c r="CI185" t="s">
        <v>158</v>
      </c>
      <c r="CJ185" t="s">
        <v>159</v>
      </c>
      <c r="CK185" t="s">
        <v>160</v>
      </c>
      <c r="CM185" t="s">
        <v>161</v>
      </c>
      <c r="CO185" t="s">
        <v>162</v>
      </c>
      <c r="CP185" t="s">
        <v>30</v>
      </c>
      <c r="CQ185" t="s">
        <v>156</v>
      </c>
      <c r="CS185" s="1">
        <v>6.95</v>
      </c>
      <c r="CT185">
        <v>69500</v>
      </c>
      <c r="CU185">
        <v>69500</v>
      </c>
      <c r="CV185">
        <v>315</v>
      </c>
      <c r="CW185">
        <v>1</v>
      </c>
      <c r="CX185" t="s">
        <v>158</v>
      </c>
      <c r="CY185" t="s">
        <v>2045</v>
      </c>
      <c r="CZ185" t="s">
        <v>2037</v>
      </c>
      <c r="DA185" t="s">
        <v>2033</v>
      </c>
      <c r="DB185" t="s">
        <v>2030</v>
      </c>
      <c r="DC185">
        <v>196</v>
      </c>
      <c r="DD185">
        <v>1200</v>
      </c>
      <c r="DE185" t="str">
        <f t="shared" si="5"/>
        <v>D</v>
      </c>
    </row>
    <row r="186" spans="1:109" x14ac:dyDescent="0.35">
      <c r="A186">
        <v>10000</v>
      </c>
      <c r="B186" t="s">
        <v>1018</v>
      </c>
      <c r="C186" t="s">
        <v>137</v>
      </c>
      <c r="D186" t="s">
        <v>1018</v>
      </c>
      <c r="E186" t="s">
        <v>1019</v>
      </c>
      <c r="F186" t="s">
        <v>1020</v>
      </c>
      <c r="G186" t="s">
        <v>1021</v>
      </c>
      <c r="H186" t="s">
        <v>1012</v>
      </c>
      <c r="I186">
        <v>10000</v>
      </c>
      <c r="J186" t="s">
        <v>1022</v>
      </c>
      <c r="Q186" t="s">
        <v>1023</v>
      </c>
      <c r="R186" t="s">
        <v>1018</v>
      </c>
      <c r="S186">
        <v>9158842</v>
      </c>
      <c r="U186" t="s">
        <v>1018</v>
      </c>
      <c r="X186" t="s">
        <v>48</v>
      </c>
      <c r="AL186" s="1">
        <v>3.25</v>
      </c>
      <c r="AS186" s="1">
        <v>2.66</v>
      </c>
      <c r="AT186" s="1">
        <v>3.2</v>
      </c>
      <c r="AU186" s="1">
        <v>3.1480000000000001</v>
      </c>
      <c r="AW186" s="1">
        <v>4.0599999999999996</v>
      </c>
      <c r="AZ186">
        <v>1607</v>
      </c>
      <c r="BG186">
        <v>16</v>
      </c>
      <c r="BH186">
        <v>390</v>
      </c>
      <c r="BI186">
        <v>98</v>
      </c>
      <c r="BK186">
        <v>17</v>
      </c>
      <c r="BN186">
        <v>1</v>
      </c>
      <c r="BU186">
        <v>1</v>
      </c>
      <c r="BV186">
        <v>1</v>
      </c>
      <c r="BW186">
        <v>2</v>
      </c>
      <c r="BY186">
        <v>1</v>
      </c>
      <c r="CB186" t="s">
        <v>1024</v>
      </c>
      <c r="CI186" t="s">
        <v>1025</v>
      </c>
      <c r="CJ186" t="s">
        <v>1026</v>
      </c>
      <c r="CK186" t="s">
        <v>1027</v>
      </c>
      <c r="CM186" t="s">
        <v>1028</v>
      </c>
      <c r="CP186" t="s">
        <v>30</v>
      </c>
      <c r="CQ186" t="s">
        <v>1023</v>
      </c>
      <c r="CS186" s="1">
        <v>2.66</v>
      </c>
      <c r="CT186">
        <v>26600</v>
      </c>
      <c r="CU186">
        <v>26600</v>
      </c>
      <c r="CV186">
        <v>16</v>
      </c>
      <c r="CW186">
        <v>1</v>
      </c>
      <c r="CX186" t="s">
        <v>1025</v>
      </c>
      <c r="CY186" t="s">
        <v>2102</v>
      </c>
      <c r="CZ186" t="s">
        <v>2103</v>
      </c>
      <c r="DA186" t="s">
        <v>2044</v>
      </c>
      <c r="DB186" t="s">
        <v>2030</v>
      </c>
      <c r="DC186">
        <v>360</v>
      </c>
      <c r="DD186">
        <v>900</v>
      </c>
      <c r="DE186" t="str">
        <f t="shared" si="5"/>
        <v>D</v>
      </c>
    </row>
    <row r="187" spans="1:109" x14ac:dyDescent="0.35">
      <c r="A187">
        <v>10000</v>
      </c>
      <c r="B187" t="s">
        <v>1029</v>
      </c>
      <c r="C187" t="s">
        <v>137</v>
      </c>
      <c r="D187" t="s">
        <v>1029</v>
      </c>
      <c r="E187" t="s">
        <v>1030</v>
      </c>
      <c r="F187" t="s">
        <v>1010</v>
      </c>
      <c r="G187" t="s">
        <v>1011</v>
      </c>
      <c r="H187" t="s">
        <v>1012</v>
      </c>
      <c r="I187">
        <v>10000</v>
      </c>
      <c r="J187" t="s">
        <v>1031</v>
      </c>
      <c r="Q187" t="s">
        <v>1032</v>
      </c>
      <c r="R187" t="s">
        <v>1029</v>
      </c>
      <c r="S187">
        <v>1923382</v>
      </c>
      <c r="U187" t="s">
        <v>1029</v>
      </c>
      <c r="X187" t="s">
        <v>48</v>
      </c>
      <c r="AL187" s="1">
        <v>3.4249999999999998</v>
      </c>
      <c r="AS187" s="1">
        <v>3.15</v>
      </c>
      <c r="AT187" s="1">
        <v>3.38</v>
      </c>
      <c r="AU187" s="1">
        <v>3.6339999999999999</v>
      </c>
      <c r="AW187" s="1">
        <v>4.2</v>
      </c>
      <c r="AZ187">
        <v>491</v>
      </c>
      <c r="BG187">
        <v>36</v>
      </c>
      <c r="BH187">
        <v>0</v>
      </c>
      <c r="BI187">
        <v>170</v>
      </c>
      <c r="BK187">
        <v>36</v>
      </c>
      <c r="BN187">
        <v>1</v>
      </c>
      <c r="BU187">
        <v>1</v>
      </c>
      <c r="BV187">
        <v>1</v>
      </c>
      <c r="BW187">
        <v>50</v>
      </c>
      <c r="BY187">
        <v>1</v>
      </c>
      <c r="CB187" t="s">
        <v>1033</v>
      </c>
      <c r="CI187" t="s">
        <v>1034</v>
      </c>
      <c r="CJ187" t="s">
        <v>1035</v>
      </c>
      <c r="CK187" t="s">
        <v>1036</v>
      </c>
      <c r="CM187" t="s">
        <v>1037</v>
      </c>
      <c r="CP187" t="s">
        <v>30</v>
      </c>
      <c r="CQ187" t="s">
        <v>1032</v>
      </c>
      <c r="CS187" s="1">
        <v>3.15</v>
      </c>
      <c r="CT187">
        <v>31500</v>
      </c>
      <c r="CU187">
        <v>31500</v>
      </c>
      <c r="CV187">
        <v>36</v>
      </c>
      <c r="CW187">
        <v>1</v>
      </c>
      <c r="CX187" t="s">
        <v>1034</v>
      </c>
      <c r="CY187" t="s">
        <v>2102</v>
      </c>
      <c r="CZ187" t="s">
        <v>2103</v>
      </c>
      <c r="DA187" t="s">
        <v>2044</v>
      </c>
      <c r="DB187" t="s">
        <v>2039</v>
      </c>
      <c r="DC187">
        <v>360</v>
      </c>
      <c r="DD187">
        <v>900</v>
      </c>
      <c r="DE187" t="str">
        <f t="shared" si="5"/>
        <v>J</v>
      </c>
    </row>
    <row r="188" spans="1:109" x14ac:dyDescent="0.35">
      <c r="A188">
        <v>10000</v>
      </c>
      <c r="B188" t="s">
        <v>1029</v>
      </c>
      <c r="C188" t="s">
        <v>137</v>
      </c>
      <c r="D188" t="s">
        <v>1008</v>
      </c>
      <c r="E188" t="s">
        <v>1009</v>
      </c>
      <c r="F188" t="s">
        <v>1010</v>
      </c>
      <c r="G188" t="s">
        <v>1011</v>
      </c>
      <c r="H188" t="s">
        <v>1012</v>
      </c>
      <c r="I188">
        <v>10000</v>
      </c>
      <c r="J188" t="s">
        <v>1013</v>
      </c>
      <c r="Q188" t="s">
        <v>1014</v>
      </c>
      <c r="R188" t="s">
        <v>1008</v>
      </c>
      <c r="X188" t="s">
        <v>129</v>
      </c>
      <c r="AL188" s="1">
        <v>3.4249999999999998</v>
      </c>
      <c r="AS188" s="1">
        <v>3.57</v>
      </c>
      <c r="AT188" s="1">
        <v>3.33</v>
      </c>
      <c r="AZ188">
        <v>800</v>
      </c>
      <c r="BG188">
        <v>0</v>
      </c>
      <c r="BH188">
        <v>0</v>
      </c>
      <c r="BN188">
        <v>800</v>
      </c>
      <c r="BU188">
        <v>1600</v>
      </c>
      <c r="BV188">
        <v>1600</v>
      </c>
      <c r="CB188" t="s">
        <v>1015</v>
      </c>
      <c r="CI188" t="s">
        <v>1016</v>
      </c>
      <c r="CJ188" t="s">
        <v>1017</v>
      </c>
      <c r="CP188" t="s">
        <v>31</v>
      </c>
      <c r="CQ188" t="s">
        <v>1008</v>
      </c>
      <c r="CS188" s="1">
        <v>3.33</v>
      </c>
      <c r="CT188">
        <v>33300</v>
      </c>
      <c r="CU188">
        <v>33300</v>
      </c>
      <c r="CV188">
        <v>0</v>
      </c>
      <c r="CW188">
        <v>1600</v>
      </c>
      <c r="CX188" t="s">
        <v>1017</v>
      </c>
      <c r="CY188" t="s">
        <v>2102</v>
      </c>
      <c r="CZ188" t="s">
        <v>2103</v>
      </c>
      <c r="DA188" t="s">
        <v>2044</v>
      </c>
      <c r="DB188" t="s">
        <v>2039</v>
      </c>
      <c r="DC188">
        <v>360</v>
      </c>
      <c r="DD188">
        <v>900</v>
      </c>
      <c r="DE188" t="str">
        <f t="shared" si="5"/>
        <v>J</v>
      </c>
    </row>
    <row r="189" spans="1:109" x14ac:dyDescent="0.35">
      <c r="A189">
        <v>10000</v>
      </c>
      <c r="B189" t="s">
        <v>1029</v>
      </c>
      <c r="C189" t="s">
        <v>137</v>
      </c>
      <c r="D189" t="s">
        <v>1008</v>
      </c>
      <c r="E189" t="s">
        <v>1009</v>
      </c>
      <c r="F189" t="s">
        <v>1010</v>
      </c>
      <c r="G189" t="s">
        <v>1011</v>
      </c>
      <c r="H189" t="s">
        <v>1012</v>
      </c>
      <c r="I189">
        <v>10000</v>
      </c>
      <c r="J189" t="s">
        <v>1013</v>
      </c>
      <c r="Q189" t="s">
        <v>1014</v>
      </c>
      <c r="R189" t="s">
        <v>1008</v>
      </c>
      <c r="X189" t="s">
        <v>129</v>
      </c>
      <c r="AL189" s="1">
        <v>3.4249999999999998</v>
      </c>
      <c r="AS189" s="1">
        <v>3.57</v>
      </c>
      <c r="AT189" s="1">
        <v>3.33</v>
      </c>
      <c r="AZ189">
        <v>800</v>
      </c>
      <c r="BG189">
        <v>0</v>
      </c>
      <c r="BH189">
        <v>0</v>
      </c>
      <c r="BN189">
        <v>800</v>
      </c>
      <c r="BU189">
        <v>1600</v>
      </c>
      <c r="BV189">
        <v>1600</v>
      </c>
      <c r="CB189" t="s">
        <v>1015</v>
      </c>
      <c r="CI189" t="s">
        <v>1016</v>
      </c>
      <c r="CJ189" t="s">
        <v>1017</v>
      </c>
      <c r="CP189" t="s">
        <v>31</v>
      </c>
      <c r="CQ189" t="s">
        <v>1008</v>
      </c>
      <c r="CS189" s="1">
        <v>3.33</v>
      </c>
      <c r="CT189">
        <v>33300</v>
      </c>
      <c r="CU189">
        <v>33300</v>
      </c>
      <c r="CV189">
        <v>0</v>
      </c>
      <c r="CW189">
        <v>1600</v>
      </c>
      <c r="CX189" t="s">
        <v>1017</v>
      </c>
      <c r="CY189" t="s">
        <v>2102</v>
      </c>
      <c r="CZ189" t="s">
        <v>2103</v>
      </c>
      <c r="DA189" t="s">
        <v>2044</v>
      </c>
      <c r="DB189" t="s">
        <v>2039</v>
      </c>
      <c r="DC189">
        <v>360</v>
      </c>
      <c r="DD189">
        <v>900</v>
      </c>
      <c r="DE189" t="str">
        <f t="shared" si="5"/>
        <v>J</v>
      </c>
    </row>
    <row r="190" spans="1:109" x14ac:dyDescent="0.35">
      <c r="A190">
        <v>10000</v>
      </c>
      <c r="B190" t="s">
        <v>1029</v>
      </c>
      <c r="C190" t="s">
        <v>137</v>
      </c>
      <c r="D190" t="s">
        <v>1008</v>
      </c>
      <c r="E190" t="s">
        <v>1009</v>
      </c>
      <c r="F190" t="s">
        <v>1010</v>
      </c>
      <c r="G190" t="s">
        <v>1011</v>
      </c>
      <c r="H190" t="s">
        <v>1012</v>
      </c>
      <c r="I190">
        <v>10000</v>
      </c>
      <c r="J190" t="s">
        <v>1013</v>
      </c>
      <c r="Q190" t="s">
        <v>1014</v>
      </c>
      <c r="R190" t="s">
        <v>1008</v>
      </c>
      <c r="X190" t="s">
        <v>129</v>
      </c>
      <c r="AL190" s="1">
        <v>3.4249999999999998</v>
      </c>
      <c r="AS190" s="1">
        <v>3.57</v>
      </c>
      <c r="AT190" s="1">
        <v>3.33</v>
      </c>
      <c r="AZ190">
        <v>800</v>
      </c>
      <c r="BG190">
        <v>0</v>
      </c>
      <c r="BH190">
        <v>0</v>
      </c>
      <c r="BN190">
        <v>800</v>
      </c>
      <c r="BU190">
        <v>1600</v>
      </c>
      <c r="BV190">
        <v>1600</v>
      </c>
      <c r="CB190" t="s">
        <v>1015</v>
      </c>
      <c r="CI190" t="s">
        <v>1016</v>
      </c>
      <c r="CJ190" t="s">
        <v>1017</v>
      </c>
      <c r="CP190" t="s">
        <v>31</v>
      </c>
      <c r="CQ190" t="s">
        <v>1008</v>
      </c>
      <c r="CS190" s="1">
        <v>3.33</v>
      </c>
      <c r="CT190">
        <v>33300</v>
      </c>
      <c r="CU190">
        <v>33300</v>
      </c>
      <c r="CV190">
        <v>0</v>
      </c>
      <c r="CW190">
        <v>1600</v>
      </c>
      <c r="CX190" t="s">
        <v>1017</v>
      </c>
      <c r="CY190" t="s">
        <v>2102</v>
      </c>
      <c r="CZ190" t="s">
        <v>2103</v>
      </c>
      <c r="DA190" t="s">
        <v>2044</v>
      </c>
      <c r="DB190" t="s">
        <v>2039</v>
      </c>
      <c r="DC190">
        <v>360</v>
      </c>
      <c r="DD190">
        <v>900</v>
      </c>
      <c r="DE190" t="str">
        <f t="shared" si="5"/>
        <v>J</v>
      </c>
    </row>
    <row r="191" spans="1:109" x14ac:dyDescent="0.35">
      <c r="A191">
        <v>10000</v>
      </c>
      <c r="B191" t="s">
        <v>1410</v>
      </c>
      <c r="C191" t="s">
        <v>137</v>
      </c>
      <c r="D191" t="s">
        <v>1410</v>
      </c>
      <c r="E191" t="s">
        <v>1411</v>
      </c>
      <c r="F191" t="s">
        <v>1020</v>
      </c>
      <c r="G191" t="s">
        <v>1021</v>
      </c>
      <c r="H191" t="s">
        <v>1012</v>
      </c>
      <c r="I191">
        <v>10000</v>
      </c>
      <c r="J191" t="s">
        <v>1412</v>
      </c>
      <c r="Q191" t="s">
        <v>1413</v>
      </c>
      <c r="R191" t="s">
        <v>1410</v>
      </c>
      <c r="X191" t="s">
        <v>48</v>
      </c>
      <c r="AL191" s="1">
        <v>3.7374999999999998</v>
      </c>
      <c r="AS191" s="1">
        <v>4.66</v>
      </c>
      <c r="AT191" s="1">
        <v>3.68</v>
      </c>
      <c r="AZ191">
        <v>541</v>
      </c>
      <c r="BG191">
        <v>496</v>
      </c>
      <c r="BH191">
        <v>600</v>
      </c>
      <c r="BN191">
        <v>1</v>
      </c>
      <c r="BU191">
        <v>1</v>
      </c>
      <c r="BV191">
        <v>1</v>
      </c>
      <c r="CB191" t="s">
        <v>1414</v>
      </c>
      <c r="CI191" t="s">
        <v>1415</v>
      </c>
      <c r="CJ191" t="s">
        <v>1416</v>
      </c>
      <c r="CP191" t="s">
        <v>31</v>
      </c>
      <c r="CQ191" t="s">
        <v>1410</v>
      </c>
      <c r="CS191" s="1">
        <v>3.68</v>
      </c>
      <c r="CT191">
        <v>36800</v>
      </c>
      <c r="CU191">
        <v>36800</v>
      </c>
      <c r="CV191">
        <v>600</v>
      </c>
      <c r="CW191">
        <v>1</v>
      </c>
      <c r="CX191" t="s">
        <v>1416</v>
      </c>
      <c r="CY191" t="s">
        <v>2102</v>
      </c>
      <c r="CZ191" t="s">
        <v>2103</v>
      </c>
      <c r="DA191" t="s">
        <v>2044</v>
      </c>
      <c r="DB191" t="s">
        <v>2030</v>
      </c>
      <c r="DC191">
        <v>360</v>
      </c>
      <c r="DD191">
        <v>900</v>
      </c>
      <c r="DE191" t="str">
        <f t="shared" si="5"/>
        <v>D</v>
      </c>
    </row>
    <row r="192" spans="1:109" x14ac:dyDescent="0.35">
      <c r="A192">
        <v>10000</v>
      </c>
      <c r="B192" t="s">
        <v>580</v>
      </c>
      <c r="C192" t="s">
        <v>137</v>
      </c>
      <c r="D192" t="s">
        <v>580</v>
      </c>
      <c r="E192" t="s">
        <v>581</v>
      </c>
      <c r="F192" t="s">
        <v>582</v>
      </c>
      <c r="G192" t="s">
        <v>583</v>
      </c>
      <c r="H192" t="s">
        <v>584</v>
      </c>
      <c r="I192">
        <v>10000</v>
      </c>
      <c r="J192" t="s">
        <v>585</v>
      </c>
      <c r="Q192" t="s">
        <v>586</v>
      </c>
      <c r="R192" t="s">
        <v>580</v>
      </c>
      <c r="S192">
        <v>9158820</v>
      </c>
      <c r="U192" t="s">
        <v>580</v>
      </c>
      <c r="W192" t="s">
        <v>580</v>
      </c>
      <c r="X192" t="s">
        <v>48</v>
      </c>
      <c r="AL192" s="1">
        <v>5.0875000000000004</v>
      </c>
      <c r="AS192" s="1">
        <v>4.83</v>
      </c>
      <c r="AT192" s="1">
        <v>5.01</v>
      </c>
      <c r="AU192" s="1">
        <v>4.944</v>
      </c>
      <c r="AW192" s="1">
        <v>5.71</v>
      </c>
      <c r="AY192" s="1">
        <v>5.8</v>
      </c>
      <c r="AZ192">
        <v>11039</v>
      </c>
      <c r="BG192">
        <v>15</v>
      </c>
      <c r="BH192">
        <v>249</v>
      </c>
      <c r="BI192">
        <v>390</v>
      </c>
      <c r="BK192">
        <v>47</v>
      </c>
      <c r="BM192">
        <v>199</v>
      </c>
      <c r="BN192">
        <v>1</v>
      </c>
      <c r="BU192">
        <v>1</v>
      </c>
      <c r="BV192">
        <v>1</v>
      </c>
      <c r="BW192">
        <v>2</v>
      </c>
      <c r="BY192">
        <v>1</v>
      </c>
      <c r="CA192">
        <v>10</v>
      </c>
      <c r="CB192" t="s">
        <v>587</v>
      </c>
      <c r="CI192" t="s">
        <v>588</v>
      </c>
      <c r="CJ192" t="s">
        <v>589</v>
      </c>
      <c r="CK192" t="s">
        <v>590</v>
      </c>
      <c r="CM192" t="s">
        <v>591</v>
      </c>
      <c r="CO192" t="s">
        <v>592</v>
      </c>
      <c r="CP192" t="s">
        <v>30</v>
      </c>
      <c r="CQ192" t="s">
        <v>586</v>
      </c>
      <c r="CS192" s="1">
        <v>4.83</v>
      </c>
      <c r="CT192">
        <v>48300</v>
      </c>
      <c r="CU192">
        <v>48300</v>
      </c>
      <c r="CV192">
        <v>15</v>
      </c>
      <c r="CW192">
        <v>1</v>
      </c>
      <c r="CX192" t="s">
        <v>588</v>
      </c>
      <c r="CY192" t="s">
        <v>2077</v>
      </c>
      <c r="CZ192" t="s">
        <v>2078</v>
      </c>
      <c r="DA192" t="s">
        <v>2033</v>
      </c>
      <c r="DB192" t="s">
        <v>2030</v>
      </c>
      <c r="DC192">
        <v>370</v>
      </c>
      <c r="DD192">
        <v>1200</v>
      </c>
      <c r="DE192" t="str">
        <f t="shared" si="5"/>
        <v>D</v>
      </c>
    </row>
    <row r="193" spans="1:109" x14ac:dyDescent="0.35">
      <c r="A193">
        <v>10000</v>
      </c>
      <c r="B193" t="s">
        <v>568</v>
      </c>
      <c r="C193" t="s">
        <v>137</v>
      </c>
      <c r="D193" t="s">
        <v>568</v>
      </c>
      <c r="E193" t="s">
        <v>569</v>
      </c>
      <c r="F193" t="s">
        <v>570</v>
      </c>
      <c r="G193" t="s">
        <v>571</v>
      </c>
      <c r="H193" t="s">
        <v>572</v>
      </c>
      <c r="I193">
        <v>10000</v>
      </c>
      <c r="J193" t="s">
        <v>573</v>
      </c>
      <c r="Q193" t="s">
        <v>574</v>
      </c>
      <c r="R193" t="s">
        <v>568</v>
      </c>
      <c r="S193">
        <v>9047345</v>
      </c>
      <c r="U193" t="s">
        <v>568</v>
      </c>
      <c r="X193" t="s">
        <v>48</v>
      </c>
      <c r="AL193" s="1">
        <v>4.9249999999999998</v>
      </c>
      <c r="AS193" s="1">
        <v>4.8</v>
      </c>
      <c r="AT193" s="1">
        <v>4.8600000000000003</v>
      </c>
      <c r="AU193" s="1">
        <v>4.8109999999999999</v>
      </c>
      <c r="AW193" s="1">
        <v>5.53</v>
      </c>
      <c r="AZ193">
        <v>10884</v>
      </c>
      <c r="BG193">
        <v>944</v>
      </c>
      <c r="BH193">
        <v>1287</v>
      </c>
      <c r="BI193">
        <v>83</v>
      </c>
      <c r="BK193">
        <v>3</v>
      </c>
      <c r="BN193">
        <v>1</v>
      </c>
      <c r="BU193">
        <v>1</v>
      </c>
      <c r="BV193">
        <v>1</v>
      </c>
      <c r="BW193">
        <v>1</v>
      </c>
      <c r="BY193">
        <v>1</v>
      </c>
      <c r="CB193" t="s">
        <v>575</v>
      </c>
      <c r="CI193" t="s">
        <v>576</v>
      </c>
      <c r="CJ193" t="s">
        <v>577</v>
      </c>
      <c r="CK193" t="s">
        <v>578</v>
      </c>
      <c r="CM193" t="s">
        <v>579</v>
      </c>
      <c r="CP193" t="s">
        <v>30</v>
      </c>
      <c r="CQ193" t="s">
        <v>574</v>
      </c>
      <c r="CS193" s="1">
        <v>4.8</v>
      </c>
      <c r="CT193">
        <v>48000</v>
      </c>
      <c r="CU193">
        <v>48000</v>
      </c>
      <c r="CV193">
        <v>944</v>
      </c>
      <c r="CW193">
        <v>1</v>
      </c>
      <c r="CX193" t="s">
        <v>576</v>
      </c>
      <c r="CY193" t="s">
        <v>2075</v>
      </c>
      <c r="CZ193" t="s">
        <v>2076</v>
      </c>
      <c r="DA193" t="s">
        <v>2033</v>
      </c>
      <c r="DB193" t="s">
        <v>2030</v>
      </c>
      <c r="DC193">
        <v>1100</v>
      </c>
      <c r="DD193">
        <v>1700</v>
      </c>
      <c r="DE193" t="str">
        <f t="shared" si="5"/>
        <v>D</v>
      </c>
    </row>
    <row r="194" spans="1:109" x14ac:dyDescent="0.35">
      <c r="A194">
        <v>10000</v>
      </c>
      <c r="B194" t="s">
        <v>593</v>
      </c>
      <c r="C194" t="s">
        <v>137</v>
      </c>
      <c r="D194" t="s">
        <v>593</v>
      </c>
      <c r="E194" t="s">
        <v>594</v>
      </c>
      <c r="F194" t="s">
        <v>595</v>
      </c>
      <c r="G194" t="s">
        <v>596</v>
      </c>
      <c r="H194" t="s">
        <v>597</v>
      </c>
      <c r="I194">
        <v>10000</v>
      </c>
      <c r="J194" t="s">
        <v>598</v>
      </c>
      <c r="Q194" t="s">
        <v>599</v>
      </c>
      <c r="R194" t="s">
        <v>593</v>
      </c>
      <c r="U194" t="s">
        <v>593</v>
      </c>
      <c r="W194" t="s">
        <v>593</v>
      </c>
      <c r="X194" t="s">
        <v>196</v>
      </c>
      <c r="AL194" s="1">
        <v>5.2374999999999998</v>
      </c>
      <c r="AS194" s="1">
        <v>5.1100000000000003</v>
      </c>
      <c r="AT194" s="1">
        <v>5.16</v>
      </c>
      <c r="AW194" s="1">
        <v>5.86</v>
      </c>
      <c r="AY194" s="1">
        <v>5.95</v>
      </c>
      <c r="AZ194">
        <v>1003</v>
      </c>
      <c r="BG194">
        <v>34</v>
      </c>
      <c r="BH194">
        <v>57</v>
      </c>
      <c r="BK194">
        <v>47</v>
      </c>
      <c r="BM194">
        <v>42</v>
      </c>
      <c r="BN194">
        <v>1</v>
      </c>
      <c r="BU194">
        <v>1</v>
      </c>
      <c r="BV194">
        <v>1</v>
      </c>
      <c r="BY194">
        <v>1</v>
      </c>
      <c r="CA194">
        <v>9</v>
      </c>
      <c r="CB194" t="s">
        <v>600</v>
      </c>
      <c r="CI194" t="s">
        <v>601</v>
      </c>
      <c r="CJ194" t="s">
        <v>602</v>
      </c>
      <c r="CM194" t="s">
        <v>603</v>
      </c>
      <c r="CO194" t="s">
        <v>604</v>
      </c>
      <c r="CP194" t="s">
        <v>30</v>
      </c>
      <c r="CQ194" t="s">
        <v>599</v>
      </c>
      <c r="CS194" s="1">
        <v>5.1100000000000003</v>
      </c>
      <c r="CT194">
        <v>51100</v>
      </c>
      <c r="CU194">
        <v>51100</v>
      </c>
      <c r="CV194">
        <v>34</v>
      </c>
      <c r="CW194">
        <v>1</v>
      </c>
      <c r="CX194" t="s">
        <v>601</v>
      </c>
      <c r="CY194" t="s">
        <v>2079</v>
      </c>
      <c r="CZ194" t="s">
        <v>2076</v>
      </c>
      <c r="DA194" t="s">
        <v>2033</v>
      </c>
      <c r="DB194" t="s">
        <v>2080</v>
      </c>
      <c r="DC194">
        <v>1400</v>
      </c>
      <c r="DD194">
        <v>1700</v>
      </c>
      <c r="DE194" t="str">
        <f t="shared" si="5"/>
        <v>J</v>
      </c>
    </row>
    <row r="195" spans="1:109" x14ac:dyDescent="0.35">
      <c r="A195">
        <v>10000</v>
      </c>
      <c r="B195" t="s">
        <v>593</v>
      </c>
      <c r="C195" t="s">
        <v>137</v>
      </c>
      <c r="D195" t="s">
        <v>1828</v>
      </c>
      <c r="E195" t="s">
        <v>1829</v>
      </c>
      <c r="F195" t="s">
        <v>1830</v>
      </c>
      <c r="G195" t="s">
        <v>596</v>
      </c>
      <c r="H195" t="s">
        <v>597</v>
      </c>
      <c r="I195">
        <v>10000</v>
      </c>
      <c r="J195" t="s">
        <v>1831</v>
      </c>
      <c r="R195" t="s">
        <v>1828</v>
      </c>
      <c r="X195" t="s">
        <v>129</v>
      </c>
      <c r="AL195" s="1">
        <v>5.2374999999999998</v>
      </c>
      <c r="AT195" s="1">
        <v>5.09</v>
      </c>
      <c r="AZ195">
        <v>0</v>
      </c>
      <c r="BH195">
        <v>0</v>
      </c>
      <c r="BN195">
        <v>1600</v>
      </c>
      <c r="BV195">
        <v>1600</v>
      </c>
      <c r="CB195" t="s">
        <v>1832</v>
      </c>
      <c r="CJ195" t="s">
        <v>1833</v>
      </c>
      <c r="CP195" t="s">
        <v>31</v>
      </c>
      <c r="CQ195" t="s">
        <v>1828</v>
      </c>
      <c r="CS195" s="1">
        <v>5.09</v>
      </c>
      <c r="CT195">
        <v>50900</v>
      </c>
      <c r="CU195">
        <v>50900</v>
      </c>
      <c r="CV195">
        <v>0</v>
      </c>
      <c r="CW195">
        <v>1600</v>
      </c>
      <c r="CX195" t="s">
        <v>1833</v>
      </c>
      <c r="CY195" t="s">
        <v>2079</v>
      </c>
      <c r="CZ195" t="s">
        <v>2076</v>
      </c>
      <c r="DA195" t="s">
        <v>2033</v>
      </c>
      <c r="DB195" t="s">
        <v>2039</v>
      </c>
      <c r="DC195">
        <v>1400</v>
      </c>
      <c r="DD195">
        <v>1700</v>
      </c>
      <c r="DE195" t="str">
        <f t="shared" si="5"/>
        <v>J</v>
      </c>
    </row>
    <row r="196" spans="1:109" x14ac:dyDescent="0.35">
      <c r="B196" s="17" t="s">
        <v>8596</v>
      </c>
      <c r="C196" t="s">
        <v>426</v>
      </c>
      <c r="D196" s="17" t="s">
        <v>8596</v>
      </c>
      <c r="F196" t="s">
        <v>8964</v>
      </c>
      <c r="J196" t="s">
        <v>23</v>
      </c>
      <c r="K196" t="s">
        <v>24</v>
      </c>
      <c r="L196" t="s">
        <v>25</v>
      </c>
      <c r="M196" t="s">
        <v>26</v>
      </c>
      <c r="N196" t="s">
        <v>27</v>
      </c>
      <c r="O196" t="s">
        <v>28</v>
      </c>
      <c r="P196" t="s">
        <v>29</v>
      </c>
      <c r="Q196" t="s">
        <v>30</v>
      </c>
      <c r="R196" t="s">
        <v>31</v>
      </c>
      <c r="S196" t="s">
        <v>32</v>
      </c>
      <c r="T196" t="s">
        <v>33</v>
      </c>
      <c r="U196" t="s">
        <v>34</v>
      </c>
      <c r="V196" t="s">
        <v>35</v>
      </c>
      <c r="W196" t="s">
        <v>36</v>
      </c>
      <c r="X196" t="s">
        <v>23</v>
      </c>
      <c r="Y196" t="s">
        <v>24</v>
      </c>
      <c r="Z196" t="s">
        <v>25</v>
      </c>
      <c r="AA196" t="s">
        <v>26</v>
      </c>
      <c r="AB196" t="s">
        <v>27</v>
      </c>
      <c r="AC196" t="s">
        <v>28</v>
      </c>
      <c r="AD196" t="s">
        <v>29</v>
      </c>
      <c r="AE196" t="s">
        <v>30</v>
      </c>
      <c r="AF196" t="s">
        <v>31</v>
      </c>
      <c r="AG196" t="s">
        <v>32</v>
      </c>
      <c r="AH196" t="s">
        <v>33</v>
      </c>
      <c r="AI196" t="s">
        <v>34</v>
      </c>
      <c r="AJ196" t="s">
        <v>35</v>
      </c>
      <c r="AK196" t="s">
        <v>36</v>
      </c>
    </row>
    <row r="197" spans="1:109" x14ac:dyDescent="0.35">
      <c r="B197" s="17" t="s">
        <v>8597</v>
      </c>
      <c r="C197" t="s">
        <v>426</v>
      </c>
      <c r="D197" s="17" t="s">
        <v>8597</v>
      </c>
      <c r="F197" t="s">
        <v>8968</v>
      </c>
    </row>
    <row r="198" spans="1:109" x14ac:dyDescent="0.35">
      <c r="B198" s="17" t="s">
        <v>8598</v>
      </c>
      <c r="C198" t="s">
        <v>426</v>
      </c>
      <c r="D198" s="17" t="s">
        <v>8598</v>
      </c>
      <c r="F198" t="s">
        <v>8969</v>
      </c>
    </row>
    <row r="199" spans="1:109" x14ac:dyDescent="0.35">
      <c r="B199" s="17" t="s">
        <v>8599</v>
      </c>
      <c r="C199" t="s">
        <v>426</v>
      </c>
      <c r="D199" s="17" t="s">
        <v>8599</v>
      </c>
      <c r="F199" t="s">
        <v>8970</v>
      </c>
    </row>
    <row r="200" spans="1:109" x14ac:dyDescent="0.35">
      <c r="B200" s="17" t="s">
        <v>8600</v>
      </c>
      <c r="C200" t="s">
        <v>426</v>
      </c>
      <c r="D200" s="17" t="s">
        <v>8600</v>
      </c>
      <c r="F200" t="s">
        <v>8965</v>
      </c>
    </row>
    <row r="201" spans="1:109" x14ac:dyDescent="0.35">
      <c r="B201" s="17" t="s">
        <v>8601</v>
      </c>
      <c r="C201" t="s">
        <v>426</v>
      </c>
      <c r="D201" s="17" t="s">
        <v>8601</v>
      </c>
      <c r="F201" t="s">
        <v>8967</v>
      </c>
    </row>
    <row r="202" spans="1:109" x14ac:dyDescent="0.35">
      <c r="B202" s="17" t="s">
        <v>8602</v>
      </c>
      <c r="C202" t="s">
        <v>426</v>
      </c>
      <c r="D202" s="17" t="s">
        <v>8602</v>
      </c>
      <c r="F202" t="s">
        <v>8966</v>
      </c>
    </row>
    <row r="203" spans="1:109" x14ac:dyDescent="0.35">
      <c r="B203" t="s">
        <v>8603</v>
      </c>
      <c r="C203" t="s">
        <v>137</v>
      </c>
      <c r="D203" t="s">
        <v>8603</v>
      </c>
      <c r="F203" t="s">
        <v>8971</v>
      </c>
    </row>
    <row r="204" spans="1:109" x14ac:dyDescent="0.35">
      <c r="B204" t="s">
        <v>8610</v>
      </c>
      <c r="C204" t="s">
        <v>137</v>
      </c>
      <c r="D204" t="s">
        <v>8610</v>
      </c>
      <c r="F204" t="s">
        <v>8972</v>
      </c>
    </row>
    <row r="205" spans="1:109" x14ac:dyDescent="0.35">
      <c r="B205" t="s">
        <v>8612</v>
      </c>
      <c r="C205" t="s">
        <v>137</v>
      </c>
      <c r="D205" t="s">
        <v>8612</v>
      </c>
      <c r="F205" t="s">
        <v>8973</v>
      </c>
    </row>
    <row r="206" spans="1:109" x14ac:dyDescent="0.35">
      <c r="B206" t="s">
        <v>8605</v>
      </c>
      <c r="C206" t="s">
        <v>137</v>
      </c>
      <c r="D206" t="s">
        <v>8605</v>
      </c>
      <c r="F206" t="s">
        <v>8974</v>
      </c>
    </row>
    <row r="207" spans="1:109" x14ac:dyDescent="0.35">
      <c r="B207" t="s">
        <v>8613</v>
      </c>
      <c r="C207" t="s">
        <v>137</v>
      </c>
      <c r="D207" t="s">
        <v>8613</v>
      </c>
      <c r="F207" t="s">
        <v>8975</v>
      </c>
    </row>
    <row r="208" spans="1:109" x14ac:dyDescent="0.35">
      <c r="B208" t="s">
        <v>8614</v>
      </c>
      <c r="C208" t="s">
        <v>137</v>
      </c>
      <c r="D208" t="s">
        <v>8614</v>
      </c>
      <c r="F208" t="s">
        <v>8976</v>
      </c>
    </row>
    <row r="209" spans="2:6" x14ac:dyDescent="0.35">
      <c r="B209" t="s">
        <v>8604</v>
      </c>
      <c r="C209" t="s">
        <v>137</v>
      </c>
      <c r="D209" t="s">
        <v>8604</v>
      </c>
      <c r="F209" t="s">
        <v>8977</v>
      </c>
    </row>
    <row r="210" spans="2:6" x14ac:dyDescent="0.35">
      <c r="B210" t="s">
        <v>8959</v>
      </c>
      <c r="C210" t="s">
        <v>137</v>
      </c>
      <c r="D210" t="s">
        <v>8959</v>
      </c>
      <c r="F210" t="s">
        <v>8978</v>
      </c>
    </row>
    <row r="211" spans="2:6" x14ac:dyDescent="0.35">
      <c r="B211" t="s">
        <v>9014</v>
      </c>
      <c r="C211" t="s">
        <v>137</v>
      </c>
      <c r="D211" t="s">
        <v>9014</v>
      </c>
      <c r="F211" t="s">
        <v>9020</v>
      </c>
    </row>
    <row r="212" spans="2:6" x14ac:dyDescent="0.35">
      <c r="B212" t="s">
        <v>9015</v>
      </c>
      <c r="C212" t="s">
        <v>137</v>
      </c>
      <c r="D212" t="s">
        <v>9015</v>
      </c>
      <c r="F212" t="s">
        <v>9021</v>
      </c>
    </row>
    <row r="213" spans="2:6" x14ac:dyDescent="0.35">
      <c r="B213" t="s">
        <v>9016</v>
      </c>
      <c r="C213" t="s">
        <v>137</v>
      </c>
      <c r="D213" t="s">
        <v>9016</v>
      </c>
      <c r="F213" t="s">
        <v>9022</v>
      </c>
    </row>
    <row r="214" spans="2:6" x14ac:dyDescent="0.35">
      <c r="B214" t="s">
        <v>9017</v>
      </c>
      <c r="C214" t="s">
        <v>137</v>
      </c>
      <c r="D214" t="s">
        <v>9017</v>
      </c>
      <c r="F214" t="s">
        <v>9023</v>
      </c>
    </row>
    <row r="215" spans="2:6" x14ac:dyDescent="0.35">
      <c r="B215" t="s">
        <v>9018</v>
      </c>
      <c r="C215" t="s">
        <v>137</v>
      </c>
      <c r="D215" t="s">
        <v>9018</v>
      </c>
      <c r="F215" t="s">
        <v>9024</v>
      </c>
    </row>
    <row r="216" spans="2:6" x14ac:dyDescent="0.35">
      <c r="B216" t="s">
        <v>9019</v>
      </c>
      <c r="C216" t="s">
        <v>137</v>
      </c>
      <c r="D216" t="s">
        <v>9019</v>
      </c>
      <c r="F216" t="s">
        <v>9025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09023-6F07-41E9-AC0E-26065755C242}">
  <sheetPr codeName="Sheet6">
    <pageSetUpPr fitToPage="1"/>
  </sheetPr>
  <dimension ref="A1:AA476"/>
  <sheetViews>
    <sheetView topLeftCell="A342" zoomScale="80" zoomScaleNormal="80" workbookViewId="0">
      <selection activeCell="B182" sqref="B182"/>
    </sheetView>
  </sheetViews>
  <sheetFormatPr defaultRowHeight="14.5" x14ac:dyDescent="0.35"/>
  <cols>
    <col min="2" max="2" width="15.7265625" bestFit="1" customWidth="1"/>
    <col min="3" max="3" width="14.26953125" bestFit="1" customWidth="1"/>
    <col min="4" max="4" width="6.26953125" bestFit="1" customWidth="1"/>
    <col min="5" max="5" width="11.7265625" bestFit="1" customWidth="1"/>
    <col min="6" max="6" width="19.81640625" customWidth="1"/>
    <col min="7" max="7" width="15.26953125" customWidth="1"/>
    <col min="8" max="8" width="35.453125" bestFit="1" customWidth="1"/>
    <col min="9" max="9" width="25.26953125" bestFit="1" customWidth="1"/>
    <col min="10" max="10" width="42.54296875" bestFit="1" customWidth="1"/>
    <col min="11" max="11" width="41.453125" style="6" bestFit="1" customWidth="1"/>
    <col min="12" max="12" width="42.26953125" style="7" bestFit="1" customWidth="1"/>
    <col min="13" max="14" width="10.1796875" style="2" bestFit="1" customWidth="1"/>
    <col min="15" max="15" width="9.26953125" style="2" bestFit="1" customWidth="1"/>
    <col min="16" max="16" width="10.1796875" style="2" bestFit="1" customWidth="1"/>
    <col min="17" max="17" width="13.453125" style="2" bestFit="1" customWidth="1"/>
    <col min="18" max="18" width="9.26953125" style="2" bestFit="1" customWidth="1"/>
    <col min="19" max="19" width="10" style="2" bestFit="1" customWidth="1"/>
    <col min="20" max="20" width="10.1796875" style="2" bestFit="1" customWidth="1"/>
    <col min="21" max="21" width="14.54296875" style="2" bestFit="1" customWidth="1"/>
    <col min="22" max="22" width="15.81640625" style="2" bestFit="1" customWidth="1"/>
    <col min="23" max="23" width="11.1796875" style="2" bestFit="1" customWidth="1"/>
    <col min="24" max="25" width="9.26953125" style="2" bestFit="1" customWidth="1"/>
    <col min="26" max="26" width="10.1796875" bestFit="1" customWidth="1"/>
  </cols>
  <sheetData>
    <row r="1" spans="1:27" x14ac:dyDescent="0.35">
      <c r="D1" t="s">
        <v>2187</v>
      </c>
      <c r="F1" s="11" t="s">
        <v>8585</v>
      </c>
      <c r="G1" s="11" t="s">
        <v>8586</v>
      </c>
      <c r="H1" s="11" t="s">
        <v>8570</v>
      </c>
      <c r="I1" s="11" t="s">
        <v>2</v>
      </c>
      <c r="J1" s="11" t="s">
        <v>8519</v>
      </c>
      <c r="K1" s="11" t="s">
        <v>7</v>
      </c>
      <c r="L1" s="11" t="s">
        <v>8520</v>
      </c>
      <c r="M1"/>
      <c r="N1"/>
      <c r="O1"/>
      <c r="P1"/>
      <c r="Q1"/>
      <c r="R1"/>
      <c r="S1"/>
      <c r="T1"/>
      <c r="U1"/>
      <c r="V1"/>
      <c r="W1"/>
      <c r="X1"/>
      <c r="Y1"/>
    </row>
    <row r="2" spans="1:27" x14ac:dyDescent="0.35">
      <c r="A2">
        <v>1</v>
      </c>
      <c r="B2" t="str">
        <f>IFERROR(VLOOKUP(CONCATENATE(C2,D2),'diode xref'!$AJ:$AJ,1,FALSE),CONCATENATE(VLOOKUP(C2,'20200310_diodes_as_of_3_10_20'!$A:$B,2,FALSE)," - no package match"))</f>
        <v>C3D03060E</v>
      </c>
      <c r="C2" t="str">
        <f t="array" ref="C2">INDEX('diode xref'!$C$1:$C$18,MATCH(MIN(ABS('diode xref'!$B$1:$B$18-M2)),ABS('diode xref'!$B$1:$B$18-M2),0))</f>
        <v>C3D03060</v>
      </c>
      <c r="D2" t="str">
        <f>IFERROR(VLOOKUP(E2,'diode xref'!$Z$23:$AA$29,2,FALSE)," - no package match")</f>
        <v>E</v>
      </c>
      <c r="E2" t="str">
        <f>LEFT(L2,8)</f>
        <v>TO-252-3</v>
      </c>
      <c r="F2">
        <v>600</v>
      </c>
      <c r="G2">
        <v>3</v>
      </c>
      <c r="H2" t="s">
        <v>6241</v>
      </c>
      <c r="I2" t="s">
        <v>8571</v>
      </c>
      <c r="J2" t="s">
        <v>5949</v>
      </c>
      <c r="K2" t="s">
        <v>6255</v>
      </c>
      <c r="L2" t="s">
        <v>8526</v>
      </c>
      <c r="M2">
        <v>3</v>
      </c>
      <c r="N2"/>
      <c r="O2"/>
      <c r="P2"/>
      <c r="Q2"/>
      <c r="R2"/>
      <c r="S2"/>
      <c r="T2"/>
      <c r="U2"/>
      <c r="V2"/>
      <c r="W2"/>
      <c r="X2"/>
      <c r="Y2"/>
      <c r="AA2">
        <v>1</v>
      </c>
    </row>
    <row r="3" spans="1:27" x14ac:dyDescent="0.35">
      <c r="A3">
        <v>2</v>
      </c>
      <c r="B3" t="str">
        <f>IFERROR(VLOOKUP(CONCATENATE(C3,D3),'diode xref'!$AJ:$AJ,1,FALSE),CONCATENATE(VLOOKUP(C3,'20200310_diodes_as_of_3_10_20'!$A:$B,2,FALSE)," - no package match"))</f>
        <v>C3D03060A</v>
      </c>
      <c r="C3" t="str">
        <f t="array" ref="C3">INDEX('diode xref'!$C$1:$C$18,MATCH(MIN(ABS('diode xref'!$B$1:$B$18-M3)),ABS('diode xref'!$B$1:$B$18-M3),0))</f>
        <v>C3D03060</v>
      </c>
      <c r="D3" t="str">
        <f>IFERROR(VLOOKUP(E3,'diode xref'!$Z$23:$AA$29,2,FALSE)," - no package match")</f>
        <v>A</v>
      </c>
      <c r="E3" t="str">
        <f t="shared" ref="E3:E66" si="0">LEFT(L3,8)</f>
        <v>TO-220-2</v>
      </c>
      <c r="F3">
        <v>600</v>
      </c>
      <c r="G3">
        <v>3</v>
      </c>
      <c r="H3" t="s">
        <v>5952</v>
      </c>
      <c r="I3" t="s">
        <v>8571</v>
      </c>
      <c r="J3" t="s">
        <v>5949</v>
      </c>
      <c r="K3" t="s">
        <v>5948</v>
      </c>
      <c r="L3" t="s">
        <v>8525</v>
      </c>
      <c r="M3">
        <v>3</v>
      </c>
      <c r="N3"/>
      <c r="O3"/>
      <c r="P3"/>
      <c r="Q3"/>
      <c r="R3"/>
      <c r="S3"/>
      <c r="T3"/>
      <c r="U3"/>
      <c r="V3"/>
      <c r="W3"/>
      <c r="X3"/>
      <c r="Y3"/>
      <c r="AA3">
        <v>2</v>
      </c>
    </row>
    <row r="4" spans="1:27" x14ac:dyDescent="0.35">
      <c r="A4">
        <v>3</v>
      </c>
      <c r="B4" t="str">
        <f>IFERROR(VLOOKUP(CONCATENATE(C4,D4),'diode xref'!$AJ:$AJ,1,FALSE),CONCATENATE(VLOOKUP(C4,'20200310_diodes_as_of_3_10_20'!$A:$B,2,FALSE)," - no package match"))</f>
        <v>C6D04065A</v>
      </c>
      <c r="C4" t="str">
        <f t="array" ref="C4">INDEX('diode xref'!$C$1:$C$18,MATCH(MIN(ABS('diode xref'!$B$1:$B$18-M4)),ABS('diode xref'!$B$1:$B$18-M4),0))</f>
        <v>C6D04065</v>
      </c>
      <c r="D4" t="str">
        <f>IFERROR(VLOOKUP(E4,'diode xref'!$Z$23:$AA$29,2,FALSE)," - no package match")</f>
        <v>A</v>
      </c>
      <c r="E4" t="str">
        <f t="shared" si="0"/>
        <v>TO-220-2</v>
      </c>
      <c r="F4">
        <v>600</v>
      </c>
      <c r="G4">
        <v>4</v>
      </c>
      <c r="H4" t="s">
        <v>8266</v>
      </c>
      <c r="I4" t="s">
        <v>8572</v>
      </c>
      <c r="J4" t="s">
        <v>5237</v>
      </c>
      <c r="K4" t="s">
        <v>8174</v>
      </c>
      <c r="L4" t="s">
        <v>8528</v>
      </c>
      <c r="M4">
        <v>4</v>
      </c>
      <c r="N4"/>
      <c r="O4"/>
      <c r="P4"/>
      <c r="Q4"/>
      <c r="R4"/>
      <c r="S4"/>
      <c r="T4"/>
      <c r="U4"/>
      <c r="V4"/>
      <c r="W4"/>
      <c r="X4"/>
      <c r="Y4"/>
      <c r="AA4">
        <v>3</v>
      </c>
    </row>
    <row r="5" spans="1:27" x14ac:dyDescent="0.35">
      <c r="A5">
        <v>4</v>
      </c>
      <c r="B5" t="str">
        <f>IFERROR(VLOOKUP(CONCATENATE(C5,D5),'diode xref'!$AJ:$AJ,1,FALSE),CONCATENATE(VLOOKUP(C5,'20200310_diodes_as_of_3_10_20'!$A:$B,2,FALSE)," - no package match"))</f>
        <v>CSD01060A</v>
      </c>
      <c r="C5" t="str">
        <f t="array" ref="C5">INDEX('diode xref'!$C$1:$C$18,MATCH(MIN(ABS('diode xref'!$B$1:$B$18-M5)),ABS('diode xref'!$B$1:$B$18-M5),0))</f>
        <v>CSD01060</v>
      </c>
      <c r="D5" t="str">
        <f>IFERROR(VLOOKUP(E5,'diode xref'!$Z$23:$AA$29,2,FALSE)," - no package match")</f>
        <v>A</v>
      </c>
      <c r="E5" t="str">
        <f t="shared" si="0"/>
        <v>TO-220-2</v>
      </c>
      <c r="F5">
        <v>600</v>
      </c>
      <c r="G5">
        <v>4</v>
      </c>
      <c r="H5" t="s">
        <v>7581</v>
      </c>
      <c r="I5" t="s">
        <v>8572</v>
      </c>
      <c r="J5" t="s">
        <v>6441</v>
      </c>
      <c r="K5" t="s">
        <v>7592</v>
      </c>
      <c r="L5" t="s">
        <v>8525</v>
      </c>
      <c r="M5">
        <v>1</v>
      </c>
      <c r="N5"/>
      <c r="O5"/>
      <c r="P5"/>
      <c r="Q5"/>
      <c r="R5"/>
      <c r="S5"/>
      <c r="T5"/>
      <c r="U5"/>
      <c r="V5"/>
      <c r="W5"/>
      <c r="X5"/>
      <c r="Y5"/>
      <c r="AA5">
        <v>4</v>
      </c>
    </row>
    <row r="6" spans="1:27" x14ac:dyDescent="0.35">
      <c r="A6">
        <v>5</v>
      </c>
      <c r="B6" t="str">
        <f>IFERROR(VLOOKUP(CONCATENATE(C6,D6),'diode xref'!$AJ:$AJ,1,FALSE),CONCATENATE(VLOOKUP(C6,'20200310_diodes_as_of_3_10_20'!$A:$B,2,FALSE)," - no package match"))</f>
        <v>CSD01060E</v>
      </c>
      <c r="C6" t="str">
        <f t="array" ref="C6">INDEX('diode xref'!$C$1:$C$18,MATCH(MIN(ABS('diode xref'!$B$1:$B$18-M6)),ABS('diode xref'!$B$1:$B$18-M6),0))</f>
        <v>CSD01060</v>
      </c>
      <c r="D6" t="str">
        <f>IFERROR(VLOOKUP(E6,'diode xref'!$Z$23:$AA$29,2,FALSE)," - no package match")</f>
        <v>E</v>
      </c>
      <c r="E6" t="str">
        <f t="shared" si="0"/>
        <v>TO-252-3</v>
      </c>
      <c r="F6">
        <v>600</v>
      </c>
      <c r="G6">
        <v>4</v>
      </c>
      <c r="H6" t="s">
        <v>7569</v>
      </c>
      <c r="I6" t="s">
        <v>8572</v>
      </c>
      <c r="J6" t="s">
        <v>6441</v>
      </c>
      <c r="K6" t="s">
        <v>7566</v>
      </c>
      <c r="L6" t="s">
        <v>8526</v>
      </c>
      <c r="M6">
        <v>1</v>
      </c>
      <c r="N6"/>
      <c r="O6"/>
      <c r="P6"/>
      <c r="Q6"/>
      <c r="R6"/>
      <c r="S6"/>
      <c r="T6"/>
      <c r="U6"/>
      <c r="V6"/>
      <c r="W6"/>
      <c r="X6"/>
      <c r="Y6"/>
      <c r="AA6">
        <v>5</v>
      </c>
    </row>
    <row r="7" spans="1:27" x14ac:dyDescent="0.35">
      <c r="A7">
        <v>6</v>
      </c>
      <c r="B7" t="str">
        <f>IFERROR(VLOOKUP(CONCATENATE(C7,D7),'diode xref'!$AJ:$AJ,1,FALSE),CONCATENATE(VLOOKUP(C7,'20200310_diodes_as_of_3_10_20'!$A:$B,2,FALSE)," - no package match"))</f>
        <v>CSD01060E</v>
      </c>
      <c r="C7" t="str">
        <f t="array" ref="C7">INDEX('diode xref'!$C$1:$C$18,MATCH(MIN(ABS('diode xref'!$B$1:$B$18-M7)),ABS('diode xref'!$B$1:$B$18-M7),0))</f>
        <v>CSD01060</v>
      </c>
      <c r="D7" t="str">
        <f>IFERROR(VLOOKUP(E7,'diode xref'!$Z$23:$AA$29,2,FALSE)," - no package match")</f>
        <v>E</v>
      </c>
      <c r="E7" t="str">
        <f t="shared" si="0"/>
        <v>TO-252-3</v>
      </c>
      <c r="F7">
        <v>600</v>
      </c>
      <c r="G7">
        <v>4</v>
      </c>
      <c r="H7" t="s">
        <v>7558</v>
      </c>
      <c r="I7" t="s">
        <v>8572</v>
      </c>
      <c r="J7" t="s">
        <v>6441</v>
      </c>
      <c r="K7" t="s">
        <v>7566</v>
      </c>
      <c r="L7" t="s">
        <v>8526</v>
      </c>
      <c r="M7">
        <v>1</v>
      </c>
      <c r="N7"/>
      <c r="O7"/>
      <c r="P7"/>
      <c r="Q7"/>
      <c r="R7"/>
      <c r="S7"/>
      <c r="T7"/>
      <c r="U7"/>
      <c r="V7"/>
      <c r="W7"/>
      <c r="X7"/>
      <c r="Y7"/>
      <c r="AA7">
        <v>6</v>
      </c>
    </row>
    <row r="8" spans="1:27" x14ac:dyDescent="0.35">
      <c r="A8">
        <v>7</v>
      </c>
      <c r="B8" t="str">
        <f>IFERROR(VLOOKUP(CONCATENATE(C8,D8),'diode xref'!$AJ:$AJ,1,FALSE),CONCATENATE(VLOOKUP(C8,'20200310_diodes_as_of_3_10_20'!$A:$B,2,FALSE)," - no package match"))</f>
        <v>CSD01060A - no package match</v>
      </c>
      <c r="C8" t="str">
        <f t="array" ref="C8">INDEX('diode xref'!$C$1:$C$18,MATCH(MIN(ABS('diode xref'!$B$1:$B$18-M8)),ABS('diode xref'!$B$1:$B$18-M8),0))</f>
        <v>CSD01060</v>
      </c>
      <c r="D8" t="str">
        <f>IFERROR(VLOOKUP(E8,'diode xref'!$Z$23:$AA$29,2,FALSE)," - no package match")</f>
        <v xml:space="preserve"> - no package match</v>
      </c>
      <c r="E8" t="str">
        <f t="shared" si="0"/>
        <v>TO-206AB</v>
      </c>
      <c r="F8">
        <v>600</v>
      </c>
      <c r="G8">
        <v>4</v>
      </c>
      <c r="H8" t="s">
        <v>6450</v>
      </c>
      <c r="I8" t="s">
        <v>177</v>
      </c>
      <c r="J8" t="s">
        <v>6448</v>
      </c>
      <c r="K8" t="s">
        <v>6447</v>
      </c>
      <c r="L8" t="s">
        <v>8563</v>
      </c>
      <c r="M8">
        <v>1</v>
      </c>
      <c r="N8"/>
      <c r="O8"/>
      <c r="P8"/>
      <c r="Q8"/>
      <c r="R8"/>
      <c r="S8"/>
      <c r="T8"/>
      <c r="U8"/>
      <c r="V8"/>
      <c r="W8"/>
      <c r="X8"/>
      <c r="Y8"/>
      <c r="AA8">
        <v>7</v>
      </c>
    </row>
    <row r="9" spans="1:27" x14ac:dyDescent="0.35">
      <c r="A9">
        <v>8</v>
      </c>
      <c r="B9" t="str">
        <f>IFERROR(VLOOKUP(CONCATENATE(C9,D9),'diode xref'!$AJ:$AJ,1,FALSE),CONCATENATE(VLOOKUP(C9,'20200310_diodes_as_of_3_10_20'!$A:$B,2,FALSE)," - no package match"))</f>
        <v>C6D04065A - no package match</v>
      </c>
      <c r="C9" t="str">
        <f t="array" ref="C9">INDEX('diode xref'!$C$1:$C$18,MATCH(MIN(ABS('diode xref'!$B$1:$B$18-M9)),ABS('diode xref'!$B$1:$B$18-M9),0))</f>
        <v>C6D04065</v>
      </c>
      <c r="D9" t="str">
        <f>IFERROR(VLOOKUP(E9,'diode xref'!$Z$23:$AA$29,2,FALSE)," - no package match")</f>
        <v>E</v>
      </c>
      <c r="E9" t="str">
        <f t="shared" si="0"/>
        <v>TO-252-3</v>
      </c>
      <c r="F9">
        <v>600</v>
      </c>
      <c r="G9">
        <v>4</v>
      </c>
      <c r="H9" t="s">
        <v>6232</v>
      </c>
      <c r="I9" t="s">
        <v>8571</v>
      </c>
      <c r="J9" t="s">
        <v>5891</v>
      </c>
      <c r="K9" t="s">
        <v>6238</v>
      </c>
      <c r="L9" t="s">
        <v>8526</v>
      </c>
      <c r="M9">
        <v>4</v>
      </c>
      <c r="N9"/>
      <c r="O9"/>
      <c r="P9"/>
      <c r="Q9"/>
      <c r="R9"/>
      <c r="S9"/>
      <c r="T9"/>
      <c r="U9"/>
      <c r="V9"/>
      <c r="W9"/>
      <c r="X9"/>
      <c r="Y9"/>
      <c r="AA9">
        <v>8</v>
      </c>
    </row>
    <row r="10" spans="1:27" x14ac:dyDescent="0.35">
      <c r="A10">
        <v>9</v>
      </c>
      <c r="B10" t="str">
        <f>IFERROR(VLOOKUP(CONCATENATE(C10,D10),'diode xref'!$AJ:$AJ,1,FALSE),CONCATENATE(VLOOKUP(C10,'20200310_diodes_as_of_3_10_20'!$A:$B,2,FALSE)," - no package match"))</f>
        <v>C6D04065A</v>
      </c>
      <c r="C10" t="str">
        <f t="array" ref="C10">INDEX('diode xref'!$C$1:$C$18,MATCH(MIN(ABS('diode xref'!$B$1:$B$18-M10)),ABS('diode xref'!$B$1:$B$18-M10),0))</f>
        <v>C6D04065</v>
      </c>
      <c r="D10" t="str">
        <f>IFERROR(VLOOKUP(E10,'diode xref'!$Z$23:$AA$29,2,FALSE)," - no package match")</f>
        <v>A</v>
      </c>
      <c r="E10" t="str">
        <f t="shared" si="0"/>
        <v>TO-220-2</v>
      </c>
      <c r="F10">
        <v>600</v>
      </c>
      <c r="G10">
        <v>4</v>
      </c>
      <c r="H10" t="s">
        <v>5888</v>
      </c>
      <c r="I10" t="s">
        <v>8571</v>
      </c>
      <c r="J10" t="s">
        <v>5891</v>
      </c>
      <c r="K10" t="s">
        <v>5890</v>
      </c>
      <c r="L10" t="s">
        <v>8525</v>
      </c>
      <c r="M10">
        <v>4</v>
      </c>
      <c r="N10"/>
      <c r="O10"/>
      <c r="P10"/>
      <c r="Q10"/>
      <c r="R10"/>
      <c r="S10"/>
      <c r="T10"/>
      <c r="U10"/>
      <c r="V10"/>
      <c r="W10"/>
      <c r="X10"/>
      <c r="Y10"/>
      <c r="AA10">
        <v>9</v>
      </c>
    </row>
    <row r="11" spans="1:27" x14ac:dyDescent="0.35">
      <c r="A11">
        <v>10</v>
      </c>
      <c r="B11" t="str">
        <f>IFERROR(VLOOKUP(CONCATENATE(C11,D11),'diode xref'!$AJ:$AJ,1,FALSE),CONCATENATE(VLOOKUP(C11,'20200310_diodes_as_of_3_10_20'!$A:$B,2,FALSE)," - no package match"))</f>
        <v>C6D04065A - no package match</v>
      </c>
      <c r="C11" t="str">
        <f t="array" ref="C11">INDEX('diode xref'!$C$1:$C$18,MATCH(MIN(ABS('diode xref'!$B$1:$B$18-M11)),ABS('diode xref'!$B$1:$B$18-M11),0))</f>
        <v>C6D04065</v>
      </c>
      <c r="D11" t="str">
        <f>IFERROR(VLOOKUP(E11,'diode xref'!$Z$23:$AA$29,2,FALSE)," - no package match")</f>
        <v>E</v>
      </c>
      <c r="E11" t="str">
        <f t="shared" si="0"/>
        <v>TO-252-3</v>
      </c>
      <c r="F11">
        <v>600</v>
      </c>
      <c r="G11">
        <v>4</v>
      </c>
      <c r="H11" t="s">
        <v>2642</v>
      </c>
      <c r="I11" t="s">
        <v>38</v>
      </c>
      <c r="J11" t="s">
        <v>2639</v>
      </c>
      <c r="K11" t="s">
        <v>2653</v>
      </c>
      <c r="L11" t="s">
        <v>8526</v>
      </c>
      <c r="M11">
        <v>4</v>
      </c>
      <c r="N11"/>
      <c r="O11"/>
      <c r="P11"/>
      <c r="Q11"/>
      <c r="R11"/>
      <c r="S11"/>
      <c r="T11"/>
      <c r="U11"/>
      <c r="V11"/>
      <c r="W11"/>
      <c r="X11"/>
      <c r="Y11"/>
      <c r="AA11">
        <v>10</v>
      </c>
    </row>
    <row r="12" spans="1:27" x14ac:dyDescent="0.35">
      <c r="A12">
        <v>11</v>
      </c>
      <c r="B12" t="str">
        <f>IFERROR(VLOOKUP(CONCATENATE(C12,D12),'diode xref'!$AJ:$AJ,1,FALSE),CONCATENATE(VLOOKUP(C12,'20200310_diodes_as_of_3_10_20'!$A:$B,2,FALSE)," - no package match"))</f>
        <v>C6D04065A</v>
      </c>
      <c r="C12" t="str">
        <f t="array" ref="C12">INDEX('diode xref'!$C$1:$C$18,MATCH(MIN(ABS('diode xref'!$B$1:$B$18-M12)),ABS('diode xref'!$B$1:$B$18-M12),0))</f>
        <v>C6D04065</v>
      </c>
      <c r="D12" t="str">
        <f>IFERROR(VLOOKUP(E12,'diode xref'!$Z$23:$AA$29,2,FALSE)," - no package match")</f>
        <v>A</v>
      </c>
      <c r="E12" t="str">
        <f t="shared" si="0"/>
        <v>TO-220-2</v>
      </c>
      <c r="F12">
        <v>600</v>
      </c>
      <c r="G12">
        <v>4</v>
      </c>
      <c r="H12" t="s">
        <v>2628</v>
      </c>
      <c r="I12" t="s">
        <v>38</v>
      </c>
      <c r="J12" t="s">
        <v>2639</v>
      </c>
      <c r="K12" t="s">
        <v>2638</v>
      </c>
      <c r="L12" t="s">
        <v>8525</v>
      </c>
      <c r="M12">
        <v>4</v>
      </c>
      <c r="N12"/>
      <c r="O12"/>
      <c r="P12"/>
      <c r="Q12"/>
      <c r="R12"/>
      <c r="S12"/>
      <c r="T12"/>
      <c r="U12"/>
      <c r="V12"/>
      <c r="W12"/>
      <c r="X12"/>
      <c r="Y12"/>
      <c r="AA12">
        <v>11</v>
      </c>
    </row>
    <row r="13" spans="1:27" x14ac:dyDescent="0.35">
      <c r="A13">
        <v>12</v>
      </c>
      <c r="B13" t="str">
        <f>IFERROR(VLOOKUP(CONCATENATE(C13,D13),'diode xref'!$AJ:$AJ,1,FALSE),CONCATENATE(VLOOKUP(C13,'20200310_diodes_as_of_3_10_20'!$A:$B,2,FALSE)," - no package match"))</f>
        <v>C3D02060A</v>
      </c>
      <c r="C13" t="str">
        <f t="array" ref="C13">INDEX('diode xref'!$C$1:$C$18,MATCH(MIN(ABS('diode xref'!$B$1:$B$18-M13)),ABS('diode xref'!$B$1:$B$18-M13),0))</f>
        <v>C3D02060</v>
      </c>
      <c r="D13" t="str">
        <f>IFERROR(VLOOKUP(E13,'diode xref'!$Z$23:$AA$29,2,FALSE)," - no package match")</f>
        <v>A</v>
      </c>
      <c r="E13" t="str">
        <f t="shared" si="0"/>
        <v>TO-220-2</v>
      </c>
      <c r="F13">
        <v>600</v>
      </c>
      <c r="G13">
        <v>5</v>
      </c>
      <c r="H13" t="s">
        <v>8300</v>
      </c>
      <c r="I13" t="s">
        <v>8572</v>
      </c>
      <c r="J13" t="s">
        <v>5237</v>
      </c>
      <c r="K13" t="s">
        <v>8311</v>
      </c>
      <c r="L13" t="s">
        <v>8525</v>
      </c>
      <c r="M13">
        <v>2</v>
      </c>
      <c r="N13"/>
      <c r="O13"/>
      <c r="P13"/>
      <c r="Q13"/>
      <c r="R13"/>
      <c r="S13"/>
      <c r="T13"/>
      <c r="U13"/>
      <c r="V13"/>
      <c r="W13"/>
      <c r="X13"/>
      <c r="Y13"/>
      <c r="AA13">
        <v>12</v>
      </c>
    </row>
    <row r="14" spans="1:27" x14ac:dyDescent="0.35">
      <c r="A14">
        <v>13</v>
      </c>
      <c r="B14" t="str">
        <f>IFERROR(VLOOKUP(CONCATENATE(C14,D14),'diode xref'!$AJ:$AJ,1,FALSE),CONCATENATE(VLOOKUP(C14,'20200310_diodes_as_of_3_10_20'!$A:$B,2,FALSE)," - no package match"))</f>
        <v>C3D02060E</v>
      </c>
      <c r="C14" t="str">
        <f t="array" ref="C14">INDEX('diode xref'!$C$1:$C$18,MATCH(MIN(ABS('diode xref'!$B$1:$B$18-M14)),ABS('diode xref'!$B$1:$B$18-M14),0))</f>
        <v>C3D02060</v>
      </c>
      <c r="D14" t="str">
        <f>IFERROR(VLOOKUP(E14,'diode xref'!$Z$23:$AA$29,2,FALSE)," - no package match")</f>
        <v>E</v>
      </c>
      <c r="E14" t="str">
        <f t="shared" si="0"/>
        <v>TO-252-3</v>
      </c>
      <c r="F14">
        <v>600</v>
      </c>
      <c r="G14">
        <v>5</v>
      </c>
      <c r="H14" t="s">
        <v>8287</v>
      </c>
      <c r="I14" t="s">
        <v>8572</v>
      </c>
      <c r="J14" t="s">
        <v>5237</v>
      </c>
      <c r="K14" t="s">
        <v>8297</v>
      </c>
      <c r="L14" t="s">
        <v>8526</v>
      </c>
      <c r="M14">
        <v>2</v>
      </c>
      <c r="N14"/>
      <c r="O14"/>
      <c r="P14"/>
      <c r="Q14"/>
      <c r="R14"/>
      <c r="S14"/>
      <c r="T14"/>
      <c r="U14"/>
      <c r="V14"/>
      <c r="W14"/>
      <c r="X14"/>
      <c r="Y14"/>
      <c r="AA14">
        <v>13</v>
      </c>
    </row>
    <row r="15" spans="1:27" x14ac:dyDescent="0.35">
      <c r="A15">
        <v>14</v>
      </c>
      <c r="B15" t="str">
        <f>IFERROR(VLOOKUP(CONCATENATE(C15,D15),'diode xref'!$AJ:$AJ,1,FALSE),CONCATENATE(VLOOKUP(C15,'20200310_diodes_as_of_3_10_20'!$A:$B,2,FALSE)," - no package match"))</f>
        <v>C3D02060E</v>
      </c>
      <c r="C15" t="str">
        <f t="array" ref="C15">INDEX('diode xref'!$C$1:$C$18,MATCH(MIN(ABS('diode xref'!$B$1:$B$18-M15)),ABS('diode xref'!$B$1:$B$18-M15),0))</f>
        <v>C3D02060</v>
      </c>
      <c r="D15" t="str">
        <f>IFERROR(VLOOKUP(E15,'diode xref'!$Z$23:$AA$29,2,FALSE)," - no package match")</f>
        <v>E</v>
      </c>
      <c r="E15" t="str">
        <f t="shared" si="0"/>
        <v>TO-252-3</v>
      </c>
      <c r="F15">
        <v>600</v>
      </c>
      <c r="G15">
        <v>5</v>
      </c>
      <c r="H15" t="s">
        <v>8279</v>
      </c>
      <c r="I15" t="s">
        <v>8572</v>
      </c>
      <c r="J15" t="s">
        <v>5237</v>
      </c>
      <c r="K15" t="s">
        <v>8284</v>
      </c>
      <c r="L15" t="s">
        <v>8526</v>
      </c>
      <c r="M15">
        <v>2</v>
      </c>
      <c r="N15"/>
      <c r="O15"/>
      <c r="P15"/>
      <c r="Q15"/>
      <c r="R15"/>
      <c r="S15"/>
      <c r="T15"/>
      <c r="U15"/>
      <c r="V15"/>
      <c r="W15"/>
      <c r="X15"/>
      <c r="Y15"/>
      <c r="AA15">
        <v>14</v>
      </c>
    </row>
    <row r="16" spans="1:27" x14ac:dyDescent="0.35">
      <c r="A16">
        <v>15</v>
      </c>
      <c r="B16" t="str">
        <f>IFERROR(VLOOKUP(CONCATENATE(C16,D16),'diode xref'!$AJ:$AJ,1,FALSE),CONCATENATE(VLOOKUP(C16,'20200310_diodes_as_of_3_10_20'!$A:$B,2,FALSE)," - no package match"))</f>
        <v>C3D03060A</v>
      </c>
      <c r="C16" t="str">
        <f t="array" ref="C16">INDEX('diode xref'!$C$1:$C$18,MATCH(MIN(ABS('diode xref'!$B$1:$B$18-M16)),ABS('diode xref'!$B$1:$B$18-M16),0))</f>
        <v>C3D03060</v>
      </c>
      <c r="D16" t="str">
        <f>IFERROR(VLOOKUP(E16,'diode xref'!$Z$23:$AA$29,2,FALSE)," - no package match")</f>
        <v>A</v>
      </c>
      <c r="E16" t="str">
        <f t="shared" si="0"/>
        <v>TO-220-2</v>
      </c>
      <c r="F16">
        <v>600</v>
      </c>
      <c r="G16">
        <v>5</v>
      </c>
      <c r="H16" t="s">
        <v>8219</v>
      </c>
      <c r="I16" t="s">
        <v>8572</v>
      </c>
      <c r="J16" t="s">
        <v>5972</v>
      </c>
      <c r="K16" t="s">
        <v>8230</v>
      </c>
      <c r="L16" t="s">
        <v>8528</v>
      </c>
      <c r="M16">
        <v>3</v>
      </c>
      <c r="N16"/>
      <c r="O16"/>
      <c r="P16"/>
      <c r="Q16"/>
      <c r="R16"/>
      <c r="S16"/>
      <c r="T16"/>
      <c r="U16"/>
      <c r="V16"/>
      <c r="W16"/>
      <c r="X16"/>
      <c r="Y16"/>
      <c r="AA16">
        <v>15</v>
      </c>
    </row>
    <row r="17" spans="1:27" x14ac:dyDescent="0.35">
      <c r="A17">
        <v>16</v>
      </c>
      <c r="B17" t="str">
        <f>IFERROR(VLOOKUP(CONCATENATE(C17,D17),'diode xref'!$AJ:$AJ,1,FALSE),CONCATENATE(VLOOKUP(C17,'20200310_diodes_as_of_3_10_20'!$A:$B,2,FALSE)," - no package match"))</f>
        <v>C6D04065A - no package match</v>
      </c>
      <c r="C17" t="str">
        <f t="array" ref="C17">INDEX('diode xref'!$C$1:$C$18,MATCH(MIN(ABS('diode xref'!$B$1:$B$18-M17)),ABS('diode xref'!$B$1:$B$18-M17),0))</f>
        <v>C6D04065</v>
      </c>
      <c r="D17" t="str">
        <f>IFERROR(VLOOKUP(E17,'diode xref'!$Z$23:$AA$29,2,FALSE)," - no package match")</f>
        <v>E</v>
      </c>
      <c r="E17" t="str">
        <f t="shared" si="0"/>
        <v>TO-252-3</v>
      </c>
      <c r="F17">
        <v>600</v>
      </c>
      <c r="G17">
        <v>5</v>
      </c>
      <c r="H17" t="s">
        <v>6219</v>
      </c>
      <c r="I17" t="s">
        <v>8571</v>
      </c>
      <c r="J17" t="s">
        <v>5840</v>
      </c>
      <c r="K17" t="s">
        <v>6217</v>
      </c>
      <c r="L17" t="s">
        <v>8526</v>
      </c>
      <c r="M17">
        <v>5</v>
      </c>
      <c r="N17"/>
      <c r="O17"/>
      <c r="P17"/>
      <c r="Q17"/>
      <c r="R17"/>
      <c r="S17"/>
      <c r="T17"/>
      <c r="U17"/>
      <c r="V17"/>
      <c r="W17"/>
      <c r="X17"/>
      <c r="Y17"/>
      <c r="AA17">
        <v>16</v>
      </c>
    </row>
    <row r="18" spans="1:27" x14ac:dyDescent="0.35">
      <c r="A18">
        <v>17</v>
      </c>
      <c r="B18" t="str">
        <f>IFERROR(VLOOKUP(CONCATENATE(C18,D18),'diode xref'!$AJ:$AJ,1,FALSE),CONCATENATE(VLOOKUP(C18,'20200310_diodes_as_of_3_10_20'!$A:$B,2,FALSE)," - no package match"))</f>
        <v>C6D04065A</v>
      </c>
      <c r="C18" t="str">
        <f t="array" ref="C18">INDEX('diode xref'!$C$1:$C$18,MATCH(MIN(ABS('diode xref'!$B$1:$B$18-M18)),ABS('diode xref'!$B$1:$B$18-M18),0))</f>
        <v>C6D04065</v>
      </c>
      <c r="D18" t="str">
        <f>IFERROR(VLOOKUP(E18,'diode xref'!$Z$23:$AA$29,2,FALSE)," - no package match")</f>
        <v>A</v>
      </c>
      <c r="E18" t="str">
        <f t="shared" si="0"/>
        <v>TO-220-2</v>
      </c>
      <c r="F18">
        <v>600</v>
      </c>
      <c r="G18">
        <v>5</v>
      </c>
      <c r="H18" t="s">
        <v>5842</v>
      </c>
      <c r="I18" t="s">
        <v>8571</v>
      </c>
      <c r="J18" t="s">
        <v>5840</v>
      </c>
      <c r="K18" t="s">
        <v>5839</v>
      </c>
      <c r="L18" t="s">
        <v>8525</v>
      </c>
      <c r="M18">
        <v>5</v>
      </c>
      <c r="N18"/>
      <c r="O18"/>
      <c r="P18"/>
      <c r="Q18"/>
      <c r="R18"/>
      <c r="S18"/>
      <c r="T18"/>
      <c r="U18"/>
      <c r="V18"/>
      <c r="W18"/>
      <c r="X18"/>
      <c r="Y18"/>
      <c r="AA18">
        <v>17</v>
      </c>
    </row>
    <row r="19" spans="1:27" x14ac:dyDescent="0.35">
      <c r="A19">
        <v>18</v>
      </c>
      <c r="B19" t="str">
        <f>IFERROR(VLOOKUP(CONCATENATE(C19,D19),'diode xref'!$AJ:$AJ,1,FALSE),CONCATENATE(VLOOKUP(C19,'20200310_diodes_as_of_3_10_20'!$A:$B,2,FALSE)," - no package match"))</f>
        <v>C6D04065A</v>
      </c>
      <c r="C19" t="str">
        <f t="array" ref="C19">INDEX('diode xref'!$C$1:$C$18,MATCH(MIN(ABS('diode xref'!$B$1:$B$18-M19)),ABS('diode xref'!$B$1:$B$18-M19),0))</f>
        <v>C6D04065</v>
      </c>
      <c r="D19" t="str">
        <f>IFERROR(VLOOKUP(E19,'diode xref'!$Z$23:$AA$29,2,FALSE)," - no package match")</f>
        <v>A</v>
      </c>
      <c r="E19" t="str">
        <f t="shared" si="0"/>
        <v>TO-220-2</v>
      </c>
      <c r="F19">
        <v>600</v>
      </c>
      <c r="G19">
        <v>6</v>
      </c>
      <c r="H19" t="s">
        <v>8165</v>
      </c>
      <c r="I19" t="s">
        <v>8572</v>
      </c>
      <c r="J19" t="s">
        <v>4841</v>
      </c>
      <c r="K19" t="s">
        <v>8174</v>
      </c>
      <c r="L19" t="s">
        <v>8528</v>
      </c>
      <c r="M19">
        <v>4</v>
      </c>
      <c r="N19"/>
      <c r="O19"/>
      <c r="P19"/>
      <c r="Q19"/>
      <c r="R19"/>
      <c r="S19"/>
      <c r="T19"/>
      <c r="U19"/>
      <c r="V19"/>
      <c r="W19"/>
      <c r="X19"/>
      <c r="Y19"/>
      <c r="AA19">
        <v>18</v>
      </c>
    </row>
    <row r="20" spans="1:27" x14ac:dyDescent="0.35">
      <c r="A20">
        <v>19</v>
      </c>
      <c r="B20" t="str">
        <f>IFERROR(VLOOKUP(CONCATENATE(C20,D20),'diode xref'!$AJ:$AJ,1,FALSE),CONCATENATE(VLOOKUP(C20,'20200310_diodes_as_of_3_10_20'!$A:$B,2,FALSE)," - no package match"))</f>
        <v>C6D06065A - no package match</v>
      </c>
      <c r="C20" t="str">
        <f t="array" ref="C20">INDEX('diode xref'!$C$1:$C$18,MATCH(MIN(ABS('diode xref'!$B$1:$B$18-M20)),ABS('diode xref'!$B$1:$B$18-M20),0))</f>
        <v>C6D06065</v>
      </c>
      <c r="D20" t="str">
        <f>IFERROR(VLOOKUP(E20,'diode xref'!$Z$23:$AA$29,2,FALSE)," - no package match")</f>
        <v>E</v>
      </c>
      <c r="E20" t="str">
        <f t="shared" si="0"/>
        <v>TO-252-3</v>
      </c>
      <c r="F20">
        <v>600</v>
      </c>
      <c r="G20">
        <v>6</v>
      </c>
      <c r="H20" t="s">
        <v>6198</v>
      </c>
      <c r="I20" t="s">
        <v>8571</v>
      </c>
      <c r="J20" t="s">
        <v>5786</v>
      </c>
      <c r="K20" t="s">
        <v>6200</v>
      </c>
      <c r="L20" t="s">
        <v>8526</v>
      </c>
      <c r="M20">
        <v>6</v>
      </c>
      <c r="N20"/>
      <c r="O20"/>
      <c r="P20"/>
      <c r="Q20"/>
      <c r="R20"/>
      <c r="S20"/>
      <c r="T20"/>
      <c r="U20"/>
      <c r="V20"/>
      <c r="W20"/>
      <c r="X20"/>
      <c r="Y20"/>
      <c r="AA20">
        <v>19</v>
      </c>
    </row>
    <row r="21" spans="1:27" x14ac:dyDescent="0.35">
      <c r="A21">
        <v>20</v>
      </c>
      <c r="B21" t="str">
        <f>IFERROR(VLOOKUP(CONCATENATE(C21,D21),'diode xref'!$AJ:$AJ,1,FALSE),CONCATENATE(VLOOKUP(C21,'20200310_diodes_as_of_3_10_20'!$A:$B,2,FALSE)," - no package match"))</f>
        <v>C6D06065A</v>
      </c>
      <c r="C21" t="str">
        <f t="array" ref="C21">INDEX('diode xref'!$C$1:$C$18,MATCH(MIN(ABS('diode xref'!$B$1:$B$18-M21)),ABS('diode xref'!$B$1:$B$18-M21),0))</f>
        <v>C6D06065</v>
      </c>
      <c r="D21" t="str">
        <f>IFERROR(VLOOKUP(E21,'diode xref'!$Z$23:$AA$29,2,FALSE)," - no package match")</f>
        <v>A</v>
      </c>
      <c r="E21" t="str">
        <f t="shared" si="0"/>
        <v>TO-220-2</v>
      </c>
      <c r="F21">
        <v>600</v>
      </c>
      <c r="G21">
        <v>6</v>
      </c>
      <c r="H21" t="s">
        <v>5773</v>
      </c>
      <c r="I21" t="s">
        <v>8571</v>
      </c>
      <c r="J21" t="s">
        <v>5786</v>
      </c>
      <c r="K21" t="s">
        <v>5785</v>
      </c>
      <c r="L21" t="s">
        <v>8525</v>
      </c>
      <c r="M21">
        <v>6</v>
      </c>
      <c r="N21"/>
      <c r="O21"/>
      <c r="P21"/>
      <c r="Q21"/>
      <c r="R21"/>
      <c r="S21"/>
      <c r="T21"/>
      <c r="U21"/>
      <c r="V21"/>
      <c r="W21"/>
      <c r="X21"/>
      <c r="Y21"/>
      <c r="AA21">
        <v>20</v>
      </c>
    </row>
    <row r="22" spans="1:27" x14ac:dyDescent="0.35">
      <c r="A22">
        <v>21</v>
      </c>
      <c r="B22" t="str">
        <f>IFERROR(VLOOKUP(CONCATENATE(C22,D22),'diode xref'!$AJ:$AJ,1,FALSE),CONCATENATE(VLOOKUP(C22,'20200310_diodes_as_of_3_10_20'!$A:$B,2,FALSE)," - no package match"))</f>
        <v>C6D06065A</v>
      </c>
      <c r="C22" t="str">
        <f t="array" ref="C22">INDEX('diode xref'!$C$1:$C$18,MATCH(MIN(ABS('diode xref'!$B$1:$B$18-M22)),ABS('diode xref'!$B$1:$B$18-M22),0))</f>
        <v>C6D06065</v>
      </c>
      <c r="D22" t="str">
        <f>IFERROR(VLOOKUP(E22,'diode xref'!$Z$23:$AA$29,2,FALSE)," - no package match")</f>
        <v>A</v>
      </c>
      <c r="E22" t="str">
        <f t="shared" si="0"/>
        <v>TO-220-2</v>
      </c>
      <c r="F22">
        <v>600</v>
      </c>
      <c r="G22">
        <v>6</v>
      </c>
      <c r="H22" t="s">
        <v>2526</v>
      </c>
      <c r="I22" t="s">
        <v>38</v>
      </c>
      <c r="J22" t="s">
        <v>2523</v>
      </c>
      <c r="K22" t="s">
        <v>2537</v>
      </c>
      <c r="L22" t="s">
        <v>8525</v>
      </c>
      <c r="M22">
        <v>6</v>
      </c>
      <c r="N22"/>
      <c r="O22"/>
      <c r="P22"/>
      <c r="Q22"/>
      <c r="R22"/>
      <c r="S22"/>
      <c r="T22"/>
      <c r="U22"/>
      <c r="V22"/>
      <c r="W22"/>
      <c r="X22"/>
      <c r="Y22"/>
      <c r="AA22">
        <v>21</v>
      </c>
    </row>
    <row r="23" spans="1:27" x14ac:dyDescent="0.35">
      <c r="A23">
        <v>22</v>
      </c>
      <c r="B23" t="str">
        <f>IFERROR(VLOOKUP(CONCATENATE(C23,D23),'diode xref'!$AJ:$AJ,1,FALSE),CONCATENATE(VLOOKUP(C23,'20200310_diodes_as_of_3_10_20'!$A:$B,2,FALSE)," - no package match"))</f>
        <v>C6D06065A - no package match</v>
      </c>
      <c r="C23" t="str">
        <f t="array" ref="C23">INDEX('diode xref'!$C$1:$C$18,MATCH(MIN(ABS('diode xref'!$B$1:$B$18-M23)),ABS('diode xref'!$B$1:$B$18-M23),0))</f>
        <v>C6D06065</v>
      </c>
      <c r="D23" t="str">
        <f>IFERROR(VLOOKUP(E23,'diode xref'!$Z$23:$AA$29,2,FALSE)," - no package match")</f>
        <v>G</v>
      </c>
      <c r="E23" t="str">
        <f t="shared" si="0"/>
        <v>TO-263-3</v>
      </c>
      <c r="F23">
        <v>600</v>
      </c>
      <c r="G23">
        <v>6</v>
      </c>
      <c r="H23" t="s">
        <v>2517</v>
      </c>
      <c r="I23" t="s">
        <v>38</v>
      </c>
      <c r="J23" t="s">
        <v>2523</v>
      </c>
      <c r="K23" t="s">
        <v>2522</v>
      </c>
      <c r="L23" t="s">
        <v>8536</v>
      </c>
      <c r="M23">
        <v>6</v>
      </c>
      <c r="N23"/>
      <c r="O23"/>
      <c r="P23"/>
      <c r="Q23"/>
      <c r="R23"/>
      <c r="S23"/>
      <c r="T23"/>
      <c r="U23"/>
      <c r="V23"/>
      <c r="W23"/>
      <c r="X23"/>
      <c r="Y23"/>
      <c r="AA23">
        <v>22</v>
      </c>
    </row>
    <row r="24" spans="1:27" x14ac:dyDescent="0.35">
      <c r="A24">
        <v>23</v>
      </c>
      <c r="B24" t="str">
        <f>IFERROR(VLOOKUP(CONCATENATE(C24,D24),'diode xref'!$AJ:$AJ,1,FALSE),CONCATENATE(VLOOKUP(C24,'20200310_diodes_as_of_3_10_20'!$A:$B,2,FALSE)," - no package match"))</f>
        <v>C6D06065A</v>
      </c>
      <c r="C24" t="str">
        <f t="array" ref="C24">INDEX('diode xref'!$C$1:$C$18,MATCH(MIN(ABS('diode xref'!$B$1:$B$18-M24)),ABS('diode xref'!$B$1:$B$18-M24),0))</f>
        <v>C6D06065</v>
      </c>
      <c r="D24" t="str">
        <f>IFERROR(VLOOKUP(E24,'diode xref'!$Z$23:$AA$29,2,FALSE)," - no package match")</f>
        <v>A</v>
      </c>
      <c r="E24" t="str">
        <f t="shared" si="0"/>
        <v>TO-220-2</v>
      </c>
      <c r="F24">
        <v>600</v>
      </c>
      <c r="G24">
        <v>7.5</v>
      </c>
      <c r="H24" t="s">
        <v>8109</v>
      </c>
      <c r="I24" t="s">
        <v>8572</v>
      </c>
      <c r="J24" t="s">
        <v>4643</v>
      </c>
      <c r="K24" t="s">
        <v>8120</v>
      </c>
      <c r="L24" t="s">
        <v>8535</v>
      </c>
      <c r="M24">
        <v>6</v>
      </c>
      <c r="N24"/>
      <c r="O24"/>
      <c r="P24"/>
      <c r="Q24"/>
      <c r="R24"/>
      <c r="S24"/>
      <c r="T24"/>
      <c r="U24"/>
      <c r="V24"/>
      <c r="W24"/>
      <c r="X24"/>
      <c r="Y24"/>
      <c r="AA24">
        <v>23</v>
      </c>
    </row>
    <row r="25" spans="1:27" x14ac:dyDescent="0.35">
      <c r="A25">
        <v>24</v>
      </c>
      <c r="B25" t="str">
        <f>IFERROR(VLOOKUP(CONCATENATE(C25,D25),'diode xref'!$AJ:$AJ,1,FALSE),CONCATENATE(VLOOKUP(C25,'20200310_diodes_as_of_3_10_20'!$A:$B,2,FALSE)," - no package match"))</f>
        <v>C6D08065A - no package match</v>
      </c>
      <c r="C25" t="str">
        <f t="array" ref="C25">INDEX('diode xref'!$C$1:$C$18,MATCH(MIN(ABS('diode xref'!$B$1:$B$18-M25)),ABS('diode xref'!$B$1:$B$18-M25),0))</f>
        <v>C6D08065</v>
      </c>
      <c r="D25" t="str">
        <f>IFERROR(VLOOKUP(E25,'diode xref'!$Z$23:$AA$29,2,FALSE)," - no package match")</f>
        <v>E</v>
      </c>
      <c r="E25" t="str">
        <f t="shared" si="0"/>
        <v>TO-252-3</v>
      </c>
      <c r="F25">
        <v>600</v>
      </c>
      <c r="G25">
        <v>8</v>
      </c>
      <c r="H25" t="s">
        <v>6182</v>
      </c>
      <c r="I25" t="s">
        <v>8571</v>
      </c>
      <c r="J25" t="s">
        <v>5712</v>
      </c>
      <c r="K25" t="s">
        <v>6184</v>
      </c>
      <c r="L25" t="s">
        <v>8526</v>
      </c>
      <c r="M25">
        <v>8</v>
      </c>
      <c r="N25"/>
      <c r="O25"/>
      <c r="P25"/>
      <c r="Q25"/>
      <c r="R25"/>
      <c r="S25"/>
      <c r="T25"/>
      <c r="U25"/>
      <c r="V25"/>
      <c r="W25"/>
      <c r="X25"/>
      <c r="Y25"/>
      <c r="AA25">
        <v>24</v>
      </c>
    </row>
    <row r="26" spans="1:27" x14ac:dyDescent="0.35">
      <c r="A26">
        <v>25</v>
      </c>
      <c r="B26" t="str">
        <f>IFERROR(VLOOKUP(CONCATENATE(C26,D26),'diode xref'!$AJ:$AJ,1,FALSE),CONCATENATE(VLOOKUP(C26,'20200310_diodes_as_of_3_10_20'!$A:$B,2,FALSE)," - no package match"))</f>
        <v>C6D08065A</v>
      </c>
      <c r="C26" t="str">
        <f t="array" ref="C26">INDEX('diode xref'!$C$1:$C$18,MATCH(MIN(ABS('diode xref'!$B$1:$B$18-M26)),ABS('diode xref'!$B$1:$B$18-M26),0))</f>
        <v>C6D08065</v>
      </c>
      <c r="D26" t="str">
        <f>IFERROR(VLOOKUP(E26,'diode xref'!$Z$23:$AA$29,2,FALSE)," - no package match")</f>
        <v>A</v>
      </c>
      <c r="E26" t="str">
        <f t="shared" si="0"/>
        <v>TO-220-2</v>
      </c>
      <c r="F26">
        <v>600</v>
      </c>
      <c r="G26">
        <v>8</v>
      </c>
      <c r="H26" t="s">
        <v>5704</v>
      </c>
      <c r="I26" t="s">
        <v>8571</v>
      </c>
      <c r="J26" t="s">
        <v>5712</v>
      </c>
      <c r="K26" t="s">
        <v>5711</v>
      </c>
      <c r="L26" t="s">
        <v>8525</v>
      </c>
      <c r="M26">
        <v>8</v>
      </c>
      <c r="N26"/>
      <c r="O26"/>
      <c r="P26"/>
      <c r="Q26"/>
      <c r="R26"/>
      <c r="S26"/>
      <c r="T26"/>
      <c r="U26"/>
      <c r="V26"/>
      <c r="W26"/>
      <c r="X26"/>
      <c r="Y26"/>
      <c r="AA26">
        <v>25</v>
      </c>
    </row>
    <row r="27" spans="1:27" x14ac:dyDescent="0.35">
      <c r="A27">
        <v>26</v>
      </c>
      <c r="B27" t="str">
        <f>IFERROR(VLOOKUP(CONCATENATE(C27,D27),'diode xref'!$AJ:$AJ,1,FALSE),CONCATENATE(VLOOKUP(C27,'20200310_diodes_as_of_3_10_20'!$A:$B,2,FALSE)," - no package match"))</f>
        <v>C6D08065A</v>
      </c>
      <c r="C27" t="str">
        <f t="array" ref="C27">INDEX('diode xref'!$C$1:$C$18,MATCH(MIN(ABS('diode xref'!$B$1:$B$18-M27)),ABS('diode xref'!$B$1:$B$18-M27),0))</f>
        <v>C6D08065</v>
      </c>
      <c r="D27" t="str">
        <f>IFERROR(VLOOKUP(E27,'diode xref'!$Z$23:$AA$29,2,FALSE)," - no package match")</f>
        <v>A</v>
      </c>
      <c r="E27" t="str">
        <f t="shared" si="0"/>
        <v>TO-220-2</v>
      </c>
      <c r="F27">
        <v>600</v>
      </c>
      <c r="G27">
        <v>8</v>
      </c>
      <c r="H27" t="s">
        <v>2380</v>
      </c>
      <c r="I27" t="s">
        <v>38</v>
      </c>
      <c r="J27" t="s">
        <v>2366</v>
      </c>
      <c r="K27" t="s">
        <v>2383</v>
      </c>
      <c r="L27" t="s">
        <v>8525</v>
      </c>
      <c r="M27">
        <v>8</v>
      </c>
      <c r="N27"/>
      <c r="O27"/>
      <c r="P27"/>
      <c r="Q27"/>
      <c r="R27"/>
      <c r="S27"/>
      <c r="T27"/>
      <c r="U27"/>
      <c r="V27"/>
      <c r="W27"/>
      <c r="X27"/>
      <c r="Y27"/>
      <c r="AA27">
        <v>26</v>
      </c>
    </row>
    <row r="28" spans="1:27" x14ac:dyDescent="0.35">
      <c r="A28">
        <v>27</v>
      </c>
      <c r="B28" t="str">
        <f>IFERROR(VLOOKUP(CONCATENATE(C28,D28),'diode xref'!$AJ:$AJ,1,FALSE),CONCATENATE(VLOOKUP(C28,'20200310_diodes_as_of_3_10_20'!$A:$B,2,FALSE)," - no package match"))</f>
        <v>C6D08065A - no package match</v>
      </c>
      <c r="C28" t="str">
        <f t="array" ref="C28">INDEX('diode xref'!$C$1:$C$18,MATCH(MIN(ABS('diode xref'!$B$1:$B$18-M28)),ABS('diode xref'!$B$1:$B$18-M28),0))</f>
        <v>C6D08065</v>
      </c>
      <c r="D28" t="str">
        <f>IFERROR(VLOOKUP(E28,'diode xref'!$Z$23:$AA$29,2,FALSE)," - no package match")</f>
        <v>G</v>
      </c>
      <c r="E28" t="str">
        <f t="shared" si="0"/>
        <v>TO-263-3</v>
      </c>
      <c r="F28">
        <v>600</v>
      </c>
      <c r="G28">
        <v>8</v>
      </c>
      <c r="H28" t="s">
        <v>2364</v>
      </c>
      <c r="I28" t="s">
        <v>38</v>
      </c>
      <c r="J28" t="s">
        <v>2366</v>
      </c>
      <c r="K28" t="s">
        <v>2365</v>
      </c>
      <c r="L28" t="s">
        <v>8536</v>
      </c>
      <c r="M28">
        <v>8</v>
      </c>
      <c r="N28"/>
      <c r="O28"/>
      <c r="P28"/>
      <c r="Q28"/>
      <c r="R28"/>
      <c r="S28"/>
      <c r="T28"/>
      <c r="U28"/>
      <c r="V28"/>
      <c r="W28"/>
      <c r="X28"/>
      <c r="Y28"/>
      <c r="AA28">
        <v>27</v>
      </c>
    </row>
    <row r="29" spans="1:27" x14ac:dyDescent="0.35">
      <c r="A29">
        <v>28</v>
      </c>
      <c r="B29" t="str">
        <f>IFERROR(VLOOKUP(CONCATENATE(C29,D29),'diode xref'!$AJ:$AJ,1,FALSE),CONCATENATE(VLOOKUP(C29,'20200310_diodes_as_of_3_10_20'!$A:$B,2,FALSE)," - no package match"))</f>
        <v>C6D08065A - no package match</v>
      </c>
      <c r="C29" t="str">
        <f t="array" ref="C29">INDEX('diode xref'!$C$1:$C$18,MATCH(MIN(ABS('diode xref'!$B$1:$B$18-M29)),ABS('diode xref'!$B$1:$B$18-M29),0))</f>
        <v>C6D08065</v>
      </c>
      <c r="D29" t="str">
        <f>IFERROR(VLOOKUP(E29,'diode xref'!$Z$23:$AA$29,2,FALSE)," - no package match")</f>
        <v>E</v>
      </c>
      <c r="E29" t="str">
        <f t="shared" si="0"/>
        <v>TO-252-3</v>
      </c>
      <c r="F29">
        <v>600</v>
      </c>
      <c r="G29">
        <v>9</v>
      </c>
      <c r="H29" t="s">
        <v>6172</v>
      </c>
      <c r="I29" t="s">
        <v>8571</v>
      </c>
      <c r="J29" t="s">
        <v>5671</v>
      </c>
      <c r="K29" t="s">
        <v>6170</v>
      </c>
      <c r="L29" t="s">
        <v>8526</v>
      </c>
      <c r="M29">
        <v>9</v>
      </c>
      <c r="N29"/>
      <c r="O29"/>
      <c r="P29"/>
      <c r="Q29"/>
      <c r="R29"/>
      <c r="S29"/>
      <c r="T29"/>
      <c r="U29"/>
      <c r="V29"/>
      <c r="W29"/>
      <c r="X29"/>
      <c r="Y29"/>
      <c r="AA29">
        <v>28</v>
      </c>
    </row>
    <row r="30" spans="1:27" x14ac:dyDescent="0.35">
      <c r="A30">
        <v>29</v>
      </c>
      <c r="B30" t="str">
        <f>IFERROR(VLOOKUP(CONCATENATE(C30,D30),'diode xref'!$AJ:$AJ,1,FALSE),CONCATENATE(VLOOKUP(C30,'20200310_diodes_as_of_3_10_20'!$A:$B,2,FALSE)," - no package match"))</f>
        <v>C6D08065A</v>
      </c>
      <c r="C30" t="str">
        <f t="array" ref="C30">INDEX('diode xref'!$C$1:$C$18,MATCH(MIN(ABS('diode xref'!$B$1:$B$18-M30)),ABS('diode xref'!$B$1:$B$18-M30),0))</f>
        <v>C6D08065</v>
      </c>
      <c r="D30" t="str">
        <f>IFERROR(VLOOKUP(E30,'diode xref'!$Z$23:$AA$29,2,FALSE)," - no package match")</f>
        <v>A</v>
      </c>
      <c r="E30" t="str">
        <f t="shared" si="0"/>
        <v>TO-220-2</v>
      </c>
      <c r="F30">
        <v>600</v>
      </c>
      <c r="G30">
        <v>9</v>
      </c>
      <c r="H30" t="s">
        <v>5661</v>
      </c>
      <c r="I30" t="s">
        <v>8571</v>
      </c>
      <c r="J30" t="s">
        <v>5671</v>
      </c>
      <c r="K30" t="s">
        <v>5670</v>
      </c>
      <c r="L30" t="s">
        <v>8525</v>
      </c>
      <c r="M30">
        <v>9</v>
      </c>
      <c r="N30"/>
      <c r="O30"/>
      <c r="P30"/>
      <c r="Q30"/>
      <c r="R30"/>
      <c r="S30"/>
      <c r="T30"/>
      <c r="U30"/>
      <c r="V30"/>
      <c r="W30"/>
      <c r="X30"/>
      <c r="Y30"/>
      <c r="AA30">
        <v>29</v>
      </c>
    </row>
    <row r="31" spans="1:27" x14ac:dyDescent="0.35">
      <c r="A31">
        <v>30</v>
      </c>
      <c r="B31" t="str">
        <f>IFERROR(VLOOKUP(CONCATENATE(C31,D31),'diode xref'!$AJ:$AJ,1,FALSE),CONCATENATE(VLOOKUP(C31,'20200310_diodes_as_of_3_10_20'!$A:$B,2,FALSE)," - no package match"))</f>
        <v>C3D10060A - no package match</v>
      </c>
      <c r="C31" t="str">
        <f t="array" ref="C31">INDEX('diode xref'!$C$1:$C$18,MATCH(MIN(ABS('diode xref'!$B$1:$B$18-M31)),ABS('diode xref'!$B$1:$B$18-M31),0))</f>
        <v>C3D10060</v>
      </c>
      <c r="D31" t="str">
        <f>IFERROR(VLOOKUP(E31,'diode xref'!$Z$23:$AA$29,2,FALSE)," - no package match")</f>
        <v>E</v>
      </c>
      <c r="E31" t="str">
        <f t="shared" si="0"/>
        <v>TO-252-3</v>
      </c>
      <c r="F31">
        <v>600</v>
      </c>
      <c r="G31">
        <v>10</v>
      </c>
      <c r="H31" t="s">
        <v>6157</v>
      </c>
      <c r="I31" t="s">
        <v>8571</v>
      </c>
      <c r="J31" t="s">
        <v>5595</v>
      </c>
      <c r="K31" t="s">
        <v>6159</v>
      </c>
      <c r="L31" t="s">
        <v>8526</v>
      </c>
      <c r="M31">
        <v>10</v>
      </c>
      <c r="N31"/>
      <c r="O31"/>
      <c r="P31"/>
      <c r="Q31"/>
      <c r="R31"/>
      <c r="S31"/>
      <c r="T31"/>
      <c r="U31"/>
      <c r="V31"/>
      <c r="W31"/>
      <c r="X31"/>
      <c r="Y31"/>
      <c r="AA31">
        <v>30</v>
      </c>
    </row>
    <row r="32" spans="1:27" x14ac:dyDescent="0.35">
      <c r="A32">
        <v>31</v>
      </c>
      <c r="B32" t="str">
        <f>IFERROR(VLOOKUP(CONCATENATE(C32,D32),'diode xref'!$AJ:$AJ,1,FALSE),CONCATENATE(VLOOKUP(C32,'20200310_diodes_as_of_3_10_20'!$A:$B,2,FALSE)," - no package match"))</f>
        <v>C3D10060A</v>
      </c>
      <c r="C32" t="str">
        <f t="array" ref="C32">INDEX('diode xref'!$C$1:$C$18,MATCH(MIN(ABS('diode xref'!$B$1:$B$18-M32)),ABS('diode xref'!$B$1:$B$18-M32),0))</f>
        <v>C3D10060</v>
      </c>
      <c r="D32" t="str">
        <f>IFERROR(VLOOKUP(E32,'diode xref'!$Z$23:$AA$29,2,FALSE)," - no package match")</f>
        <v>A</v>
      </c>
      <c r="E32" t="str">
        <f t="shared" si="0"/>
        <v>TO-220-2</v>
      </c>
      <c r="F32">
        <v>600</v>
      </c>
      <c r="G32">
        <v>10</v>
      </c>
      <c r="H32" t="s">
        <v>5597</v>
      </c>
      <c r="I32" t="s">
        <v>8571</v>
      </c>
      <c r="J32" t="s">
        <v>5595</v>
      </c>
      <c r="K32" t="s">
        <v>5594</v>
      </c>
      <c r="L32" t="s">
        <v>8525</v>
      </c>
      <c r="M32">
        <v>10</v>
      </c>
      <c r="N32"/>
      <c r="O32"/>
      <c r="P32"/>
      <c r="Q32"/>
      <c r="R32"/>
      <c r="S32"/>
      <c r="T32"/>
      <c r="U32"/>
      <c r="V32"/>
      <c r="W32"/>
      <c r="X32"/>
      <c r="Y32"/>
      <c r="AA32">
        <v>31</v>
      </c>
    </row>
    <row r="33" spans="1:27" x14ac:dyDescent="0.35">
      <c r="A33">
        <v>32</v>
      </c>
      <c r="B33" t="str">
        <f>IFERROR(VLOOKUP(CONCATENATE(C33,D33),'diode xref'!$AJ:$AJ,1,FALSE),CONCATENATE(VLOOKUP(C33,'20200310_diodes_as_of_3_10_20'!$A:$B,2,FALSE)," - no package match"))</f>
        <v>C3D10060A</v>
      </c>
      <c r="C33" t="str">
        <f t="array" ref="C33">INDEX('diode xref'!$C$1:$C$18,MATCH(MIN(ABS('diode xref'!$B$1:$B$18-M33)),ABS('diode xref'!$B$1:$B$18-M33),0))</f>
        <v>C3D10060</v>
      </c>
      <c r="D33" t="str">
        <f>IFERROR(VLOOKUP(E33,'diode xref'!$Z$23:$AA$29,2,FALSE)," - no package match")</f>
        <v>A</v>
      </c>
      <c r="E33" t="str">
        <f t="shared" si="0"/>
        <v>TO-220-2</v>
      </c>
      <c r="F33">
        <v>600</v>
      </c>
      <c r="G33">
        <v>10</v>
      </c>
      <c r="H33" t="s">
        <v>3256</v>
      </c>
      <c r="I33" t="s">
        <v>38</v>
      </c>
      <c r="J33" t="s">
        <v>3149</v>
      </c>
      <c r="K33" t="s">
        <v>3260</v>
      </c>
      <c r="L33" t="s">
        <v>8525</v>
      </c>
      <c r="M33">
        <v>10</v>
      </c>
      <c r="N33"/>
      <c r="O33"/>
      <c r="P33"/>
      <c r="Q33"/>
      <c r="R33"/>
      <c r="S33"/>
      <c r="T33"/>
      <c r="U33"/>
      <c r="V33"/>
      <c r="W33"/>
      <c r="X33"/>
      <c r="Y33"/>
      <c r="AA33">
        <v>32</v>
      </c>
    </row>
    <row r="34" spans="1:27" x14ac:dyDescent="0.35">
      <c r="A34">
        <v>33</v>
      </c>
      <c r="B34" t="str">
        <f>IFERROR(VLOOKUP(CONCATENATE(C34,D34),'diode xref'!$AJ:$AJ,1,FALSE),CONCATENATE(VLOOKUP(C34,'20200310_diodes_as_of_3_10_20'!$A:$B,2,FALSE)," - no package match"))</f>
        <v>C3D03060A</v>
      </c>
      <c r="C34" t="str">
        <f t="array" ref="C34">INDEX('diode xref'!$C$1:$C$18,MATCH(MIN(ABS('diode xref'!$B$1:$B$18-M34)),ABS('diode xref'!$B$1:$B$18-M34),0))</f>
        <v>C3D03060</v>
      </c>
      <c r="D34" t="str">
        <f>IFERROR(VLOOKUP(E34,'diode xref'!$Z$23:$AA$29,2,FALSE)," - no package match")</f>
        <v>A</v>
      </c>
      <c r="E34" t="str">
        <f t="shared" si="0"/>
        <v>TO-220-2</v>
      </c>
      <c r="F34">
        <v>600</v>
      </c>
      <c r="G34">
        <v>11</v>
      </c>
      <c r="H34" t="s">
        <v>8246</v>
      </c>
      <c r="I34" t="s">
        <v>8572</v>
      </c>
      <c r="J34" t="s">
        <v>5972</v>
      </c>
      <c r="K34" t="s">
        <v>5948</v>
      </c>
      <c r="L34" t="s">
        <v>8525</v>
      </c>
      <c r="M34">
        <v>3</v>
      </c>
      <c r="N34"/>
      <c r="O34"/>
      <c r="P34"/>
      <c r="Q34"/>
      <c r="R34"/>
      <c r="S34"/>
      <c r="T34"/>
      <c r="U34"/>
      <c r="V34"/>
      <c r="W34"/>
      <c r="X34"/>
      <c r="Y34"/>
      <c r="AA34">
        <v>33</v>
      </c>
    </row>
    <row r="35" spans="1:27" x14ac:dyDescent="0.35">
      <c r="A35">
        <v>34</v>
      </c>
      <c r="B35" t="str">
        <f>IFERROR(VLOOKUP(CONCATENATE(C35,D35),'diode xref'!$AJ:$AJ,1,FALSE),CONCATENATE(VLOOKUP(C35,'20200310_diodes_as_of_3_10_20'!$A:$B,2,FALSE)," - no package match"))</f>
        <v>C3D03060E</v>
      </c>
      <c r="C35" t="str">
        <f t="array" ref="C35">INDEX('diode xref'!$C$1:$C$18,MATCH(MIN(ABS('diode xref'!$B$1:$B$18-M35)),ABS('diode xref'!$B$1:$B$18-M35),0))</f>
        <v>C3D03060</v>
      </c>
      <c r="D35" t="str">
        <f>IFERROR(VLOOKUP(E35,'diode xref'!$Z$23:$AA$29,2,FALSE)," - no package match")</f>
        <v>E</v>
      </c>
      <c r="E35" t="str">
        <f t="shared" si="0"/>
        <v>TO-252-3</v>
      </c>
      <c r="F35">
        <v>600</v>
      </c>
      <c r="G35">
        <v>11</v>
      </c>
      <c r="H35" t="s">
        <v>8233</v>
      </c>
      <c r="I35" t="s">
        <v>8572</v>
      </c>
      <c r="J35" t="s">
        <v>5972</v>
      </c>
      <c r="K35" t="s">
        <v>8243</v>
      </c>
      <c r="L35" t="s">
        <v>8526</v>
      </c>
      <c r="M35">
        <v>3</v>
      </c>
      <c r="N35"/>
      <c r="O35"/>
      <c r="P35"/>
      <c r="Q35"/>
      <c r="R35"/>
      <c r="S35"/>
      <c r="T35"/>
      <c r="U35"/>
      <c r="V35"/>
      <c r="W35"/>
      <c r="X35"/>
      <c r="Y35"/>
      <c r="AA35">
        <v>34</v>
      </c>
    </row>
    <row r="36" spans="1:27" x14ac:dyDescent="0.35">
      <c r="A36">
        <v>35</v>
      </c>
      <c r="B36" t="str">
        <f>IFERROR(VLOOKUP(CONCATENATE(C36,D36),'diode xref'!$AJ:$AJ,1,FALSE),CONCATENATE(VLOOKUP(C36,'20200310_diodes_as_of_3_10_20'!$A:$B,2,FALSE)," - no package match"))</f>
        <v>C3D10060A</v>
      </c>
      <c r="C36" t="str">
        <f t="array" ref="C36">INDEX('diode xref'!$C$1:$C$18,MATCH(MIN(ABS('diode xref'!$B$1:$B$18-M36)),ABS('diode xref'!$B$1:$B$18-M36),0))</f>
        <v>C3D10060</v>
      </c>
      <c r="D36" t="str">
        <f>IFERROR(VLOOKUP(E36,'diode xref'!$Z$23:$AA$29,2,FALSE)," - no package match")</f>
        <v>A</v>
      </c>
      <c r="E36" t="str">
        <f t="shared" si="0"/>
        <v>TO-220-2</v>
      </c>
      <c r="F36">
        <v>600</v>
      </c>
      <c r="G36">
        <v>12</v>
      </c>
      <c r="H36" t="s">
        <v>5538</v>
      </c>
      <c r="I36" t="s">
        <v>8571</v>
      </c>
      <c r="J36" t="s">
        <v>5536</v>
      </c>
      <c r="K36" t="s">
        <v>5535</v>
      </c>
      <c r="L36" t="s">
        <v>8525</v>
      </c>
      <c r="M36">
        <v>12</v>
      </c>
      <c r="N36"/>
      <c r="O36"/>
      <c r="P36"/>
      <c r="Q36"/>
      <c r="R36"/>
      <c r="S36"/>
      <c r="T36"/>
      <c r="U36"/>
      <c r="V36"/>
      <c r="W36"/>
      <c r="X36"/>
      <c r="Y36"/>
      <c r="AA36">
        <v>35</v>
      </c>
    </row>
    <row r="37" spans="1:27" x14ac:dyDescent="0.35">
      <c r="A37">
        <v>36</v>
      </c>
      <c r="B37" t="str">
        <f>IFERROR(VLOOKUP(CONCATENATE(C37,D37),'diode xref'!$AJ:$AJ,1,FALSE),CONCATENATE(VLOOKUP(C37,'20200310_diodes_as_of_3_10_20'!$A:$B,2,FALSE)," - no package match"))</f>
        <v>C3D10060A</v>
      </c>
      <c r="C37" t="str">
        <f t="array" ref="C37">INDEX('diode xref'!$C$1:$C$18,MATCH(MIN(ABS('diode xref'!$B$1:$B$18-M37)),ABS('diode xref'!$B$1:$B$18-M37),0))</f>
        <v>C3D10060</v>
      </c>
      <c r="D37" t="str">
        <f>IFERROR(VLOOKUP(E37,'diode xref'!$Z$23:$AA$29,2,FALSE)," - no package match")</f>
        <v>A</v>
      </c>
      <c r="E37" t="str">
        <f t="shared" si="0"/>
        <v>TO-220-2</v>
      </c>
      <c r="F37">
        <v>600</v>
      </c>
      <c r="G37">
        <v>12</v>
      </c>
      <c r="H37" t="s">
        <v>2973</v>
      </c>
      <c r="I37" t="s">
        <v>38</v>
      </c>
      <c r="J37" t="s">
        <v>2984</v>
      </c>
      <c r="K37" t="s">
        <v>2983</v>
      </c>
      <c r="L37" t="s">
        <v>8525</v>
      </c>
      <c r="M37">
        <v>12</v>
      </c>
      <c r="N37"/>
      <c r="O37"/>
      <c r="P37"/>
      <c r="Q37"/>
      <c r="R37"/>
      <c r="S37"/>
      <c r="T37"/>
      <c r="U37"/>
      <c r="V37"/>
      <c r="W37"/>
      <c r="X37"/>
      <c r="Y37"/>
      <c r="AA37">
        <v>36</v>
      </c>
    </row>
    <row r="38" spans="1:27" x14ac:dyDescent="0.35">
      <c r="A38">
        <v>37</v>
      </c>
      <c r="B38" t="str">
        <f>IFERROR(VLOOKUP(CONCATENATE(C38,D38),'diode xref'!$AJ:$AJ,1,FALSE),CONCATENATE(VLOOKUP(C38,'20200310_diodes_as_of_3_10_20'!$A:$B,2,FALSE)," - no package match"))</f>
        <v>C6D04065A</v>
      </c>
      <c r="C38" t="str">
        <f t="array" ref="C38">INDEX('diode xref'!$C$1:$C$18,MATCH(MIN(ABS('diode xref'!$B$1:$B$18-M38)),ABS('diode xref'!$B$1:$B$18-M38),0))</f>
        <v>C6D04065</v>
      </c>
      <c r="D38" t="str">
        <f>IFERROR(VLOOKUP(E38,'diode xref'!$Z$23:$AA$29,2,FALSE)," - no package match")</f>
        <v>A</v>
      </c>
      <c r="E38" t="str">
        <f t="shared" si="0"/>
        <v>TO-220-2</v>
      </c>
      <c r="F38">
        <v>600</v>
      </c>
      <c r="G38">
        <v>13.5</v>
      </c>
      <c r="H38" t="s">
        <v>8196</v>
      </c>
      <c r="I38" t="s">
        <v>8572</v>
      </c>
      <c r="J38" t="s">
        <v>5363</v>
      </c>
      <c r="K38" t="s">
        <v>5890</v>
      </c>
      <c r="L38" t="s">
        <v>8525</v>
      </c>
      <c r="M38">
        <v>4</v>
      </c>
      <c r="N38"/>
      <c r="O38"/>
      <c r="P38"/>
      <c r="Q38"/>
      <c r="R38"/>
      <c r="S38"/>
      <c r="T38"/>
      <c r="U38"/>
      <c r="V38"/>
      <c r="W38"/>
      <c r="X38"/>
      <c r="Y38"/>
      <c r="AA38">
        <v>37</v>
      </c>
    </row>
    <row r="39" spans="1:27" x14ac:dyDescent="0.35">
      <c r="A39">
        <v>38</v>
      </c>
      <c r="B39" t="str">
        <f>IFERROR(VLOOKUP(CONCATENATE(C39,D39),'diode xref'!$AJ:$AJ,1,FALSE),CONCATENATE(VLOOKUP(C39,'20200310_diodes_as_of_3_10_20'!$A:$B,2,FALSE)," - no package match"))</f>
        <v>C6D04065A - no package match</v>
      </c>
      <c r="C39" t="str">
        <f t="array" ref="C39">INDEX('diode xref'!$C$1:$C$18,MATCH(MIN(ABS('diode xref'!$B$1:$B$18-M39)),ABS('diode xref'!$B$1:$B$18-M39),0))</f>
        <v>C6D04065</v>
      </c>
      <c r="D39" t="str">
        <f>IFERROR(VLOOKUP(E39,'diode xref'!$Z$23:$AA$29,2,FALSE)," - no package match")</f>
        <v>E</v>
      </c>
      <c r="E39" t="str">
        <f t="shared" si="0"/>
        <v>TO-252-3</v>
      </c>
      <c r="F39">
        <v>600</v>
      </c>
      <c r="G39">
        <v>13.5</v>
      </c>
      <c r="H39" t="s">
        <v>8183</v>
      </c>
      <c r="I39" t="s">
        <v>8572</v>
      </c>
      <c r="J39" t="s">
        <v>4841</v>
      </c>
      <c r="K39" t="s">
        <v>8193</v>
      </c>
      <c r="L39" t="s">
        <v>8526</v>
      </c>
      <c r="M39">
        <v>4</v>
      </c>
      <c r="N39"/>
      <c r="O39"/>
      <c r="P39"/>
      <c r="Q39"/>
      <c r="R39"/>
      <c r="S39"/>
      <c r="T39"/>
      <c r="U39"/>
      <c r="V39"/>
      <c r="W39"/>
      <c r="X39"/>
      <c r="Y39"/>
      <c r="AA39">
        <v>38</v>
      </c>
    </row>
    <row r="40" spans="1:27" x14ac:dyDescent="0.35">
      <c r="A40">
        <v>39</v>
      </c>
      <c r="B40" t="str">
        <f>IFERROR(VLOOKUP(CONCATENATE(C40,D40),'diode xref'!$AJ:$AJ,1,FALSE),CONCATENATE(VLOOKUP(C40,'20200310_diodes_as_of_3_10_20'!$A:$B,2,FALSE)," - no package match"))</f>
        <v>C6D04065A - no package match</v>
      </c>
      <c r="C40" t="str">
        <f t="array" ref="C40">INDEX('diode xref'!$C$1:$C$18,MATCH(MIN(ABS('diode xref'!$B$1:$B$18-M40)),ABS('diode xref'!$B$1:$B$18-M40),0))</f>
        <v>C6D04065</v>
      </c>
      <c r="D40" t="str">
        <f>IFERROR(VLOOKUP(E40,'diode xref'!$Z$23:$AA$29,2,FALSE)," - no package match")</f>
        <v>E</v>
      </c>
      <c r="E40" t="str">
        <f t="shared" si="0"/>
        <v>TO-252-3</v>
      </c>
      <c r="F40">
        <v>600</v>
      </c>
      <c r="G40">
        <v>13.5</v>
      </c>
      <c r="H40" t="s">
        <v>8177</v>
      </c>
      <c r="I40" t="s">
        <v>8572</v>
      </c>
      <c r="J40" t="s">
        <v>5363</v>
      </c>
      <c r="K40" t="s">
        <v>8180</v>
      </c>
      <c r="L40" t="s">
        <v>8526</v>
      </c>
      <c r="M40">
        <v>4</v>
      </c>
      <c r="N40"/>
      <c r="O40"/>
      <c r="P40"/>
      <c r="Q40"/>
      <c r="R40"/>
      <c r="S40"/>
      <c r="T40"/>
      <c r="U40"/>
      <c r="V40"/>
      <c r="W40"/>
      <c r="X40"/>
      <c r="Y40"/>
      <c r="AA40">
        <v>39</v>
      </c>
    </row>
    <row r="41" spans="1:27" x14ac:dyDescent="0.35">
      <c r="A41">
        <v>40</v>
      </c>
      <c r="B41" t="str">
        <f>IFERROR(VLOOKUP(CONCATENATE(C41,D41),'diode xref'!$AJ:$AJ,1,FALSE),CONCATENATE(VLOOKUP(C41,'20200310_diodes_as_of_3_10_20'!$A:$B,2,FALSE)," - no package match"))</f>
        <v>C6D06065A</v>
      </c>
      <c r="C41" t="str">
        <f t="array" ref="C41">INDEX('diode xref'!$C$1:$C$18,MATCH(MIN(ABS('diode xref'!$B$1:$B$18-M41)),ABS('diode xref'!$B$1:$B$18-M41),0))</f>
        <v>C6D06065</v>
      </c>
      <c r="D41" t="str">
        <f>IFERROR(VLOOKUP(E41,'diode xref'!$Z$23:$AA$29,2,FALSE)," - no package match")</f>
        <v>A</v>
      </c>
      <c r="E41" t="str">
        <f t="shared" si="0"/>
        <v>TO-220-2</v>
      </c>
      <c r="F41">
        <v>600</v>
      </c>
      <c r="G41">
        <v>19</v>
      </c>
      <c r="H41" t="s">
        <v>8123</v>
      </c>
      <c r="I41" t="s">
        <v>8572</v>
      </c>
      <c r="J41" t="s">
        <v>4643</v>
      </c>
      <c r="K41" t="s">
        <v>5785</v>
      </c>
      <c r="L41" t="s">
        <v>8525</v>
      </c>
      <c r="M41">
        <v>6</v>
      </c>
      <c r="N41"/>
      <c r="O41"/>
      <c r="P41"/>
      <c r="Q41"/>
      <c r="R41"/>
      <c r="S41"/>
      <c r="T41"/>
      <c r="U41"/>
      <c r="V41"/>
      <c r="W41"/>
      <c r="X41"/>
      <c r="Y41"/>
      <c r="AA41">
        <v>40</v>
      </c>
    </row>
    <row r="42" spans="1:27" x14ac:dyDescent="0.35">
      <c r="A42">
        <v>41</v>
      </c>
      <c r="B42" t="str">
        <f>IFERROR(VLOOKUP(CONCATENATE(C42,D42),'diode xref'!$AJ:$AJ,1,FALSE),CONCATENATE(VLOOKUP(C42,'20200310_diodes_as_of_3_10_20'!$A:$B,2,FALSE)," - no package match"))</f>
        <v>C6D06065A - no package match</v>
      </c>
      <c r="C42" t="str">
        <f t="array" ref="C42">INDEX('diode xref'!$C$1:$C$18,MATCH(MIN(ABS('diode xref'!$B$1:$B$18-M42)),ABS('diode xref'!$B$1:$B$18-M42),0))</f>
        <v>C6D06065</v>
      </c>
      <c r="D42" t="str">
        <f>IFERROR(VLOOKUP(E42,'diode xref'!$Z$23:$AA$29,2,FALSE)," - no package match")</f>
        <v>G</v>
      </c>
      <c r="E42" t="str">
        <f t="shared" si="0"/>
        <v>TO-263-3</v>
      </c>
      <c r="F42">
        <v>600</v>
      </c>
      <c r="G42">
        <v>19</v>
      </c>
      <c r="H42" t="s">
        <v>8104</v>
      </c>
      <c r="I42" t="s">
        <v>8572</v>
      </c>
      <c r="J42" t="s">
        <v>2523</v>
      </c>
      <c r="K42" t="s">
        <v>8094</v>
      </c>
      <c r="L42" t="s">
        <v>8536</v>
      </c>
      <c r="M42">
        <v>6</v>
      </c>
      <c r="N42"/>
      <c r="O42"/>
      <c r="P42"/>
      <c r="Q42"/>
      <c r="R42"/>
      <c r="S42"/>
      <c r="T42"/>
      <c r="U42"/>
      <c r="V42"/>
      <c r="W42"/>
      <c r="X42"/>
      <c r="Y42"/>
      <c r="AA42">
        <v>41</v>
      </c>
    </row>
    <row r="43" spans="1:27" x14ac:dyDescent="0.35">
      <c r="A43">
        <v>42</v>
      </c>
      <c r="B43" t="str">
        <f>IFERROR(VLOOKUP(CONCATENATE(C43,D43),'diode xref'!$AJ:$AJ,1,FALSE),CONCATENATE(VLOOKUP(C43,'20200310_diodes_as_of_3_10_20'!$A:$B,2,FALSE)," - no package match"))</f>
        <v>C6D06065A - no package match</v>
      </c>
      <c r="C43" t="str">
        <f t="array" ref="C43">INDEX('diode xref'!$C$1:$C$18,MATCH(MIN(ABS('diode xref'!$B$1:$B$18-M43)),ABS('diode xref'!$B$1:$B$18-M43),0))</f>
        <v>C6D06065</v>
      </c>
      <c r="D43" t="str">
        <f>IFERROR(VLOOKUP(E43,'diode xref'!$Z$23:$AA$29,2,FALSE)," - no package match")</f>
        <v>G</v>
      </c>
      <c r="E43" t="str">
        <f t="shared" si="0"/>
        <v>TO-263-3</v>
      </c>
      <c r="F43">
        <v>600</v>
      </c>
      <c r="G43">
        <v>19</v>
      </c>
      <c r="H43" t="s">
        <v>8091</v>
      </c>
      <c r="I43" t="s">
        <v>8572</v>
      </c>
      <c r="J43" t="s">
        <v>2523</v>
      </c>
      <c r="K43" t="s">
        <v>8094</v>
      </c>
      <c r="L43" t="s">
        <v>8536</v>
      </c>
      <c r="M43">
        <v>6</v>
      </c>
      <c r="N43"/>
      <c r="O43"/>
      <c r="P43"/>
      <c r="Q43"/>
      <c r="R43"/>
      <c r="S43"/>
      <c r="T43"/>
      <c r="U43"/>
      <c r="V43"/>
      <c r="W43"/>
      <c r="X43"/>
      <c r="Y43"/>
      <c r="AA43">
        <v>42</v>
      </c>
    </row>
    <row r="44" spans="1:27" x14ac:dyDescent="0.35">
      <c r="A44">
        <v>43</v>
      </c>
      <c r="B44" t="str">
        <f>IFERROR(VLOOKUP(CONCATENATE(C44,D44),'diode xref'!$AJ:$AJ,1,FALSE),CONCATENATE(VLOOKUP(C44,'20200310_diodes_as_of_3_10_20'!$A:$B,2,FALSE)," - no package match"))</f>
        <v>C6D08065A</v>
      </c>
      <c r="C44" t="str">
        <f t="array" ref="C44">INDEX('diode xref'!$C$1:$C$18,MATCH(MIN(ABS('diode xref'!$B$1:$B$18-M44)),ABS('diode xref'!$B$1:$B$18-M44),0))</f>
        <v>C6D08065</v>
      </c>
      <c r="D44" t="str">
        <f>IFERROR(VLOOKUP(E44,'diode xref'!$Z$23:$AA$29,2,FALSE)," - no package match")</f>
        <v>A</v>
      </c>
      <c r="E44" t="str">
        <f t="shared" si="0"/>
        <v>TO-220-2</v>
      </c>
      <c r="F44">
        <v>600</v>
      </c>
      <c r="G44">
        <v>24</v>
      </c>
      <c r="H44" t="s">
        <v>8037</v>
      </c>
      <c r="I44" t="s">
        <v>8572</v>
      </c>
      <c r="J44" t="s">
        <v>4466</v>
      </c>
      <c r="K44" t="s">
        <v>5711</v>
      </c>
      <c r="L44" t="s">
        <v>8525</v>
      </c>
      <c r="M44">
        <v>8</v>
      </c>
      <c r="N44"/>
      <c r="O44"/>
      <c r="P44"/>
      <c r="Q44"/>
      <c r="R44"/>
      <c r="S44"/>
      <c r="T44"/>
      <c r="U44"/>
      <c r="V44"/>
      <c r="W44"/>
      <c r="X44"/>
      <c r="Y44"/>
      <c r="AA44">
        <v>43</v>
      </c>
    </row>
    <row r="45" spans="1:27" x14ac:dyDescent="0.35">
      <c r="A45">
        <v>44</v>
      </c>
      <c r="B45" t="str">
        <f>IFERROR(VLOOKUP(CONCATENATE(C45,D45),'diode xref'!$AJ:$AJ,1,FALSE),CONCATENATE(VLOOKUP(C45,'20200310_diodes_as_of_3_10_20'!$A:$B,2,FALSE)," - no package match"))</f>
        <v>C6D08065A - no package match</v>
      </c>
      <c r="C45" t="str">
        <f t="array" ref="C45">INDEX('diode xref'!$C$1:$C$18,MATCH(MIN(ABS('diode xref'!$B$1:$B$18-M45)),ABS('diode xref'!$B$1:$B$18-M45),0))</f>
        <v>C6D08065</v>
      </c>
      <c r="D45" t="str">
        <f>IFERROR(VLOOKUP(E45,'diode xref'!$Z$23:$AA$29,2,FALSE)," - no package match")</f>
        <v>G</v>
      </c>
      <c r="E45" t="str">
        <f t="shared" si="0"/>
        <v>TO-263-3</v>
      </c>
      <c r="F45">
        <v>600</v>
      </c>
      <c r="G45">
        <v>24</v>
      </c>
      <c r="H45" t="s">
        <v>8031</v>
      </c>
      <c r="I45" t="s">
        <v>8572</v>
      </c>
      <c r="J45" t="s">
        <v>4466</v>
      </c>
      <c r="K45" t="s">
        <v>8034</v>
      </c>
      <c r="L45" t="s">
        <v>8536</v>
      </c>
      <c r="M45">
        <v>8</v>
      </c>
      <c r="N45"/>
      <c r="O45"/>
      <c r="P45"/>
      <c r="Q45"/>
      <c r="R45"/>
      <c r="S45"/>
      <c r="T45"/>
      <c r="U45"/>
      <c r="V45"/>
      <c r="W45"/>
      <c r="X45"/>
      <c r="Y45"/>
      <c r="AA45">
        <v>44</v>
      </c>
    </row>
    <row r="46" spans="1:27" x14ac:dyDescent="0.35">
      <c r="A46">
        <v>45</v>
      </c>
      <c r="B46" t="str">
        <f>IFERROR(VLOOKUP(CONCATENATE(C46,D46),'diode xref'!$AJ:$AJ,1,FALSE),CONCATENATE(VLOOKUP(C46,'20200310_diodes_as_of_3_10_20'!$A:$B,2,FALSE)," - no package match"))</f>
        <v>C3D10060G</v>
      </c>
      <c r="C46" t="str">
        <f t="array" ref="C46">INDEX('diode xref'!$C$1:$C$18,MATCH(MIN(ABS('diode xref'!$B$1:$B$18-M46)),ABS('diode xref'!$B$1:$B$18-M46),0))</f>
        <v>C3D10060</v>
      </c>
      <c r="D46" t="str">
        <f>IFERROR(VLOOKUP(E46,'diode xref'!$Z$23:$AA$29,2,FALSE)," - no package match")</f>
        <v>G</v>
      </c>
      <c r="E46" t="str">
        <f t="shared" si="0"/>
        <v>TO-263-3</v>
      </c>
      <c r="F46">
        <v>600</v>
      </c>
      <c r="G46">
        <v>29</v>
      </c>
      <c r="H46" t="s">
        <v>7962</v>
      </c>
      <c r="I46" t="s">
        <v>8572</v>
      </c>
      <c r="J46" t="s">
        <v>4453</v>
      </c>
      <c r="K46" t="s">
        <v>7972</v>
      </c>
      <c r="L46" t="s">
        <v>8536</v>
      </c>
      <c r="M46">
        <v>10</v>
      </c>
      <c r="N46"/>
      <c r="O46"/>
      <c r="P46"/>
      <c r="Q46"/>
      <c r="R46"/>
      <c r="S46"/>
      <c r="T46"/>
      <c r="U46"/>
      <c r="V46"/>
      <c r="W46"/>
      <c r="X46"/>
      <c r="Y46"/>
      <c r="AA46">
        <v>45</v>
      </c>
    </row>
    <row r="47" spans="1:27" x14ac:dyDescent="0.35">
      <c r="A47">
        <v>46</v>
      </c>
      <c r="B47" t="str">
        <f>IFERROR(VLOOKUP(CONCATENATE(C47,D47),'diode xref'!$AJ:$AJ,1,FALSE),CONCATENATE(VLOOKUP(C47,'20200310_diodes_as_of_3_10_20'!$A:$B,2,FALSE)," - no package match"))</f>
        <v>C3D10060A</v>
      </c>
      <c r="C47" t="str">
        <f t="array" ref="C47">INDEX('diode xref'!$C$1:$C$18,MATCH(MIN(ABS('diode xref'!$B$1:$B$18-M47)),ABS('diode xref'!$B$1:$B$18-M47),0))</f>
        <v>C3D10060</v>
      </c>
      <c r="D47" t="str">
        <f>IFERROR(VLOOKUP(E47,'diode xref'!$Z$23:$AA$29,2,FALSE)," - no package match")</f>
        <v>A</v>
      </c>
      <c r="E47" t="str">
        <f t="shared" si="0"/>
        <v>TO-220-2</v>
      </c>
      <c r="F47">
        <v>600</v>
      </c>
      <c r="G47">
        <v>30</v>
      </c>
      <c r="H47" t="s">
        <v>7975</v>
      </c>
      <c r="I47" t="s">
        <v>8572</v>
      </c>
      <c r="J47" t="s">
        <v>4453</v>
      </c>
      <c r="K47" t="s">
        <v>5594</v>
      </c>
      <c r="L47" t="s">
        <v>8525</v>
      </c>
      <c r="M47">
        <v>10</v>
      </c>
      <c r="N47"/>
      <c r="O47"/>
      <c r="P47"/>
      <c r="Q47"/>
      <c r="R47"/>
      <c r="S47"/>
      <c r="T47"/>
      <c r="U47"/>
      <c r="V47"/>
      <c r="W47"/>
      <c r="X47"/>
      <c r="Y47"/>
      <c r="AA47">
        <v>46</v>
      </c>
    </row>
    <row r="48" spans="1:27" x14ac:dyDescent="0.35">
      <c r="A48">
        <v>47</v>
      </c>
      <c r="B48" t="str">
        <f>IFERROR(VLOOKUP(CONCATENATE(C48,D48),'diode xref'!$AJ:$AJ,1,FALSE),CONCATENATE(VLOOKUP(C48,'20200310_diodes_as_of_3_10_20'!$A:$B,2,FALSE)," - no package match"))</f>
        <v>C3D02065E - no package match</v>
      </c>
      <c r="C48" t="str">
        <f t="array" ref="C48">INDEX('diode xref'!$J$1:$J$22,MATCH(MIN(ABS('diode xref'!$I$1:$I$22-M48)),ABS('diode xref'!$I$1:$I$22-M48),0))</f>
        <v>C3D02065</v>
      </c>
      <c r="D48" t="str">
        <f>IFERROR(VLOOKUP(E48,'diode xref'!$Z$23:$AA$29,2,FALSE)," - no package match")</f>
        <v xml:space="preserve"> - no package match</v>
      </c>
      <c r="E48" t="str">
        <f>LEFT(L48,8)</f>
        <v>DO-214AA</v>
      </c>
      <c r="F48">
        <v>650</v>
      </c>
      <c r="G48">
        <v>1</v>
      </c>
      <c r="H48" t="s">
        <v>6480</v>
      </c>
      <c r="I48" t="s">
        <v>177</v>
      </c>
      <c r="J48" t="s">
        <v>6478</v>
      </c>
      <c r="K48" t="s">
        <v>6477</v>
      </c>
      <c r="L48" t="s">
        <v>8562</v>
      </c>
      <c r="M48">
        <v>1</v>
      </c>
      <c r="N48"/>
      <c r="O48"/>
      <c r="P48"/>
      <c r="Q48"/>
      <c r="R48"/>
      <c r="S48"/>
      <c r="T48"/>
      <c r="U48"/>
      <c r="V48"/>
      <c r="W48"/>
      <c r="X48"/>
      <c r="Y48"/>
      <c r="AA48">
        <v>47</v>
      </c>
    </row>
    <row r="49" spans="1:27" x14ac:dyDescent="0.35">
      <c r="A49">
        <v>48</v>
      </c>
      <c r="B49" t="str">
        <f>IFERROR(VLOOKUP(CONCATENATE(C49,D49),'diode xref'!$AJ:$AJ,1,FALSE),CONCATENATE(VLOOKUP(C49,'20200310_diodes_as_of_3_10_20'!$A:$B,2,FALSE)," - no package match"))</f>
        <v>C3D02065E - no package match</v>
      </c>
      <c r="C49" t="str">
        <f t="array" ref="C49">INDEX('diode xref'!$J$1:$J$22,MATCH(MIN(ABS('diode xref'!$I$1:$I$22-M49)),ABS('diode xref'!$I$1:$I$22-M49),0))</f>
        <v>C3D02065</v>
      </c>
      <c r="D49" t="str">
        <f>IFERROR(VLOOKUP(E49,'diode xref'!$Z$23:$AA$29,2,FALSE)," - no package match")</f>
        <v>A</v>
      </c>
      <c r="E49" t="str">
        <f t="shared" si="0"/>
        <v>TO-220-2</v>
      </c>
      <c r="F49">
        <v>650</v>
      </c>
      <c r="G49">
        <v>2</v>
      </c>
      <c r="H49" t="s">
        <v>5976</v>
      </c>
      <c r="I49" t="s">
        <v>8571</v>
      </c>
      <c r="J49" t="s">
        <v>5237</v>
      </c>
      <c r="K49" t="s">
        <v>3653</v>
      </c>
      <c r="L49" t="s">
        <v>8525</v>
      </c>
      <c r="M49">
        <v>2</v>
      </c>
      <c r="N49"/>
      <c r="O49"/>
      <c r="P49"/>
      <c r="Q49"/>
      <c r="R49"/>
      <c r="S49"/>
      <c r="T49"/>
      <c r="U49"/>
      <c r="V49"/>
      <c r="W49"/>
      <c r="X49"/>
      <c r="Y49"/>
      <c r="AA49">
        <v>48</v>
      </c>
    </row>
    <row r="50" spans="1:27" x14ac:dyDescent="0.35">
      <c r="A50">
        <v>49</v>
      </c>
      <c r="B50" t="str">
        <f>IFERROR(VLOOKUP(CONCATENATE(C50,D50),'diode xref'!$AJ:$AJ,1,FALSE),CONCATENATE(VLOOKUP(C50,'20200310_diodes_as_of_3_10_20'!$A:$B,2,FALSE)," - no package match"))</f>
        <v>C3D02065E - no package match</v>
      </c>
      <c r="C50" t="str">
        <f t="array" ref="C50">INDEX('diode xref'!$J$1:$J$22,MATCH(MIN(ABS('diode xref'!$I$1:$I$22-M50)),ABS('diode xref'!$I$1:$I$22-M50),0))</f>
        <v>C3D02065</v>
      </c>
      <c r="D50" t="str">
        <f>IFERROR(VLOOKUP(E50,'diode xref'!$Z$23:$AA$29,2,FALSE)," - no package match")</f>
        <v>G</v>
      </c>
      <c r="E50" t="str">
        <f t="shared" si="0"/>
        <v>TO-263-3</v>
      </c>
      <c r="F50">
        <v>650</v>
      </c>
      <c r="G50">
        <v>2</v>
      </c>
      <c r="H50" t="s">
        <v>5379</v>
      </c>
      <c r="I50" t="s">
        <v>8571</v>
      </c>
      <c r="J50" t="s">
        <v>5389</v>
      </c>
      <c r="K50" t="s">
        <v>5388</v>
      </c>
      <c r="L50" t="s">
        <v>8536</v>
      </c>
      <c r="M50">
        <v>2</v>
      </c>
      <c r="N50"/>
      <c r="O50"/>
      <c r="P50"/>
      <c r="Q50"/>
      <c r="R50"/>
      <c r="S50"/>
      <c r="T50"/>
      <c r="U50"/>
      <c r="V50"/>
      <c r="W50"/>
      <c r="X50"/>
      <c r="Y50"/>
      <c r="AA50">
        <v>49</v>
      </c>
    </row>
    <row r="51" spans="1:27" x14ac:dyDescent="0.35">
      <c r="A51">
        <v>50</v>
      </c>
      <c r="B51" t="str">
        <f>IFERROR(VLOOKUP(CONCATENATE(C51,D51),'diode xref'!$AJ:$AJ,1,FALSE),CONCATENATE(VLOOKUP(C51,'20200310_diodes_as_of_3_10_20'!$A:$B,2,FALSE)," - no package match"))</f>
        <v>C3D02065E - no package match</v>
      </c>
      <c r="C51" t="str">
        <f t="array" ref="C51">INDEX('diode xref'!$J$1:$J$22,MATCH(MIN(ABS('diode xref'!$I$1:$I$22-M51)),ABS('diode xref'!$I$1:$I$22-M51),0))</f>
        <v>C3D02065</v>
      </c>
      <c r="D51" t="str">
        <f>IFERROR(VLOOKUP(E51,'diode xref'!$Z$23:$AA$29,2,FALSE)," - no package match")</f>
        <v xml:space="preserve"> - no package match</v>
      </c>
      <c r="E51" t="str">
        <f t="shared" si="0"/>
        <v>4-PowerT</v>
      </c>
      <c r="F51">
        <v>650</v>
      </c>
      <c r="G51">
        <v>2</v>
      </c>
      <c r="H51" t="s">
        <v>5234</v>
      </c>
      <c r="I51" t="s">
        <v>8571</v>
      </c>
      <c r="J51" t="s">
        <v>5237</v>
      </c>
      <c r="K51" t="s">
        <v>5236</v>
      </c>
      <c r="L51" t="s">
        <v>8561</v>
      </c>
      <c r="M51">
        <v>2</v>
      </c>
      <c r="N51"/>
      <c r="O51"/>
      <c r="P51"/>
      <c r="Q51"/>
      <c r="R51"/>
      <c r="S51"/>
      <c r="T51"/>
      <c r="U51"/>
      <c r="V51"/>
      <c r="W51"/>
      <c r="X51"/>
      <c r="Y51"/>
      <c r="AA51">
        <v>50</v>
      </c>
    </row>
    <row r="52" spans="1:27" x14ac:dyDescent="0.35">
      <c r="A52">
        <v>51</v>
      </c>
      <c r="B52" t="str">
        <f>IFERROR(VLOOKUP(CONCATENATE(C52,D52),'diode xref'!$AJ:$AJ,1,FALSE),CONCATENATE(VLOOKUP(C52,'20200310_diodes_as_of_3_10_20'!$A:$B,2,FALSE)," - no package match"))</f>
        <v>C3D02065E - no package match</v>
      </c>
      <c r="C52" t="str">
        <f t="array" ref="C52">INDEX('diode xref'!$J$1:$J$22,MATCH(MIN(ABS('diode xref'!$I$1:$I$22-M52)),ABS('diode xref'!$I$1:$I$22-M52),0))</f>
        <v>C3D02065</v>
      </c>
      <c r="D52" t="str">
        <f>IFERROR(VLOOKUP(E52,'diode xref'!$Z$23:$AA$29,2,FALSE)," - no package match")</f>
        <v>A</v>
      </c>
      <c r="E52" t="str">
        <f t="shared" si="0"/>
        <v>TO-220-2</v>
      </c>
      <c r="F52">
        <v>650</v>
      </c>
      <c r="G52">
        <v>2</v>
      </c>
      <c r="H52" t="s">
        <v>3648</v>
      </c>
      <c r="I52" t="s">
        <v>8575</v>
      </c>
      <c r="J52" t="s">
        <v>2683</v>
      </c>
      <c r="K52" t="s">
        <v>3653</v>
      </c>
      <c r="L52" t="s">
        <v>8525</v>
      </c>
      <c r="M52">
        <v>2</v>
      </c>
      <c r="N52"/>
      <c r="O52"/>
      <c r="P52"/>
      <c r="Q52"/>
      <c r="R52"/>
      <c r="S52"/>
      <c r="T52"/>
      <c r="U52"/>
      <c r="V52"/>
      <c r="W52"/>
      <c r="X52"/>
      <c r="Y52"/>
      <c r="AA52">
        <v>51</v>
      </c>
    </row>
    <row r="53" spans="1:27" x14ac:dyDescent="0.35">
      <c r="A53">
        <v>52</v>
      </c>
      <c r="B53" t="str">
        <f>IFERROR(VLOOKUP(CONCATENATE(C53,D53),'diode xref'!$AJ:$AJ,1,FALSE),CONCATENATE(VLOOKUP(C53,'20200310_diodes_as_of_3_10_20'!$A:$B,2,FALSE)," - no package match"))</f>
        <v>C3D02065E</v>
      </c>
      <c r="C53" t="str">
        <f t="array" ref="C53">INDEX('diode xref'!$J$1:$J$22,MATCH(MIN(ABS('diode xref'!$I$1:$I$22-M53)),ABS('diode xref'!$I$1:$I$22-M53),0))</f>
        <v>C3D02065</v>
      </c>
      <c r="D53" t="str">
        <f>IFERROR(VLOOKUP(E53,'diode xref'!$Z$23:$AA$29,2,FALSE)," - no package match")</f>
        <v>E</v>
      </c>
      <c r="E53" t="str">
        <f t="shared" si="0"/>
        <v>TO-252-3</v>
      </c>
      <c r="F53">
        <v>650</v>
      </c>
      <c r="G53">
        <v>2</v>
      </c>
      <c r="H53" t="s">
        <v>2714</v>
      </c>
      <c r="I53" t="s">
        <v>38</v>
      </c>
      <c r="J53" t="s">
        <v>2717</v>
      </c>
      <c r="K53" t="s">
        <v>2716</v>
      </c>
      <c r="L53" t="s">
        <v>8526</v>
      </c>
      <c r="M53">
        <v>2</v>
      </c>
      <c r="N53"/>
      <c r="O53"/>
      <c r="P53"/>
      <c r="Q53"/>
      <c r="R53"/>
      <c r="S53"/>
      <c r="T53"/>
      <c r="U53"/>
      <c r="V53"/>
      <c r="W53"/>
      <c r="X53"/>
      <c r="Y53"/>
      <c r="AA53">
        <v>52</v>
      </c>
    </row>
    <row r="54" spans="1:27" x14ac:dyDescent="0.35">
      <c r="A54">
        <v>53</v>
      </c>
      <c r="B54" t="str">
        <f>IFERROR(VLOOKUP(CONCATENATE(C54,D54),'diode xref'!$AJ:$AJ,1,FALSE),CONCATENATE(VLOOKUP(C54,'20200310_diodes_as_of_3_10_20'!$A:$B,2,FALSE)," - no package match"))</f>
        <v>C3D02065E - no package match</v>
      </c>
      <c r="C54" t="str">
        <f t="array" ref="C54">INDEX('diode xref'!$J$1:$J$22,MATCH(MIN(ABS('diode xref'!$I$1:$I$22-M54)),ABS('diode xref'!$I$1:$I$22-M54),0))</f>
        <v>C3D02065</v>
      </c>
      <c r="D54" t="str">
        <f>IFERROR(VLOOKUP(E54,'diode xref'!$Z$23:$AA$29,2,FALSE)," - no package match")</f>
        <v>A</v>
      </c>
      <c r="E54" t="str">
        <f t="shared" si="0"/>
        <v>TO-220-2</v>
      </c>
      <c r="F54">
        <v>650</v>
      </c>
      <c r="G54">
        <v>2.15</v>
      </c>
      <c r="H54" t="s">
        <v>3670</v>
      </c>
      <c r="I54" t="s">
        <v>8575</v>
      </c>
      <c r="J54" t="s">
        <v>2683</v>
      </c>
      <c r="K54" t="s">
        <v>3339</v>
      </c>
      <c r="L54" t="s">
        <v>8525</v>
      </c>
      <c r="M54">
        <v>2</v>
      </c>
      <c r="N54"/>
      <c r="O54"/>
      <c r="P54"/>
      <c r="Q54"/>
      <c r="R54"/>
      <c r="S54"/>
      <c r="T54"/>
      <c r="U54"/>
      <c r="V54"/>
      <c r="W54"/>
      <c r="X54"/>
      <c r="Y54"/>
      <c r="AA54">
        <v>53</v>
      </c>
    </row>
    <row r="55" spans="1:27" x14ac:dyDescent="0.35">
      <c r="A55">
        <v>54</v>
      </c>
      <c r="B55" t="str">
        <f>IFERROR(VLOOKUP(CONCATENATE(C55,D55),'diode xref'!$AJ:$AJ,1,FALSE),CONCATENATE(VLOOKUP(C55,'20200310_diodes_as_of_3_10_20'!$A:$B,2,FALSE)," - no package match"))</f>
        <v>C3D16065A - no package match</v>
      </c>
      <c r="C55" t="str">
        <f t="array" ref="C55">INDEX('diode xref'!$J$1:$J$22,MATCH(MIN(ABS('diode xref'!$I$1:$I$22-M55)),ABS('diode xref'!$I$1:$I$22-M55),0))</f>
        <v>C3D16065</v>
      </c>
      <c r="D55" t="str">
        <f>IFERROR(VLOOKUP(E55,'diode xref'!$Z$23:$AA$29,2,FALSE)," - no package match")</f>
        <v>G</v>
      </c>
      <c r="E55" t="str">
        <f t="shared" si="0"/>
        <v>TO-263-3</v>
      </c>
      <c r="F55">
        <v>650</v>
      </c>
      <c r="G55">
        <v>2.15</v>
      </c>
      <c r="H55" t="s">
        <v>3656</v>
      </c>
      <c r="I55" t="s">
        <v>8575</v>
      </c>
      <c r="J55" t="s">
        <v>3667</v>
      </c>
      <c r="K55" t="s">
        <v>3312</v>
      </c>
      <c r="L55" t="s">
        <v>8536</v>
      </c>
      <c r="M55">
        <v>15</v>
      </c>
      <c r="N55"/>
      <c r="O55"/>
      <c r="P55"/>
      <c r="Q55"/>
      <c r="R55"/>
      <c r="S55"/>
      <c r="T55"/>
      <c r="U55"/>
      <c r="V55"/>
      <c r="W55"/>
      <c r="X55"/>
      <c r="Y55"/>
      <c r="AA55">
        <v>54</v>
      </c>
    </row>
    <row r="56" spans="1:27" x14ac:dyDescent="0.35">
      <c r="A56">
        <v>55</v>
      </c>
      <c r="B56" t="str">
        <f>IFERROR(VLOOKUP(CONCATENATE(C56,D56),'diode xref'!$AJ:$AJ,1,FALSE),CONCATENATE(VLOOKUP(C56,'20200310_diodes_as_of_3_10_20'!$A:$B,2,FALSE)," - no package match"))</f>
        <v>C3D03065E - no package match</v>
      </c>
      <c r="C56" t="str">
        <f t="array" ref="C56">INDEX('diode xref'!$J$1:$J$22,MATCH(MIN(ABS('diode xref'!$I$1:$I$22-M56)),ABS('diode xref'!$I$1:$I$22-M56),0))</f>
        <v>C3D03065</v>
      </c>
      <c r="D56" t="str">
        <f>IFERROR(VLOOKUP(E56,'diode xref'!$Z$23:$AA$29,2,FALSE)," - no package match")</f>
        <v>A</v>
      </c>
      <c r="E56" t="str">
        <f t="shared" si="0"/>
        <v>TO-220-2</v>
      </c>
      <c r="F56">
        <v>650</v>
      </c>
      <c r="G56">
        <v>3</v>
      </c>
      <c r="H56" t="s">
        <v>5974</v>
      </c>
      <c r="I56" t="s">
        <v>8571</v>
      </c>
      <c r="J56" t="s">
        <v>5972</v>
      </c>
      <c r="K56" t="s">
        <v>5971</v>
      </c>
      <c r="L56" t="s">
        <v>8525</v>
      </c>
      <c r="M56">
        <v>3</v>
      </c>
      <c r="N56"/>
      <c r="O56"/>
      <c r="P56"/>
      <c r="Q56"/>
      <c r="R56"/>
      <c r="S56"/>
      <c r="T56"/>
      <c r="U56"/>
      <c r="V56"/>
      <c r="W56"/>
      <c r="X56"/>
      <c r="Y56"/>
      <c r="AA56">
        <v>55</v>
      </c>
    </row>
    <row r="57" spans="1:27" x14ac:dyDescent="0.35">
      <c r="A57">
        <v>56</v>
      </c>
      <c r="B57" t="str">
        <f>IFERROR(VLOOKUP(CONCATENATE(C57,D57),'diode xref'!$AJ:$AJ,1,FALSE),CONCATENATE(VLOOKUP(C57,'20200310_diodes_as_of_3_10_20'!$A:$B,2,FALSE)," - no package match"))</f>
        <v>C3D03065E - no package match</v>
      </c>
      <c r="C57" t="str">
        <f t="array" ref="C57">INDEX('diode xref'!$J$1:$J$22,MATCH(MIN(ABS('diode xref'!$I$1:$I$22-M57)),ABS('diode xref'!$I$1:$I$22-M57),0))</f>
        <v>C3D03065</v>
      </c>
      <c r="D57" t="str">
        <f>IFERROR(VLOOKUP(E57,'diode xref'!$Z$23:$AA$29,2,FALSE)," - no package match")</f>
        <v>G</v>
      </c>
      <c r="E57" t="str">
        <f t="shared" si="0"/>
        <v>TO-263-3</v>
      </c>
      <c r="F57">
        <v>650</v>
      </c>
      <c r="G57">
        <v>3</v>
      </c>
      <c r="H57" t="s">
        <v>5366</v>
      </c>
      <c r="I57" t="s">
        <v>8571</v>
      </c>
      <c r="J57" t="s">
        <v>5376</v>
      </c>
      <c r="K57" t="s">
        <v>5375</v>
      </c>
      <c r="L57" t="s">
        <v>8536</v>
      </c>
      <c r="M57">
        <v>3</v>
      </c>
      <c r="N57"/>
      <c r="O57"/>
      <c r="P57"/>
      <c r="Q57"/>
      <c r="R57"/>
      <c r="S57"/>
      <c r="T57"/>
      <c r="U57"/>
      <c r="V57"/>
      <c r="W57"/>
      <c r="X57"/>
      <c r="Y57"/>
      <c r="AA57">
        <v>56</v>
      </c>
    </row>
    <row r="58" spans="1:27" x14ac:dyDescent="0.35">
      <c r="A58">
        <v>57</v>
      </c>
      <c r="B58" t="str">
        <f>IFERROR(VLOOKUP(CONCATENATE(C58,D58),'diode xref'!$AJ:$AJ,1,FALSE),CONCATENATE(VLOOKUP(C58,'20200310_diodes_as_of_3_10_20'!$A:$B,2,FALSE)," - no package match"))</f>
        <v>C6D04065A</v>
      </c>
      <c r="C58" t="str">
        <f t="array" ref="C58">INDEX('diode xref'!$J$1:$J$22,MATCH(MIN(ABS('diode xref'!$I$1:$I$22-M58)),ABS('diode xref'!$I$1:$I$22-M58),0))</f>
        <v>C6D04065</v>
      </c>
      <c r="D58" t="str">
        <f>IFERROR(VLOOKUP(E58,'diode xref'!$Z$23:$AA$29,2,FALSE)," - no package match")</f>
        <v>A</v>
      </c>
      <c r="E58" t="str">
        <f t="shared" si="0"/>
        <v>TO-220-2</v>
      </c>
      <c r="F58">
        <v>650</v>
      </c>
      <c r="G58">
        <v>4</v>
      </c>
      <c r="H58" t="s">
        <v>7640</v>
      </c>
      <c r="I58" t="s">
        <v>8572</v>
      </c>
      <c r="J58" t="s">
        <v>7650</v>
      </c>
      <c r="K58" t="s">
        <v>7649</v>
      </c>
      <c r="L58" t="s">
        <v>8525</v>
      </c>
      <c r="M58">
        <v>4</v>
      </c>
      <c r="N58"/>
      <c r="O58"/>
      <c r="P58"/>
      <c r="Q58"/>
      <c r="R58"/>
      <c r="S58"/>
      <c r="T58"/>
      <c r="U58"/>
      <c r="V58"/>
      <c r="W58"/>
      <c r="X58"/>
      <c r="Y58"/>
      <c r="AA58">
        <v>57</v>
      </c>
    </row>
    <row r="59" spans="1:27" x14ac:dyDescent="0.35">
      <c r="A59">
        <v>58</v>
      </c>
      <c r="B59" t="str">
        <f>IFERROR(VLOOKUP(CONCATENATE(C59,D59),'diode xref'!$AJ:$AJ,1,FALSE),CONCATENATE(VLOOKUP(C59,'20200310_diodes_as_of_3_10_20'!$A:$B,2,FALSE)," - no package match"))</f>
        <v>C6D04065A - no package match</v>
      </c>
      <c r="C59" t="str">
        <f t="array" ref="C59">INDEX('diode xref'!$J$1:$J$22,MATCH(MIN(ABS('diode xref'!$I$1:$I$22-M59)),ABS('diode xref'!$I$1:$I$22-M59),0))</f>
        <v>C6D04065</v>
      </c>
      <c r="D59" t="str">
        <f>IFERROR(VLOOKUP(E59,'diode xref'!$Z$23:$AA$29,2,FALSE)," - no package match")</f>
        <v xml:space="preserve"> - no package match</v>
      </c>
      <c r="E59" t="str">
        <f t="shared" si="0"/>
        <v>4-PowerT</v>
      </c>
      <c r="F59">
        <v>650</v>
      </c>
      <c r="G59">
        <v>4</v>
      </c>
      <c r="H59" t="s">
        <v>6848</v>
      </c>
      <c r="I59" t="s">
        <v>288</v>
      </c>
      <c r="J59" t="s">
        <v>2596</v>
      </c>
      <c r="K59" t="s">
        <v>6853</v>
      </c>
      <c r="L59" t="s">
        <v>8561</v>
      </c>
      <c r="M59">
        <v>4</v>
      </c>
      <c r="N59"/>
      <c r="O59"/>
      <c r="P59"/>
      <c r="Q59"/>
      <c r="R59"/>
      <c r="S59"/>
      <c r="T59"/>
      <c r="U59"/>
      <c r="V59"/>
      <c r="W59"/>
      <c r="X59"/>
      <c r="Y59"/>
      <c r="AA59">
        <v>58</v>
      </c>
    </row>
    <row r="60" spans="1:27" x14ac:dyDescent="0.35">
      <c r="A60">
        <v>59</v>
      </c>
      <c r="B60" t="str">
        <f>IFERROR(VLOOKUP(CONCATENATE(C60,D60),'diode xref'!$AJ:$AJ,1,FALSE),CONCATENATE(VLOOKUP(C60,'20200310_diodes_as_of_3_10_20'!$A:$B,2,FALSE)," - no package match"))</f>
        <v>C6D04065A</v>
      </c>
      <c r="C60" t="str">
        <f t="array" ref="C60">INDEX('diode xref'!$J$1:$J$22,MATCH(MIN(ABS('diode xref'!$I$1:$I$22-M60)),ABS('diode xref'!$I$1:$I$22-M60),0))</f>
        <v>C6D04065</v>
      </c>
      <c r="D60" t="str">
        <f>IFERROR(VLOOKUP(E60,'diode xref'!$Z$23:$AA$29,2,FALSE)," - no package match")</f>
        <v>A</v>
      </c>
      <c r="E60" t="str">
        <f t="shared" si="0"/>
        <v>TO-220-2</v>
      </c>
      <c r="F60">
        <v>650</v>
      </c>
      <c r="G60">
        <v>4</v>
      </c>
      <c r="H60" t="s">
        <v>5928</v>
      </c>
      <c r="I60" t="s">
        <v>8571</v>
      </c>
      <c r="J60" t="s">
        <v>4841</v>
      </c>
      <c r="K60" t="s">
        <v>5930</v>
      </c>
      <c r="L60" t="s">
        <v>8525</v>
      </c>
      <c r="M60">
        <v>4</v>
      </c>
      <c r="N60"/>
      <c r="O60"/>
      <c r="P60"/>
      <c r="Q60"/>
      <c r="R60"/>
      <c r="S60"/>
      <c r="T60"/>
      <c r="U60"/>
      <c r="V60"/>
      <c r="W60"/>
      <c r="X60"/>
      <c r="Y60"/>
      <c r="AA60">
        <v>59</v>
      </c>
    </row>
    <row r="61" spans="1:27" x14ac:dyDescent="0.35">
      <c r="A61">
        <v>60</v>
      </c>
      <c r="B61" t="str">
        <f>IFERROR(VLOOKUP(CONCATENATE(C61,D61),'diode xref'!$AJ:$AJ,1,FALSE),CONCATENATE(VLOOKUP(C61,'20200310_diodes_as_of_3_10_20'!$A:$B,2,FALSE)," - no package match"))</f>
        <v>C6D04065A - no package match</v>
      </c>
      <c r="C61" t="str">
        <f t="array" ref="C61">INDEX('diode xref'!$J$1:$J$22,MATCH(MIN(ABS('diode xref'!$I$1:$I$22-M61)),ABS('diode xref'!$I$1:$I$22-M61),0))</f>
        <v>C6D04065</v>
      </c>
      <c r="D61" t="str">
        <f>IFERROR(VLOOKUP(E61,'diode xref'!$Z$23:$AA$29,2,FALSE)," - no package match")</f>
        <v>G</v>
      </c>
      <c r="E61" t="str">
        <f t="shared" si="0"/>
        <v>TO-263-3</v>
      </c>
      <c r="F61">
        <v>650</v>
      </c>
      <c r="G61">
        <v>4</v>
      </c>
      <c r="H61" t="s">
        <v>5353</v>
      </c>
      <c r="I61" t="s">
        <v>8571</v>
      </c>
      <c r="J61" t="s">
        <v>5363</v>
      </c>
      <c r="K61" t="s">
        <v>5362</v>
      </c>
      <c r="L61" t="s">
        <v>8536</v>
      </c>
      <c r="M61">
        <v>4</v>
      </c>
      <c r="N61"/>
      <c r="O61"/>
      <c r="P61"/>
      <c r="Q61"/>
      <c r="R61"/>
      <c r="S61"/>
      <c r="T61"/>
      <c r="U61"/>
      <c r="V61"/>
      <c r="W61"/>
      <c r="X61"/>
      <c r="Y61"/>
      <c r="AA61">
        <v>60</v>
      </c>
    </row>
    <row r="62" spans="1:27" x14ac:dyDescent="0.35">
      <c r="A62">
        <v>61</v>
      </c>
      <c r="B62" t="str">
        <f>IFERROR(VLOOKUP(CONCATENATE(C62,D62),'diode xref'!$AJ:$AJ,1,FALSE),CONCATENATE(VLOOKUP(C62,'20200310_diodes_as_of_3_10_20'!$A:$B,2,FALSE)," - no package match"))</f>
        <v>C6D04065A - no package match</v>
      </c>
      <c r="C62" t="str">
        <f t="array" ref="C62">INDEX('diode xref'!$J$1:$J$22,MATCH(MIN(ABS('diode xref'!$I$1:$I$22-M62)),ABS('diode xref'!$I$1:$I$22-M62),0))</f>
        <v>C6D04065</v>
      </c>
      <c r="D62" t="str">
        <f>IFERROR(VLOOKUP(E62,'diode xref'!$Z$23:$AA$29,2,FALSE)," - no package match")</f>
        <v xml:space="preserve"> - no package match</v>
      </c>
      <c r="E62" t="str">
        <f t="shared" si="0"/>
        <v>4-PowerT</v>
      </c>
      <c r="F62">
        <v>650</v>
      </c>
      <c r="G62">
        <v>4</v>
      </c>
      <c r="H62" t="s">
        <v>5222</v>
      </c>
      <c r="I62" t="s">
        <v>8571</v>
      </c>
      <c r="J62" t="s">
        <v>4841</v>
      </c>
      <c r="K62" t="s">
        <v>5224</v>
      </c>
      <c r="L62" t="s">
        <v>8561</v>
      </c>
      <c r="M62">
        <v>4</v>
      </c>
      <c r="N62"/>
      <c r="O62"/>
      <c r="P62"/>
      <c r="Q62"/>
      <c r="R62"/>
      <c r="S62"/>
      <c r="T62"/>
      <c r="U62"/>
      <c r="V62"/>
      <c r="W62"/>
      <c r="X62"/>
      <c r="Y62"/>
      <c r="AA62">
        <v>61</v>
      </c>
    </row>
    <row r="63" spans="1:27" x14ac:dyDescent="0.35">
      <c r="A63">
        <v>62</v>
      </c>
      <c r="B63" t="str">
        <f>IFERROR(VLOOKUP(CONCATENATE(C63,D63),'diode xref'!$AJ:$AJ,1,FALSE),CONCATENATE(VLOOKUP(C63,'20200310_diodes_as_of_3_10_20'!$A:$B,2,FALSE)," - no package match"))</f>
        <v>C6D04065A</v>
      </c>
      <c r="C63" t="str">
        <f t="array" ref="C63">INDEX('diode xref'!$J$1:$J$22,MATCH(MIN(ABS('diode xref'!$I$1:$I$22-M63)),ABS('diode xref'!$I$1:$I$22-M63),0))</f>
        <v>C6D04065</v>
      </c>
      <c r="D63" t="str">
        <f>IFERROR(VLOOKUP(E63,'diode xref'!$Z$23:$AA$29,2,FALSE)," - no package match")</f>
        <v>A</v>
      </c>
      <c r="E63" t="str">
        <f t="shared" si="0"/>
        <v>TO-220-2</v>
      </c>
      <c r="F63">
        <v>650</v>
      </c>
      <c r="G63">
        <v>4</v>
      </c>
      <c r="H63" t="s">
        <v>4834</v>
      </c>
      <c r="I63" t="s">
        <v>8573</v>
      </c>
      <c r="J63" t="s">
        <v>4841</v>
      </c>
      <c r="K63" t="s">
        <v>4840</v>
      </c>
      <c r="L63" t="s">
        <v>8525</v>
      </c>
      <c r="M63">
        <v>4</v>
      </c>
      <c r="N63"/>
      <c r="O63"/>
      <c r="P63"/>
      <c r="Q63"/>
      <c r="R63"/>
      <c r="S63"/>
      <c r="T63"/>
      <c r="U63"/>
      <c r="V63"/>
      <c r="W63"/>
      <c r="X63"/>
      <c r="Y63"/>
      <c r="AA63">
        <v>62</v>
      </c>
    </row>
    <row r="64" spans="1:27" x14ac:dyDescent="0.35">
      <c r="A64">
        <v>63</v>
      </c>
      <c r="B64" t="str">
        <f>IFERROR(VLOOKUP(CONCATENATE(C64,D64),'diode xref'!$AJ:$AJ,1,FALSE),CONCATENATE(VLOOKUP(C64,'20200310_diodes_as_of_3_10_20'!$A:$B,2,FALSE)," - no package match"))</f>
        <v>C6D04065A</v>
      </c>
      <c r="C64" t="str">
        <f t="array" ref="C64">INDEX('diode xref'!$J$1:$J$22,MATCH(MIN(ABS('diode xref'!$I$1:$I$22-M64)),ABS('diode xref'!$I$1:$I$22-M64),0))</f>
        <v>C6D04065</v>
      </c>
      <c r="D64" t="str">
        <f>IFERROR(VLOOKUP(E64,'diode xref'!$Z$23:$AA$29,2,FALSE)," - no package match")</f>
        <v>A</v>
      </c>
      <c r="E64" t="str">
        <f t="shared" si="0"/>
        <v>TO-220-2</v>
      </c>
      <c r="F64">
        <v>650</v>
      </c>
      <c r="G64">
        <v>4</v>
      </c>
      <c r="H64" t="s">
        <v>3628</v>
      </c>
      <c r="I64" t="s">
        <v>8575</v>
      </c>
      <c r="J64" t="s">
        <v>3600</v>
      </c>
      <c r="K64" t="s">
        <v>3339</v>
      </c>
      <c r="L64" t="s">
        <v>8525</v>
      </c>
      <c r="M64">
        <v>4</v>
      </c>
      <c r="N64"/>
      <c r="O64"/>
      <c r="P64"/>
      <c r="Q64"/>
      <c r="R64"/>
      <c r="S64"/>
      <c r="T64"/>
      <c r="U64"/>
      <c r="V64"/>
      <c r="W64"/>
      <c r="X64"/>
      <c r="Y64"/>
      <c r="AA64">
        <v>63</v>
      </c>
    </row>
    <row r="65" spans="1:27" x14ac:dyDescent="0.35">
      <c r="A65">
        <v>64</v>
      </c>
      <c r="B65" t="str">
        <f>IFERROR(VLOOKUP(CONCATENATE(C65,D65),'diode xref'!$AJ:$AJ,1,FALSE),CONCATENATE(VLOOKUP(C65,'20200310_diodes_as_of_3_10_20'!$A:$B,2,FALSE)," - no package match"))</f>
        <v>C6D04065A - no package match</v>
      </c>
      <c r="C65" t="str">
        <f t="array" ref="C65">INDEX('diode xref'!$J$1:$J$22,MATCH(MIN(ABS('diode xref'!$I$1:$I$22-M65)),ABS('diode xref'!$I$1:$I$22-M65),0))</f>
        <v>C6D04065</v>
      </c>
      <c r="D65" t="str">
        <f>IFERROR(VLOOKUP(E65,'diode xref'!$Z$23:$AA$29,2,FALSE)," - no package match")</f>
        <v>G</v>
      </c>
      <c r="E65" t="str">
        <f t="shared" si="0"/>
        <v>TO-263-3</v>
      </c>
      <c r="F65">
        <v>650</v>
      </c>
      <c r="G65">
        <v>4</v>
      </c>
      <c r="H65" t="s">
        <v>3622</v>
      </c>
      <c r="I65" t="s">
        <v>8575</v>
      </c>
      <c r="J65" t="s">
        <v>3600</v>
      </c>
      <c r="K65" t="s">
        <v>3312</v>
      </c>
      <c r="L65" t="s">
        <v>8536</v>
      </c>
      <c r="M65">
        <v>4</v>
      </c>
      <c r="N65"/>
      <c r="O65"/>
      <c r="P65"/>
      <c r="Q65"/>
      <c r="R65"/>
      <c r="S65"/>
      <c r="T65"/>
      <c r="U65"/>
      <c r="V65"/>
      <c r="W65"/>
      <c r="X65"/>
      <c r="Y65"/>
      <c r="AA65">
        <v>64</v>
      </c>
    </row>
    <row r="66" spans="1:27" x14ac:dyDescent="0.35">
      <c r="A66">
        <v>65</v>
      </c>
      <c r="B66" t="str">
        <f>IFERROR(VLOOKUP(CONCATENATE(C66,D66),'diode xref'!$AJ:$AJ,1,FALSE),CONCATENATE(VLOOKUP(C66,'20200310_diodes_as_of_3_10_20'!$A:$B,2,FALSE)," - no package match"))</f>
        <v>C6D04065A</v>
      </c>
      <c r="C66" t="str">
        <f t="array" ref="C66">INDEX('diode xref'!$J$1:$J$22,MATCH(MIN(ABS('diode xref'!$I$1:$I$22-M66)),ABS('diode xref'!$I$1:$I$22-M66),0))</f>
        <v>C6D04065</v>
      </c>
      <c r="D66" t="str">
        <f>IFERROR(VLOOKUP(E66,'diode xref'!$Z$23:$AA$29,2,FALSE)," - no package match")</f>
        <v>A</v>
      </c>
      <c r="E66" t="str">
        <f t="shared" si="0"/>
        <v>TO-220-2</v>
      </c>
      <c r="F66">
        <v>650</v>
      </c>
      <c r="G66">
        <v>4</v>
      </c>
      <c r="H66" t="s">
        <v>3609</v>
      </c>
      <c r="I66" t="s">
        <v>8575</v>
      </c>
      <c r="J66" t="s">
        <v>3600</v>
      </c>
      <c r="K66" t="s">
        <v>3312</v>
      </c>
      <c r="L66" t="s">
        <v>8535</v>
      </c>
      <c r="M66">
        <v>4</v>
      </c>
      <c r="N66"/>
      <c r="O66"/>
      <c r="P66"/>
      <c r="Q66"/>
      <c r="R66"/>
      <c r="S66"/>
      <c r="T66"/>
      <c r="U66"/>
      <c r="V66"/>
      <c r="W66"/>
      <c r="X66"/>
      <c r="Y66"/>
      <c r="AA66">
        <v>65</v>
      </c>
    </row>
    <row r="67" spans="1:27" x14ac:dyDescent="0.35">
      <c r="A67">
        <v>66</v>
      </c>
      <c r="B67" t="str">
        <f>IFERROR(VLOOKUP(CONCATENATE(C67,D67),'diode xref'!$AJ:$AJ,1,FALSE),CONCATENATE(VLOOKUP(C67,'20200310_diodes_as_of_3_10_20'!$A:$B,2,FALSE)," - no package match"))</f>
        <v>C6D04065A</v>
      </c>
      <c r="C67" t="str">
        <f t="array" ref="C67">INDEX('diode xref'!$J$1:$J$22,MATCH(MIN(ABS('diode xref'!$I$1:$I$22-M67)),ABS('diode xref'!$I$1:$I$22-M67),0))</f>
        <v>C6D04065</v>
      </c>
      <c r="D67" t="str">
        <f>IFERROR(VLOOKUP(E67,'diode xref'!$Z$23:$AA$29,2,FALSE)," - no package match")</f>
        <v>A</v>
      </c>
      <c r="E67" t="str">
        <f t="shared" ref="E67:E130" si="1">LEFT(L67,8)</f>
        <v>TO-220-2</v>
      </c>
      <c r="F67">
        <v>650</v>
      </c>
      <c r="G67">
        <v>4</v>
      </c>
      <c r="H67" t="s">
        <v>3588</v>
      </c>
      <c r="I67" t="s">
        <v>8575</v>
      </c>
      <c r="J67" t="s">
        <v>3600</v>
      </c>
      <c r="K67" t="s">
        <v>3599</v>
      </c>
      <c r="L67" t="s">
        <v>8525</v>
      </c>
      <c r="M67">
        <v>4</v>
      </c>
      <c r="N67"/>
      <c r="O67"/>
      <c r="P67"/>
      <c r="Q67"/>
      <c r="R67"/>
      <c r="S67"/>
      <c r="T67"/>
      <c r="U67"/>
      <c r="V67"/>
      <c r="W67"/>
      <c r="X67"/>
      <c r="Y67"/>
      <c r="AA67">
        <v>66</v>
      </c>
    </row>
    <row r="68" spans="1:27" x14ac:dyDescent="0.35">
      <c r="A68">
        <v>67</v>
      </c>
      <c r="B68" t="str">
        <f>IFERROR(VLOOKUP(CONCATENATE(C68,D68),'diode xref'!$AJ:$AJ,1,FALSE),CONCATENATE(VLOOKUP(C68,'20200310_diodes_as_of_3_10_20'!$A:$B,2,FALSE)," - no package match"))</f>
        <v>C6D04065A - no package match</v>
      </c>
      <c r="C68" t="str">
        <f t="array" ref="C68">INDEX('diode xref'!$J$1:$J$22,MATCH(MIN(ABS('diode xref'!$I$1:$I$22-M68)),ABS('diode xref'!$I$1:$I$22-M68),0))</f>
        <v>C6D04065</v>
      </c>
      <c r="D68" t="str">
        <f>IFERROR(VLOOKUP(E68,'diode xref'!$Z$23:$AA$29,2,FALSE)," - no package match")</f>
        <v>E</v>
      </c>
      <c r="E68" t="str">
        <f t="shared" si="1"/>
        <v>TO-252-3</v>
      </c>
      <c r="F68">
        <v>650</v>
      </c>
      <c r="G68">
        <v>4</v>
      </c>
      <c r="H68" t="s">
        <v>2613</v>
      </c>
      <c r="I68" t="s">
        <v>38</v>
      </c>
      <c r="J68" t="s">
        <v>2596</v>
      </c>
      <c r="K68" t="s">
        <v>2625</v>
      </c>
      <c r="L68" t="s">
        <v>8526</v>
      </c>
      <c r="M68">
        <v>4</v>
      </c>
      <c r="N68"/>
      <c r="O68"/>
      <c r="P68"/>
      <c r="Q68"/>
      <c r="R68"/>
      <c r="S68"/>
      <c r="T68"/>
      <c r="U68"/>
      <c r="V68"/>
      <c r="W68"/>
      <c r="X68"/>
      <c r="Y68"/>
      <c r="AA68">
        <v>67</v>
      </c>
    </row>
    <row r="69" spans="1:27" x14ac:dyDescent="0.35">
      <c r="A69">
        <v>68</v>
      </c>
      <c r="B69" t="str">
        <f>IFERROR(VLOOKUP(CONCATENATE(C69,D69),'diode xref'!$AJ:$AJ,1,FALSE),CONCATENATE(VLOOKUP(C69,'20200310_diodes_as_of_3_10_20'!$A:$B,2,FALSE)," - no package match"))</f>
        <v>C6D04065A</v>
      </c>
      <c r="C69" t="str">
        <f t="array" ref="C69">INDEX('diode xref'!$J$1:$J$22,MATCH(MIN(ABS('diode xref'!$I$1:$I$22-M69)),ABS('diode xref'!$I$1:$I$22-M69),0))</f>
        <v>C6D04065</v>
      </c>
      <c r="D69" t="str">
        <f>IFERROR(VLOOKUP(E69,'diode xref'!$Z$23:$AA$29,2,FALSE)," - no package match")</f>
        <v>A</v>
      </c>
      <c r="E69" t="str">
        <f t="shared" si="1"/>
        <v>TO-220-2</v>
      </c>
      <c r="F69">
        <v>650</v>
      </c>
      <c r="G69">
        <v>4</v>
      </c>
      <c r="H69" t="s">
        <v>2599</v>
      </c>
      <c r="I69" t="s">
        <v>38</v>
      </c>
      <c r="J69" t="s">
        <v>2596</v>
      </c>
      <c r="K69" t="s">
        <v>2595</v>
      </c>
      <c r="L69" t="s">
        <v>8525</v>
      </c>
      <c r="M69">
        <v>4</v>
      </c>
      <c r="N69"/>
      <c r="O69"/>
      <c r="P69"/>
      <c r="Q69"/>
      <c r="R69"/>
      <c r="S69"/>
      <c r="T69"/>
      <c r="U69"/>
      <c r="V69"/>
      <c r="W69"/>
      <c r="X69"/>
      <c r="Y69"/>
      <c r="AA69">
        <v>68</v>
      </c>
    </row>
    <row r="70" spans="1:27" x14ac:dyDescent="0.35">
      <c r="A70">
        <v>69</v>
      </c>
      <c r="B70" t="str">
        <f>IFERROR(VLOOKUP(CONCATENATE(C70,D70),'diode xref'!$AJ:$AJ,1,FALSE),CONCATENATE(VLOOKUP(C70,'20200310_diodes_as_of_3_10_20'!$A:$B,2,FALSE)," - no package match"))</f>
        <v>C6D04065A</v>
      </c>
      <c r="C70" t="str">
        <f t="array" ref="C70">INDEX('diode xref'!$J$1:$J$22,MATCH(MIN(ABS('diode xref'!$I$1:$I$22-M70)),ABS('diode xref'!$I$1:$I$22-M70),0))</f>
        <v>C6D04065</v>
      </c>
      <c r="D70" t="str">
        <f>IFERROR(VLOOKUP(E70,'diode xref'!$Z$23:$AA$29,2,FALSE)," - no package match")</f>
        <v>A</v>
      </c>
      <c r="E70" t="str">
        <f t="shared" si="1"/>
        <v>TO-220-2</v>
      </c>
      <c r="F70">
        <v>650</v>
      </c>
      <c r="G70">
        <v>4</v>
      </c>
      <c r="H70" t="s">
        <v>2584</v>
      </c>
      <c r="I70" t="s">
        <v>38</v>
      </c>
      <c r="J70" t="s">
        <v>2596</v>
      </c>
      <c r="K70" t="s">
        <v>2595</v>
      </c>
      <c r="L70" t="s">
        <v>8567</v>
      </c>
      <c r="M70">
        <v>4</v>
      </c>
      <c r="N70"/>
      <c r="O70"/>
      <c r="P70"/>
      <c r="Q70"/>
      <c r="R70"/>
      <c r="S70"/>
      <c r="T70"/>
      <c r="U70"/>
      <c r="V70"/>
      <c r="W70"/>
      <c r="X70"/>
      <c r="Y70"/>
      <c r="AA70">
        <v>69</v>
      </c>
    </row>
    <row r="71" spans="1:27" x14ac:dyDescent="0.35">
      <c r="A71">
        <v>70</v>
      </c>
      <c r="B71" t="str">
        <f>IFERROR(VLOOKUP(CONCATENATE(C71,D71),'diode xref'!$AJ:$AJ,1,FALSE),CONCATENATE(VLOOKUP(C71,'20200310_diodes_as_of_3_10_20'!$A:$B,2,FALSE)," - no package match"))</f>
        <v>C6D04065A - no package match</v>
      </c>
      <c r="C71" t="str">
        <f t="array" ref="C71">INDEX('diode xref'!$J$1:$J$22,MATCH(MIN(ABS('diode xref'!$I$1:$I$22-M71)),ABS('diode xref'!$I$1:$I$22-M71),0))</f>
        <v>C6D04065</v>
      </c>
      <c r="D71" t="str">
        <f>IFERROR(VLOOKUP(E71,'diode xref'!$Z$23:$AA$29,2,FALSE)," - no package match")</f>
        <v xml:space="preserve"> - no package match</v>
      </c>
      <c r="E71" t="str">
        <f t="shared" si="1"/>
        <v>8-PowerV</v>
      </c>
      <c r="F71">
        <v>650</v>
      </c>
      <c r="G71">
        <v>4</v>
      </c>
      <c r="H71" t="s">
        <v>2577</v>
      </c>
      <c r="I71" t="s">
        <v>38</v>
      </c>
      <c r="J71" t="s">
        <v>2581</v>
      </c>
      <c r="K71" t="s">
        <v>2310</v>
      </c>
      <c r="L71" t="s">
        <v>8568</v>
      </c>
      <c r="M71">
        <v>4</v>
      </c>
      <c r="N71"/>
      <c r="O71"/>
      <c r="P71"/>
      <c r="Q71"/>
      <c r="R71"/>
      <c r="S71"/>
      <c r="T71"/>
      <c r="U71"/>
      <c r="V71"/>
      <c r="W71"/>
      <c r="X71"/>
      <c r="Y71"/>
      <c r="AA71">
        <v>70</v>
      </c>
    </row>
    <row r="72" spans="1:27" x14ac:dyDescent="0.35">
      <c r="A72">
        <v>71</v>
      </c>
      <c r="B72" t="str">
        <f>IFERROR(VLOOKUP(CONCATENATE(C72,D72),'diode xref'!$AJ:$AJ,1,FALSE),CONCATENATE(VLOOKUP(C72,'20200310_diodes_as_of_3_10_20'!$A:$B,2,FALSE)," - no package match"))</f>
        <v>C6D04065A</v>
      </c>
      <c r="C72" t="str">
        <f t="array" ref="C72">INDEX('diode xref'!$J$1:$J$22,MATCH(MIN(ABS('diode xref'!$I$1:$I$22-M72)),ABS('diode xref'!$I$1:$I$22-M72),0))</f>
        <v>C6D04065</v>
      </c>
      <c r="D72" t="str">
        <f>IFERROR(VLOOKUP(E72,'diode xref'!$Z$23:$AA$29,2,FALSE)," - no package match")</f>
        <v>A</v>
      </c>
      <c r="E72" t="str">
        <f t="shared" si="1"/>
        <v>TO-220-2</v>
      </c>
      <c r="F72">
        <v>650</v>
      </c>
      <c r="G72">
        <v>5</v>
      </c>
      <c r="H72" t="s">
        <v>5844</v>
      </c>
      <c r="I72" t="s">
        <v>8571</v>
      </c>
      <c r="J72" t="s">
        <v>4831</v>
      </c>
      <c r="K72" t="s">
        <v>5856</v>
      </c>
      <c r="L72" t="s">
        <v>8525</v>
      </c>
      <c r="M72">
        <v>5</v>
      </c>
      <c r="N72"/>
      <c r="O72"/>
      <c r="P72"/>
      <c r="Q72"/>
      <c r="R72"/>
      <c r="S72"/>
      <c r="T72"/>
      <c r="U72"/>
      <c r="V72"/>
      <c r="W72"/>
      <c r="X72"/>
      <c r="Y72"/>
      <c r="AA72">
        <v>71</v>
      </c>
    </row>
    <row r="73" spans="1:27" x14ac:dyDescent="0.35">
      <c r="A73">
        <v>72</v>
      </c>
      <c r="B73" t="str">
        <f>IFERROR(VLOOKUP(CONCATENATE(C73,D73),'diode xref'!$AJ:$AJ,1,FALSE),CONCATENATE(VLOOKUP(C73,'20200310_diodes_as_of_3_10_20'!$A:$B,2,FALSE)," - no package match"))</f>
        <v>C6D04065A - no package match</v>
      </c>
      <c r="C73" t="str">
        <f t="array" ref="C73">INDEX('diode xref'!$J$1:$J$22,MATCH(MIN(ABS('diode xref'!$I$1:$I$22-M73)),ABS('diode xref'!$I$1:$I$22-M73),0))</f>
        <v>C6D04065</v>
      </c>
      <c r="D73" t="str">
        <f>IFERROR(VLOOKUP(E73,'diode xref'!$Z$23:$AA$29,2,FALSE)," - no package match")</f>
        <v>G</v>
      </c>
      <c r="E73" t="str">
        <f t="shared" si="1"/>
        <v>TO-263-3</v>
      </c>
      <c r="F73">
        <v>650</v>
      </c>
      <c r="G73">
        <v>5</v>
      </c>
      <c r="H73" t="s">
        <v>5334</v>
      </c>
      <c r="I73" t="s">
        <v>8571</v>
      </c>
      <c r="J73" t="s">
        <v>4480</v>
      </c>
      <c r="K73" t="s">
        <v>5343</v>
      </c>
      <c r="L73" t="s">
        <v>8536</v>
      </c>
      <c r="M73">
        <v>5</v>
      </c>
      <c r="N73"/>
      <c r="O73"/>
      <c r="P73"/>
      <c r="Q73"/>
      <c r="R73"/>
      <c r="S73"/>
      <c r="T73"/>
      <c r="U73"/>
      <c r="V73"/>
      <c r="W73"/>
      <c r="X73"/>
      <c r="Y73"/>
      <c r="AA73">
        <v>72</v>
      </c>
    </row>
    <row r="74" spans="1:27" x14ac:dyDescent="0.35">
      <c r="A74">
        <v>73</v>
      </c>
      <c r="B74" t="str">
        <f>IFERROR(VLOOKUP(CONCATENATE(C74,D74),'diode xref'!$AJ:$AJ,1,FALSE),CONCATENATE(VLOOKUP(C74,'20200310_diodes_as_of_3_10_20'!$A:$B,2,FALSE)," - no package match"))</f>
        <v>C6D06065A</v>
      </c>
      <c r="C74" t="str">
        <f t="array" ref="C74">INDEX('diode xref'!$J$1:$J$22,MATCH(MIN(ABS('diode xref'!$I$1:$I$22-M74)),ABS('diode xref'!$I$1:$I$22-M74),0))</f>
        <v>C6D06065</v>
      </c>
      <c r="D74" t="str">
        <f>IFERROR(VLOOKUP(E74,'diode xref'!$Z$23:$AA$29,2,FALSE)," - no package match")</f>
        <v>A</v>
      </c>
      <c r="E74" t="str">
        <f t="shared" si="1"/>
        <v>TO-220-2</v>
      </c>
      <c r="F74">
        <v>650</v>
      </c>
      <c r="G74">
        <v>6</v>
      </c>
      <c r="H74" t="s">
        <v>6523</v>
      </c>
      <c r="I74" t="s">
        <v>288</v>
      </c>
      <c r="J74" t="s">
        <v>2437</v>
      </c>
      <c r="K74" t="s">
        <v>6532</v>
      </c>
      <c r="L74" t="s">
        <v>8535</v>
      </c>
      <c r="M74">
        <v>6</v>
      </c>
      <c r="N74"/>
      <c r="O74"/>
      <c r="P74"/>
      <c r="Q74"/>
      <c r="R74"/>
      <c r="S74"/>
      <c r="T74"/>
      <c r="U74"/>
      <c r="V74"/>
      <c r="W74"/>
      <c r="X74"/>
      <c r="Y74"/>
      <c r="AA74">
        <v>73</v>
      </c>
    </row>
    <row r="75" spans="1:27" x14ac:dyDescent="0.35">
      <c r="A75">
        <v>74</v>
      </c>
      <c r="B75" t="str">
        <f>IFERROR(VLOOKUP(CONCATENATE(C75,D75),'diode xref'!$AJ:$AJ,1,FALSE),CONCATENATE(VLOOKUP(C75,'20200310_diodes_as_of_3_10_20'!$A:$B,2,FALSE)," - no package match"))</f>
        <v>C6D06065A</v>
      </c>
      <c r="C75" t="str">
        <f t="array" ref="C75">INDEX('diode xref'!$J$1:$J$22,MATCH(MIN(ABS('diode xref'!$I$1:$I$22-M75)),ABS('diode xref'!$I$1:$I$22-M75),0))</f>
        <v>C6D06065</v>
      </c>
      <c r="D75" t="str">
        <f>IFERROR(VLOOKUP(E75,'diode xref'!$Z$23:$AA$29,2,FALSE)," - no package match")</f>
        <v>A</v>
      </c>
      <c r="E75" t="str">
        <f t="shared" si="1"/>
        <v>TO-220-2</v>
      </c>
      <c r="F75">
        <v>650</v>
      </c>
      <c r="G75">
        <v>6</v>
      </c>
      <c r="H75" t="s">
        <v>5820</v>
      </c>
      <c r="I75" t="s">
        <v>8571</v>
      </c>
      <c r="J75" t="s">
        <v>2523</v>
      </c>
      <c r="K75" t="s">
        <v>5826</v>
      </c>
      <c r="L75" t="s">
        <v>8525</v>
      </c>
      <c r="M75">
        <v>6</v>
      </c>
      <c r="N75"/>
      <c r="O75"/>
      <c r="P75"/>
      <c r="Q75"/>
      <c r="R75"/>
      <c r="S75"/>
      <c r="T75"/>
      <c r="U75"/>
      <c r="V75"/>
      <c r="W75"/>
      <c r="X75"/>
      <c r="Y75"/>
      <c r="AA75">
        <v>74</v>
      </c>
    </row>
    <row r="76" spans="1:27" x14ac:dyDescent="0.35">
      <c r="A76">
        <v>75</v>
      </c>
      <c r="B76" t="str">
        <f>IFERROR(VLOOKUP(CONCATENATE(C76,D76),'diode xref'!$AJ:$AJ,1,FALSE),CONCATENATE(VLOOKUP(C76,'20200310_diodes_as_of_3_10_20'!$A:$B,2,FALSE)," - no package match"))</f>
        <v>C6D06065A - no package match</v>
      </c>
      <c r="C76" t="str">
        <f t="array" ref="C76">INDEX('diode xref'!$J$1:$J$22,MATCH(MIN(ABS('diode xref'!$I$1:$I$22-M76)),ABS('diode xref'!$I$1:$I$22-M76),0))</f>
        <v>C6D06065</v>
      </c>
      <c r="D76" t="str">
        <f>IFERROR(VLOOKUP(E76,'diode xref'!$Z$23:$AA$29,2,FALSE)," - no package match")</f>
        <v>G</v>
      </c>
      <c r="E76" t="str">
        <f t="shared" si="1"/>
        <v>TO-263-3</v>
      </c>
      <c r="F76">
        <v>650</v>
      </c>
      <c r="G76">
        <v>6</v>
      </c>
      <c r="H76" t="s">
        <v>5326</v>
      </c>
      <c r="I76" t="s">
        <v>8571</v>
      </c>
      <c r="J76" t="s">
        <v>4643</v>
      </c>
      <c r="K76" t="s">
        <v>5331</v>
      </c>
      <c r="L76" t="s">
        <v>8536</v>
      </c>
      <c r="M76">
        <v>6</v>
      </c>
      <c r="N76"/>
      <c r="O76"/>
      <c r="P76"/>
      <c r="Q76"/>
      <c r="R76"/>
      <c r="S76"/>
      <c r="T76"/>
      <c r="U76"/>
      <c r="V76"/>
      <c r="W76"/>
      <c r="X76"/>
      <c r="Y76"/>
      <c r="AA76">
        <v>75</v>
      </c>
    </row>
    <row r="77" spans="1:27" x14ac:dyDescent="0.35">
      <c r="A77">
        <v>76</v>
      </c>
      <c r="B77" t="str">
        <f>IFERROR(VLOOKUP(CONCATENATE(C77,D77),'diode xref'!$AJ:$AJ,1,FALSE),CONCATENATE(VLOOKUP(C77,'20200310_diodes_as_of_3_10_20'!$A:$B,2,FALSE)," - no package match"))</f>
        <v>C6D06065A - no package match</v>
      </c>
      <c r="C77" t="str">
        <f t="array" ref="C77">INDEX('diode xref'!$J$1:$J$22,MATCH(MIN(ABS('diode xref'!$I$1:$I$22-M77)),ABS('diode xref'!$I$1:$I$22-M77),0))</f>
        <v>C6D06065</v>
      </c>
      <c r="D77" t="str">
        <f>IFERROR(VLOOKUP(E77,'diode xref'!$Z$23:$AA$29,2,FALSE)," - no package match")</f>
        <v xml:space="preserve"> - no package match</v>
      </c>
      <c r="E77" t="str">
        <f t="shared" si="1"/>
        <v>4-PowerT</v>
      </c>
      <c r="F77">
        <v>650</v>
      </c>
      <c r="G77">
        <v>6</v>
      </c>
      <c r="H77" t="s">
        <v>5211</v>
      </c>
      <c r="I77" t="s">
        <v>8571</v>
      </c>
      <c r="J77" t="s">
        <v>2523</v>
      </c>
      <c r="K77" t="s">
        <v>5212</v>
      </c>
      <c r="L77" t="s">
        <v>8561</v>
      </c>
      <c r="M77">
        <v>6</v>
      </c>
      <c r="N77"/>
      <c r="O77"/>
      <c r="P77"/>
      <c r="Q77"/>
      <c r="R77"/>
      <c r="S77"/>
      <c r="T77"/>
      <c r="U77"/>
      <c r="V77"/>
      <c r="W77"/>
      <c r="X77"/>
      <c r="Y77"/>
      <c r="AA77">
        <v>76</v>
      </c>
    </row>
    <row r="78" spans="1:27" x14ac:dyDescent="0.35">
      <c r="A78">
        <v>77</v>
      </c>
      <c r="B78" t="str">
        <f>IFERROR(VLOOKUP(CONCATENATE(C78,D78),'diode xref'!$AJ:$AJ,1,FALSE),CONCATENATE(VLOOKUP(C78,'20200310_diodes_as_of_3_10_20'!$A:$B,2,FALSE)," - no package match"))</f>
        <v>C6D06065A</v>
      </c>
      <c r="C78" t="str">
        <f t="array" ref="C78">INDEX('diode xref'!$J$1:$J$22,MATCH(MIN(ABS('diode xref'!$I$1:$I$22-M78)),ABS('diode xref'!$I$1:$I$22-M78),0))</f>
        <v>C6D06065</v>
      </c>
      <c r="D78" t="str">
        <f>IFERROR(VLOOKUP(E78,'diode xref'!$Z$23:$AA$29,2,FALSE)," - no package match")</f>
        <v>A</v>
      </c>
      <c r="E78" t="str">
        <f t="shared" si="1"/>
        <v>TO-220-2</v>
      </c>
      <c r="F78">
        <v>650</v>
      </c>
      <c r="G78">
        <v>6</v>
      </c>
      <c r="H78" t="s">
        <v>4274</v>
      </c>
      <c r="I78" t="s">
        <v>8575</v>
      </c>
      <c r="J78" t="s">
        <v>2450</v>
      </c>
      <c r="K78" t="s">
        <v>2464</v>
      </c>
      <c r="L78" t="s">
        <v>8525</v>
      </c>
      <c r="M78">
        <v>6</v>
      </c>
      <c r="N78"/>
      <c r="O78"/>
      <c r="P78"/>
      <c r="Q78"/>
      <c r="R78"/>
      <c r="S78"/>
      <c r="T78"/>
      <c r="U78"/>
      <c r="V78"/>
      <c r="W78"/>
      <c r="X78"/>
      <c r="Y78"/>
      <c r="AA78">
        <v>77</v>
      </c>
    </row>
    <row r="79" spans="1:27" x14ac:dyDescent="0.35">
      <c r="A79">
        <v>78</v>
      </c>
      <c r="B79" t="str">
        <f>IFERROR(VLOOKUP(CONCATENATE(C79,D79),'diode xref'!$AJ:$AJ,1,FALSE),CONCATENATE(VLOOKUP(C79,'20200310_diodes_as_of_3_10_20'!$A:$B,2,FALSE)," - no package match"))</f>
        <v>C6D06065A</v>
      </c>
      <c r="C79" t="str">
        <f t="array" ref="C79">INDEX('diode xref'!$J$1:$J$22,MATCH(MIN(ABS('diode xref'!$I$1:$I$22-M79)),ABS('diode xref'!$I$1:$I$22-M79),0))</f>
        <v>C6D06065</v>
      </c>
      <c r="D79" t="str">
        <f>IFERROR(VLOOKUP(E79,'diode xref'!$Z$23:$AA$29,2,FALSE)," - no package match")</f>
        <v>A</v>
      </c>
      <c r="E79" t="str">
        <f t="shared" si="1"/>
        <v>TO-220-2</v>
      </c>
      <c r="F79">
        <v>650</v>
      </c>
      <c r="G79">
        <v>6</v>
      </c>
      <c r="H79" t="s">
        <v>4259</v>
      </c>
      <c r="I79" t="s">
        <v>8575</v>
      </c>
      <c r="J79" t="s">
        <v>2450</v>
      </c>
      <c r="K79" t="s">
        <v>4271</v>
      </c>
      <c r="L79" t="s">
        <v>8525</v>
      </c>
      <c r="M79">
        <v>6</v>
      </c>
      <c r="N79"/>
      <c r="O79"/>
      <c r="P79"/>
      <c r="Q79"/>
      <c r="R79"/>
      <c r="S79"/>
      <c r="T79"/>
      <c r="U79"/>
      <c r="V79"/>
      <c r="W79"/>
      <c r="X79"/>
      <c r="Y79"/>
      <c r="AA79">
        <v>78</v>
      </c>
    </row>
    <row r="80" spans="1:27" x14ac:dyDescent="0.35">
      <c r="A80">
        <v>79</v>
      </c>
      <c r="B80" t="str">
        <f>IFERROR(VLOOKUP(CONCATENATE(C80,D80),'diode xref'!$AJ:$AJ,1,FALSE),CONCATENATE(VLOOKUP(C80,'20200310_diodes_as_of_3_10_20'!$A:$B,2,FALSE)," - no package match"))</f>
        <v>C6D06065A - no package match</v>
      </c>
      <c r="C80" t="str">
        <f t="array" ref="C80">INDEX('diode xref'!$J$1:$J$22,MATCH(MIN(ABS('diode xref'!$I$1:$I$22-M80)),ABS('diode xref'!$I$1:$I$22-M80),0))</f>
        <v>C6D06065</v>
      </c>
      <c r="D80" t="str">
        <f>IFERROR(VLOOKUP(E80,'diode xref'!$Z$23:$AA$29,2,FALSE)," - no package match")</f>
        <v>G</v>
      </c>
      <c r="E80" t="str">
        <f t="shared" si="1"/>
        <v>TO-263-3</v>
      </c>
      <c r="F80">
        <v>650</v>
      </c>
      <c r="G80">
        <v>6</v>
      </c>
      <c r="H80" t="s">
        <v>4246</v>
      </c>
      <c r="I80" t="s">
        <v>8575</v>
      </c>
      <c r="J80" t="s">
        <v>2450</v>
      </c>
      <c r="K80" t="s">
        <v>4243</v>
      </c>
      <c r="L80" t="s">
        <v>8536</v>
      </c>
      <c r="M80">
        <v>6</v>
      </c>
      <c r="N80"/>
      <c r="O80"/>
      <c r="P80"/>
      <c r="Q80"/>
      <c r="R80"/>
      <c r="S80"/>
      <c r="T80"/>
      <c r="U80"/>
      <c r="V80"/>
      <c r="W80"/>
      <c r="X80"/>
      <c r="Y80"/>
      <c r="AA80">
        <v>79</v>
      </c>
    </row>
    <row r="81" spans="1:27" x14ac:dyDescent="0.35">
      <c r="A81">
        <v>80</v>
      </c>
      <c r="B81" t="str">
        <f>IFERROR(VLOOKUP(CONCATENATE(C81,D81),'diode xref'!$AJ:$AJ,1,FALSE),CONCATENATE(VLOOKUP(C81,'20200310_diodes_as_of_3_10_20'!$A:$B,2,FALSE)," - no package match"))</f>
        <v>C6D06065A - no package match</v>
      </c>
      <c r="C81" t="str">
        <f t="array" ref="C81">INDEX('diode xref'!$J$1:$J$22,MATCH(MIN(ABS('diode xref'!$I$1:$I$22-M81)),ABS('diode xref'!$I$1:$I$22-M81),0))</f>
        <v>C6D06065</v>
      </c>
      <c r="D81" t="str">
        <f>IFERROR(VLOOKUP(E81,'diode xref'!$Z$23:$AA$29,2,FALSE)," - no package match")</f>
        <v>G</v>
      </c>
      <c r="E81" t="str">
        <f t="shared" si="1"/>
        <v>TO-263-3</v>
      </c>
      <c r="F81">
        <v>650</v>
      </c>
      <c r="G81">
        <v>6</v>
      </c>
      <c r="H81" t="s">
        <v>4227</v>
      </c>
      <c r="I81" t="s">
        <v>8575</v>
      </c>
      <c r="J81" t="s">
        <v>2450</v>
      </c>
      <c r="K81" t="s">
        <v>4243</v>
      </c>
      <c r="L81" t="s">
        <v>8536</v>
      </c>
      <c r="M81">
        <v>6</v>
      </c>
      <c r="N81"/>
      <c r="O81"/>
      <c r="P81"/>
      <c r="Q81"/>
      <c r="R81"/>
      <c r="S81"/>
      <c r="T81"/>
      <c r="U81"/>
      <c r="V81"/>
      <c r="W81"/>
      <c r="X81"/>
      <c r="Y81"/>
      <c r="AA81">
        <v>80</v>
      </c>
    </row>
    <row r="82" spans="1:27" x14ac:dyDescent="0.35">
      <c r="A82">
        <v>81</v>
      </c>
      <c r="B82" t="str">
        <f>IFERROR(VLOOKUP(CONCATENATE(C82,D82),'diode xref'!$AJ:$AJ,1,FALSE),CONCATENATE(VLOOKUP(C82,'20200310_diodes_as_of_3_10_20'!$A:$B,2,FALSE)," - no package match"))</f>
        <v>C6D06065A</v>
      </c>
      <c r="C82" t="str">
        <f t="array" ref="C82">INDEX('diode xref'!$J$1:$J$22,MATCH(MIN(ABS('diode xref'!$I$1:$I$22-M82)),ABS('diode xref'!$I$1:$I$22-M82),0))</f>
        <v>C6D06065</v>
      </c>
      <c r="D82" t="str">
        <f>IFERROR(VLOOKUP(E82,'diode xref'!$Z$23:$AA$29,2,FALSE)," - no package match")</f>
        <v>A</v>
      </c>
      <c r="E82" t="str">
        <f t="shared" si="1"/>
        <v>TO-220-2</v>
      </c>
      <c r="F82">
        <v>650</v>
      </c>
      <c r="G82">
        <v>6</v>
      </c>
      <c r="H82" t="s">
        <v>4211</v>
      </c>
      <c r="I82" t="s">
        <v>8575</v>
      </c>
      <c r="J82" t="s">
        <v>2450</v>
      </c>
      <c r="K82" t="s">
        <v>4224</v>
      </c>
      <c r="L82" t="s">
        <v>8535</v>
      </c>
      <c r="M82">
        <v>6</v>
      </c>
      <c r="N82"/>
      <c r="O82"/>
      <c r="P82"/>
      <c r="Q82"/>
      <c r="R82"/>
      <c r="S82"/>
      <c r="T82"/>
      <c r="U82"/>
      <c r="V82"/>
      <c r="W82"/>
      <c r="X82"/>
      <c r="Y82"/>
      <c r="AA82">
        <v>81</v>
      </c>
    </row>
    <row r="83" spans="1:27" x14ac:dyDescent="0.35">
      <c r="A83">
        <v>82</v>
      </c>
      <c r="B83" t="str">
        <f>IFERROR(VLOOKUP(CONCATENATE(C83,D83),'diode xref'!$AJ:$AJ,1,FALSE),CONCATENATE(VLOOKUP(C83,'20200310_diodes_as_of_3_10_20'!$A:$B,2,FALSE)," - no package match"))</f>
        <v>C6D06065A</v>
      </c>
      <c r="C83" t="str">
        <f t="array" ref="C83">INDEX('diode xref'!$J$1:$J$22,MATCH(MIN(ABS('diode xref'!$I$1:$I$22-M83)),ABS('diode xref'!$I$1:$I$22-M83),0))</f>
        <v>C6D06065</v>
      </c>
      <c r="D83" t="str">
        <f>IFERROR(VLOOKUP(E83,'diode xref'!$Z$23:$AA$29,2,FALSE)," - no package match")</f>
        <v>A</v>
      </c>
      <c r="E83" t="str">
        <f t="shared" si="1"/>
        <v>TO-220-2</v>
      </c>
      <c r="F83">
        <v>650</v>
      </c>
      <c r="G83">
        <v>6</v>
      </c>
      <c r="H83" t="s">
        <v>3574</v>
      </c>
      <c r="I83" t="s">
        <v>8575</v>
      </c>
      <c r="J83" t="s">
        <v>3547</v>
      </c>
      <c r="K83" t="s">
        <v>3339</v>
      </c>
      <c r="L83" t="s">
        <v>8525</v>
      </c>
      <c r="M83">
        <v>6</v>
      </c>
      <c r="N83"/>
      <c r="O83"/>
      <c r="P83"/>
      <c r="Q83"/>
      <c r="R83"/>
      <c r="S83"/>
      <c r="T83"/>
      <c r="U83"/>
      <c r="V83"/>
      <c r="W83"/>
      <c r="X83"/>
      <c r="Y83"/>
      <c r="AA83">
        <v>82</v>
      </c>
    </row>
    <row r="84" spans="1:27" x14ac:dyDescent="0.35">
      <c r="A84">
        <v>83</v>
      </c>
      <c r="B84" t="str">
        <f>IFERROR(VLOOKUP(CONCATENATE(C84,D84),'diode xref'!$AJ:$AJ,1,FALSE),CONCATENATE(VLOOKUP(C84,'20200310_diodes_as_of_3_10_20'!$A:$B,2,FALSE)," - no package match"))</f>
        <v>C6D06065A - no package match</v>
      </c>
      <c r="C84" t="str">
        <f t="array" ref="C84">INDEX('diode xref'!$J$1:$J$22,MATCH(MIN(ABS('diode xref'!$I$1:$I$22-M84)),ABS('diode xref'!$I$1:$I$22-M84),0))</f>
        <v>C6D06065</v>
      </c>
      <c r="D84" t="str">
        <f>IFERROR(VLOOKUP(E84,'diode xref'!$Z$23:$AA$29,2,FALSE)," - no package match")</f>
        <v>G</v>
      </c>
      <c r="E84" t="str">
        <f t="shared" si="1"/>
        <v>TO-263-3</v>
      </c>
      <c r="F84">
        <v>650</v>
      </c>
      <c r="G84">
        <v>6</v>
      </c>
      <c r="H84" t="s">
        <v>3568</v>
      </c>
      <c r="I84" t="s">
        <v>8575</v>
      </c>
      <c r="J84" t="s">
        <v>3547</v>
      </c>
      <c r="K84" t="s">
        <v>3312</v>
      </c>
      <c r="L84" t="s">
        <v>8536</v>
      </c>
      <c r="M84">
        <v>6</v>
      </c>
      <c r="N84"/>
      <c r="O84"/>
      <c r="P84"/>
      <c r="Q84"/>
      <c r="R84"/>
      <c r="S84"/>
      <c r="T84"/>
      <c r="U84"/>
      <c r="V84"/>
      <c r="W84"/>
      <c r="X84"/>
      <c r="Y84"/>
      <c r="AA84">
        <v>83</v>
      </c>
    </row>
    <row r="85" spans="1:27" x14ac:dyDescent="0.35">
      <c r="A85">
        <v>84</v>
      </c>
      <c r="B85" t="str">
        <f>IFERROR(VLOOKUP(CONCATENATE(C85,D85),'diode xref'!$AJ:$AJ,1,FALSE),CONCATENATE(VLOOKUP(C85,'20200310_diodes_as_of_3_10_20'!$A:$B,2,FALSE)," - no package match"))</f>
        <v>C6D06065A</v>
      </c>
      <c r="C85" t="str">
        <f t="array" ref="C85">INDEX('diode xref'!$J$1:$J$22,MATCH(MIN(ABS('diode xref'!$I$1:$I$22-M85)),ABS('diode xref'!$I$1:$I$22-M85),0))</f>
        <v>C6D06065</v>
      </c>
      <c r="D85" t="str">
        <f>IFERROR(VLOOKUP(E85,'diode xref'!$Z$23:$AA$29,2,FALSE)," - no package match")</f>
        <v>A</v>
      </c>
      <c r="E85" t="str">
        <f t="shared" si="1"/>
        <v>TO-220-2</v>
      </c>
      <c r="F85">
        <v>650</v>
      </c>
      <c r="G85">
        <v>6</v>
      </c>
      <c r="H85" t="s">
        <v>3556</v>
      </c>
      <c r="I85" t="s">
        <v>8575</v>
      </c>
      <c r="J85" t="s">
        <v>3547</v>
      </c>
      <c r="K85" t="s">
        <v>3312</v>
      </c>
      <c r="L85" t="s">
        <v>8535</v>
      </c>
      <c r="M85">
        <v>6</v>
      </c>
      <c r="N85"/>
      <c r="O85"/>
      <c r="P85"/>
      <c r="Q85"/>
      <c r="R85"/>
      <c r="S85"/>
      <c r="T85"/>
      <c r="U85"/>
      <c r="V85"/>
      <c r="W85"/>
      <c r="X85"/>
      <c r="Y85"/>
      <c r="AA85">
        <v>84</v>
      </c>
    </row>
    <row r="86" spans="1:27" x14ac:dyDescent="0.35">
      <c r="A86">
        <v>85</v>
      </c>
      <c r="B86" t="str">
        <f>IFERROR(VLOOKUP(CONCATENATE(C86,D86),'diode xref'!$AJ:$AJ,1,FALSE),CONCATENATE(VLOOKUP(C86,'20200310_diodes_as_of_3_10_20'!$A:$B,2,FALSE)," - no package match"))</f>
        <v>C6D06065A</v>
      </c>
      <c r="C86" t="str">
        <f t="array" ref="C86">INDEX('diode xref'!$J$1:$J$22,MATCH(MIN(ABS('diode xref'!$I$1:$I$22-M86)),ABS('diode xref'!$I$1:$I$22-M86),0))</f>
        <v>C6D06065</v>
      </c>
      <c r="D86" t="str">
        <f>IFERROR(VLOOKUP(E86,'diode xref'!$Z$23:$AA$29,2,FALSE)," - no package match")</f>
        <v>A</v>
      </c>
      <c r="E86" t="str">
        <f t="shared" si="1"/>
        <v>TO-220-2</v>
      </c>
      <c r="F86">
        <v>650</v>
      </c>
      <c r="G86">
        <v>6</v>
      </c>
      <c r="H86" t="s">
        <v>3541</v>
      </c>
      <c r="I86" t="s">
        <v>8575</v>
      </c>
      <c r="J86" t="s">
        <v>3547</v>
      </c>
      <c r="K86" t="s">
        <v>3546</v>
      </c>
      <c r="L86" t="s">
        <v>8525</v>
      </c>
      <c r="M86">
        <v>6</v>
      </c>
      <c r="N86"/>
      <c r="O86"/>
      <c r="P86"/>
      <c r="Q86"/>
      <c r="R86"/>
      <c r="S86"/>
      <c r="T86"/>
      <c r="U86"/>
      <c r="V86"/>
      <c r="W86"/>
      <c r="X86"/>
      <c r="Y86"/>
      <c r="AA86">
        <v>85</v>
      </c>
    </row>
    <row r="87" spans="1:27" x14ac:dyDescent="0.35">
      <c r="A87">
        <v>86</v>
      </c>
      <c r="B87" t="str">
        <f>IFERROR(VLOOKUP(CONCATENATE(C87,D87),'diode xref'!$AJ:$AJ,1,FALSE),CONCATENATE(VLOOKUP(C87,'20200310_diodes_as_of_3_10_20'!$A:$B,2,FALSE)," - no package match"))</f>
        <v>C6D06065A</v>
      </c>
      <c r="C87" t="str">
        <f t="array" ref="C87">INDEX('diode xref'!$J$1:$J$22,MATCH(MIN(ABS('diode xref'!$I$1:$I$22-M87)),ABS('diode xref'!$I$1:$I$22-M87),0))</f>
        <v>C6D06065</v>
      </c>
      <c r="D87" t="str">
        <f>IFERROR(VLOOKUP(E87,'diode xref'!$Z$23:$AA$29,2,FALSE)," - no package match")</f>
        <v>A</v>
      </c>
      <c r="E87" t="str">
        <f t="shared" si="1"/>
        <v>TO-220-2</v>
      </c>
      <c r="F87">
        <v>650</v>
      </c>
      <c r="G87">
        <v>6</v>
      </c>
      <c r="H87" t="s">
        <v>2504</v>
      </c>
      <c r="I87" t="s">
        <v>38</v>
      </c>
      <c r="J87" t="s">
        <v>2437</v>
      </c>
      <c r="K87" t="s">
        <v>2464</v>
      </c>
      <c r="L87" t="s">
        <v>8525</v>
      </c>
      <c r="M87">
        <v>6</v>
      </c>
      <c r="N87"/>
      <c r="O87"/>
      <c r="P87"/>
      <c r="Q87"/>
      <c r="R87"/>
      <c r="S87"/>
      <c r="T87"/>
      <c r="U87"/>
      <c r="V87"/>
      <c r="W87"/>
      <c r="X87"/>
      <c r="Y87"/>
      <c r="AA87">
        <v>86</v>
      </c>
    </row>
    <row r="88" spans="1:27" x14ac:dyDescent="0.35">
      <c r="A88">
        <v>87</v>
      </c>
      <c r="B88" t="str">
        <f>IFERROR(VLOOKUP(CONCATENATE(C88,D88),'diode xref'!$AJ:$AJ,1,FALSE),CONCATENATE(VLOOKUP(C88,'20200310_diodes_as_of_3_10_20'!$A:$B,2,FALSE)," - no package match"))</f>
        <v>C6D06065A - no package match</v>
      </c>
      <c r="C88" t="str">
        <f t="array" ref="C88">INDEX('diode xref'!$J$1:$J$22,MATCH(MIN(ABS('diode xref'!$I$1:$I$22-M88)),ABS('diode xref'!$I$1:$I$22-M88),0))</f>
        <v>C6D06065</v>
      </c>
      <c r="D88" t="str">
        <f>IFERROR(VLOOKUP(E88,'diode xref'!$Z$23:$AA$29,2,FALSE)," - no package match")</f>
        <v>E</v>
      </c>
      <c r="E88" t="str">
        <f t="shared" si="1"/>
        <v>TO-252-3</v>
      </c>
      <c r="F88">
        <v>650</v>
      </c>
      <c r="G88">
        <v>6</v>
      </c>
      <c r="H88" t="s">
        <v>2494</v>
      </c>
      <c r="I88" t="s">
        <v>38</v>
      </c>
      <c r="J88" t="s">
        <v>2437</v>
      </c>
      <c r="K88" t="s">
        <v>2497</v>
      </c>
      <c r="L88" t="s">
        <v>8526</v>
      </c>
      <c r="M88">
        <v>6</v>
      </c>
      <c r="N88"/>
      <c r="O88"/>
      <c r="P88"/>
      <c r="Q88"/>
      <c r="R88"/>
      <c r="S88"/>
      <c r="T88"/>
      <c r="U88"/>
      <c r="V88"/>
      <c r="W88"/>
      <c r="X88"/>
      <c r="Y88"/>
      <c r="AA88">
        <v>87</v>
      </c>
    </row>
    <row r="89" spans="1:27" x14ac:dyDescent="0.35">
      <c r="A89">
        <v>88</v>
      </c>
      <c r="B89" t="str">
        <f>IFERROR(VLOOKUP(CONCATENATE(C89,D89),'diode xref'!$AJ:$AJ,1,FALSE),CONCATENATE(VLOOKUP(C89,'20200310_diodes_as_of_3_10_20'!$A:$B,2,FALSE)," - no package match"))</f>
        <v>C6D06065A - no package match</v>
      </c>
      <c r="C89" t="str">
        <f t="array" ref="C89">INDEX('diode xref'!$J$1:$J$22,MATCH(MIN(ABS('diode xref'!$I$1:$I$22-M89)),ABS('diode xref'!$I$1:$I$22-M89),0))</f>
        <v>C6D06065</v>
      </c>
      <c r="D89" t="str">
        <f>IFERROR(VLOOKUP(E89,'diode xref'!$Z$23:$AA$29,2,FALSE)," - no package match")</f>
        <v>E</v>
      </c>
      <c r="E89" t="str">
        <f t="shared" si="1"/>
        <v>TO-252-3</v>
      </c>
      <c r="F89">
        <v>650</v>
      </c>
      <c r="G89">
        <v>6</v>
      </c>
      <c r="H89" t="s">
        <v>2481</v>
      </c>
      <c r="I89" t="s">
        <v>38</v>
      </c>
      <c r="J89" t="s">
        <v>2104</v>
      </c>
      <c r="K89" t="s">
        <v>2340</v>
      </c>
      <c r="L89" t="s">
        <v>8526</v>
      </c>
      <c r="M89">
        <v>6</v>
      </c>
      <c r="N89"/>
      <c r="O89"/>
      <c r="P89"/>
      <c r="Q89"/>
      <c r="R89"/>
      <c r="S89"/>
      <c r="T89"/>
      <c r="U89"/>
      <c r="V89"/>
      <c r="W89"/>
      <c r="X89"/>
      <c r="Y89"/>
      <c r="AA89">
        <v>88</v>
      </c>
    </row>
    <row r="90" spans="1:27" x14ac:dyDescent="0.35">
      <c r="A90">
        <v>89</v>
      </c>
      <c r="B90" t="str">
        <f>IFERROR(VLOOKUP(CONCATENATE(C90,D90),'diode xref'!$AJ:$AJ,1,FALSE),CONCATENATE(VLOOKUP(C90,'20200310_diodes_as_of_3_10_20'!$A:$B,2,FALSE)," - no package match"))</f>
        <v>C6D06065A</v>
      </c>
      <c r="C90" t="str">
        <f t="array" ref="C90">INDEX('diode xref'!$J$1:$J$22,MATCH(MIN(ABS('diode xref'!$I$1:$I$22-M90)),ABS('diode xref'!$I$1:$I$22-M90),0))</f>
        <v>C6D06065</v>
      </c>
      <c r="D90" t="str">
        <f>IFERROR(VLOOKUP(E90,'diode xref'!$Z$23:$AA$29,2,FALSE)," - no package match")</f>
        <v>A</v>
      </c>
      <c r="E90" t="str">
        <f t="shared" si="1"/>
        <v>TO-220-2</v>
      </c>
      <c r="F90">
        <v>650</v>
      </c>
      <c r="G90">
        <v>6</v>
      </c>
      <c r="H90" t="s">
        <v>2467</v>
      </c>
      <c r="I90" t="s">
        <v>38</v>
      </c>
      <c r="J90" t="s">
        <v>2437</v>
      </c>
      <c r="K90" t="s">
        <v>2464</v>
      </c>
      <c r="L90" t="s">
        <v>8525</v>
      </c>
      <c r="M90">
        <v>6</v>
      </c>
      <c r="N90"/>
      <c r="O90"/>
      <c r="P90"/>
      <c r="Q90"/>
      <c r="R90"/>
      <c r="S90"/>
      <c r="T90"/>
      <c r="U90"/>
      <c r="V90"/>
      <c r="W90"/>
      <c r="X90"/>
      <c r="Y90"/>
      <c r="AA90">
        <v>89</v>
      </c>
    </row>
    <row r="91" spans="1:27" x14ac:dyDescent="0.35">
      <c r="A91">
        <v>90</v>
      </c>
      <c r="B91" t="str">
        <f>IFERROR(VLOOKUP(CONCATENATE(C91,D91),'diode xref'!$AJ:$AJ,1,FALSE),CONCATENATE(VLOOKUP(C91,'20200310_diodes_as_of_3_10_20'!$A:$B,2,FALSE)," - no package match"))</f>
        <v>C6D06065A</v>
      </c>
      <c r="C91" t="str">
        <f t="array" ref="C91">INDEX('diode xref'!$J$1:$J$22,MATCH(MIN(ABS('diode xref'!$I$1:$I$22-M91)),ABS('diode xref'!$I$1:$I$22-M91),0))</f>
        <v>C6D06065</v>
      </c>
      <c r="D91" t="str">
        <f>IFERROR(VLOOKUP(E91,'diode xref'!$Z$23:$AA$29,2,FALSE)," - no package match")</f>
        <v>A</v>
      </c>
      <c r="E91" t="str">
        <f t="shared" si="1"/>
        <v>TO-220-2</v>
      </c>
      <c r="F91">
        <v>650</v>
      </c>
      <c r="G91">
        <v>6</v>
      </c>
      <c r="H91" t="s">
        <v>2453</v>
      </c>
      <c r="I91" t="s">
        <v>38</v>
      </c>
      <c r="J91" t="s">
        <v>2437</v>
      </c>
      <c r="K91" t="s">
        <v>2464</v>
      </c>
      <c r="L91" t="s">
        <v>8567</v>
      </c>
      <c r="M91">
        <v>6</v>
      </c>
      <c r="N91"/>
      <c r="O91"/>
      <c r="P91"/>
      <c r="Q91"/>
      <c r="R91"/>
      <c r="S91"/>
      <c r="T91"/>
      <c r="U91"/>
      <c r="V91"/>
      <c r="W91"/>
      <c r="X91"/>
      <c r="Y91"/>
      <c r="AA91">
        <v>90</v>
      </c>
    </row>
    <row r="92" spans="1:27" x14ac:dyDescent="0.35">
      <c r="A92">
        <v>91</v>
      </c>
      <c r="B92" t="str">
        <f>IFERROR(VLOOKUP(CONCATENATE(C92,D92),'diode xref'!$AJ:$AJ,1,FALSE),CONCATENATE(VLOOKUP(C92,'20200310_diodes_as_of_3_10_20'!$A:$B,2,FALSE)," - no package match"))</f>
        <v>C6D06065A - no package match</v>
      </c>
      <c r="C92" t="str">
        <f t="array" ref="C92">INDEX('diode xref'!$J$1:$J$22,MATCH(MIN(ABS('diode xref'!$I$1:$I$22-M92)),ABS('diode xref'!$I$1:$I$22-M92),0))</f>
        <v>C6D06065</v>
      </c>
      <c r="D92" t="str">
        <f>IFERROR(VLOOKUP(E92,'diode xref'!$Z$23:$AA$29,2,FALSE)," - no package match")</f>
        <v xml:space="preserve"> - no package match</v>
      </c>
      <c r="E92" t="str">
        <f t="shared" si="1"/>
        <v>8-PowerV</v>
      </c>
      <c r="F92">
        <v>650</v>
      </c>
      <c r="G92">
        <v>6</v>
      </c>
      <c r="H92" t="s">
        <v>2447</v>
      </c>
      <c r="I92" t="s">
        <v>38</v>
      </c>
      <c r="J92" t="s">
        <v>2450</v>
      </c>
      <c r="K92" t="s">
        <v>2310</v>
      </c>
      <c r="L92" t="s">
        <v>8568</v>
      </c>
      <c r="M92">
        <v>6</v>
      </c>
      <c r="N92"/>
      <c r="O92"/>
      <c r="P92"/>
      <c r="Q92"/>
      <c r="R92"/>
      <c r="S92"/>
      <c r="T92"/>
      <c r="U92"/>
      <c r="V92"/>
      <c r="W92"/>
      <c r="X92"/>
      <c r="Y92"/>
      <c r="AA92">
        <v>91</v>
      </c>
    </row>
    <row r="93" spans="1:27" x14ac:dyDescent="0.35">
      <c r="A93">
        <v>92</v>
      </c>
      <c r="B93" t="str">
        <f>IFERROR(VLOOKUP(CONCATENATE(C93,D93),'diode xref'!$AJ:$AJ,1,FALSE),CONCATENATE(VLOOKUP(C93,'20200310_diodes_as_of_3_10_20'!$A:$B,2,FALSE)," - no package match"))</f>
        <v>C6D06065A - no package match</v>
      </c>
      <c r="C93" t="str">
        <f t="array" ref="C93">INDEX('diode xref'!$J$1:$J$22,MATCH(MIN(ABS('diode xref'!$I$1:$I$22-M93)),ABS('diode xref'!$I$1:$I$22-M93),0))</f>
        <v>C6D06065</v>
      </c>
      <c r="D93" t="str">
        <f>IFERROR(VLOOKUP(E93,'diode xref'!$Z$23:$AA$29,2,FALSE)," - no package match")</f>
        <v>G</v>
      </c>
      <c r="E93" t="str">
        <f t="shared" si="1"/>
        <v>TO-263-3</v>
      </c>
      <c r="F93">
        <v>650</v>
      </c>
      <c r="G93">
        <v>6</v>
      </c>
      <c r="H93" t="s">
        <v>2435</v>
      </c>
      <c r="I93" t="s">
        <v>38</v>
      </c>
      <c r="J93" t="s">
        <v>2437</v>
      </c>
      <c r="K93" t="s">
        <v>2436</v>
      </c>
      <c r="L93" t="s">
        <v>8536</v>
      </c>
      <c r="M93">
        <v>6</v>
      </c>
      <c r="N93"/>
      <c r="O93"/>
      <c r="P93"/>
      <c r="Q93"/>
      <c r="R93"/>
      <c r="S93"/>
      <c r="T93"/>
      <c r="U93"/>
      <c r="V93"/>
      <c r="W93"/>
      <c r="X93"/>
      <c r="Y93"/>
      <c r="AA93">
        <v>92</v>
      </c>
    </row>
    <row r="94" spans="1:27" x14ac:dyDescent="0.35">
      <c r="A94">
        <v>93</v>
      </c>
      <c r="B94" t="str">
        <f>IFERROR(VLOOKUP(CONCATENATE(C94,D94),'diode xref'!$AJ:$AJ,1,FALSE),CONCATENATE(VLOOKUP(C94,'20200310_diodes_as_of_3_10_20'!$A:$B,2,FALSE)," - no package match"))</f>
        <v>C6D06065A - no package match</v>
      </c>
      <c r="C94" t="str">
        <f t="array" ref="C94">INDEX('diode xref'!$J$1:$J$22,MATCH(MIN(ABS('diode xref'!$I$1:$I$22-M94)),ABS('diode xref'!$I$1:$I$22-M94),0))</f>
        <v>C6D06065</v>
      </c>
      <c r="D94" t="str">
        <f>IFERROR(VLOOKUP(E94,'diode xref'!$Z$23:$AA$29,2,FALSE)," - no package match")</f>
        <v>D</v>
      </c>
      <c r="E94" t="str">
        <f t="shared" si="1"/>
        <v>TO-247-3</v>
      </c>
      <c r="F94">
        <v>650</v>
      </c>
      <c r="G94">
        <v>7.2</v>
      </c>
      <c r="H94" t="s">
        <v>7138</v>
      </c>
      <c r="I94" t="s">
        <v>288</v>
      </c>
      <c r="J94" t="s">
        <v>2523</v>
      </c>
      <c r="K94" t="s">
        <v>7146</v>
      </c>
      <c r="L94" t="s">
        <v>8560</v>
      </c>
      <c r="M94">
        <v>6</v>
      </c>
      <c r="N94"/>
      <c r="O94"/>
      <c r="P94"/>
      <c r="Q94"/>
      <c r="R94"/>
      <c r="S94"/>
      <c r="T94"/>
      <c r="U94"/>
      <c r="V94"/>
      <c r="W94"/>
      <c r="X94"/>
      <c r="Y94"/>
      <c r="AA94">
        <v>93</v>
      </c>
    </row>
    <row r="95" spans="1:27" x14ac:dyDescent="0.35">
      <c r="A95">
        <v>94</v>
      </c>
      <c r="B95" t="str">
        <f>IFERROR(VLOOKUP(CONCATENATE(C95,D95),'diode xref'!$AJ:$AJ,1,FALSE),CONCATENATE(VLOOKUP(C95,'20200310_diodes_as_of_3_10_20'!$A:$B,2,FALSE)," - no package match"))</f>
        <v>C6D04065A - no package match</v>
      </c>
      <c r="C95" t="str">
        <f t="array" ref="C95">INDEX('diode xref'!$J$1:$J$22,MATCH(MIN(ABS('diode xref'!$I$1:$I$22-M95)),ABS('diode xref'!$I$1:$I$22-M95),0))</f>
        <v>C6D04065</v>
      </c>
      <c r="D95" t="str">
        <f>IFERROR(VLOOKUP(E95,'diode xref'!$Z$23:$AA$29,2,FALSE)," - no package match")</f>
        <v>E</v>
      </c>
      <c r="E95" t="str">
        <f t="shared" si="1"/>
        <v>TO-252-3</v>
      </c>
      <c r="F95">
        <v>650</v>
      </c>
      <c r="G95">
        <v>7.6</v>
      </c>
      <c r="H95" t="s">
        <v>7311</v>
      </c>
      <c r="I95" t="s">
        <v>288</v>
      </c>
      <c r="J95" t="s">
        <v>2596</v>
      </c>
      <c r="K95" t="s">
        <v>6797</v>
      </c>
      <c r="L95" t="s">
        <v>8526</v>
      </c>
      <c r="M95">
        <v>4</v>
      </c>
      <c r="N95"/>
      <c r="O95"/>
      <c r="P95"/>
      <c r="Q95"/>
      <c r="R95"/>
      <c r="S95"/>
      <c r="T95"/>
      <c r="U95"/>
      <c r="V95"/>
      <c r="W95"/>
      <c r="X95"/>
      <c r="Y95"/>
      <c r="AA95">
        <v>94</v>
      </c>
    </row>
    <row r="96" spans="1:27" x14ac:dyDescent="0.35">
      <c r="A96">
        <v>95</v>
      </c>
      <c r="B96" t="str">
        <f>IFERROR(VLOOKUP(CONCATENATE(C96,D96),'diode xref'!$AJ:$AJ,1,FALSE),CONCATENATE(VLOOKUP(C96,'20200310_diodes_as_of_3_10_20'!$A:$B,2,FALSE)," - no package match"))</f>
        <v>C6D04065A - no package match</v>
      </c>
      <c r="C96" t="str">
        <f t="array" ref="C96">INDEX('diode xref'!$J$1:$J$22,MATCH(MIN(ABS('diode xref'!$I$1:$I$22-M96)),ABS('diode xref'!$I$1:$I$22-M96),0))</f>
        <v>C6D04065</v>
      </c>
      <c r="D96" t="str">
        <f>IFERROR(VLOOKUP(E96,'diode xref'!$Z$23:$AA$29,2,FALSE)," - no package match")</f>
        <v>G</v>
      </c>
      <c r="E96" t="str">
        <f t="shared" si="1"/>
        <v>TO-263-3</v>
      </c>
      <c r="F96">
        <v>650</v>
      </c>
      <c r="G96">
        <v>7.7</v>
      </c>
      <c r="H96" t="s">
        <v>7514</v>
      </c>
      <c r="I96" t="s">
        <v>288</v>
      </c>
      <c r="J96" t="s">
        <v>2596</v>
      </c>
      <c r="K96" t="s">
        <v>6797</v>
      </c>
      <c r="L96" t="s">
        <v>8536</v>
      </c>
      <c r="M96">
        <v>4</v>
      </c>
      <c r="N96"/>
      <c r="O96"/>
      <c r="P96"/>
      <c r="Q96"/>
      <c r="R96"/>
      <c r="S96"/>
      <c r="T96"/>
      <c r="U96"/>
      <c r="V96"/>
      <c r="W96"/>
      <c r="X96"/>
      <c r="Y96"/>
      <c r="AA96">
        <v>95</v>
      </c>
    </row>
    <row r="97" spans="1:27" x14ac:dyDescent="0.35">
      <c r="A97">
        <v>96</v>
      </c>
      <c r="B97" t="str">
        <f>IFERROR(VLOOKUP(CONCATENATE(C97,D97),'diode xref'!$AJ:$AJ,1,FALSE),CONCATENATE(VLOOKUP(C97,'20200310_diodes_as_of_3_10_20'!$A:$B,2,FALSE)," - no package match"))</f>
        <v>C3D02065E</v>
      </c>
      <c r="C97" t="str">
        <f t="array" ref="C97">INDEX('diode xref'!$J$1:$J$22,MATCH(MIN(ABS('diode xref'!$I$1:$I$22-M97)),ABS('diode xref'!$I$1:$I$22-M97),0))</f>
        <v>C3D02065</v>
      </c>
      <c r="D97" t="str">
        <f>IFERROR(VLOOKUP(E97,'diode xref'!$Z$23:$AA$29,2,FALSE)," - no package match")</f>
        <v>E</v>
      </c>
      <c r="E97" t="str">
        <f t="shared" si="1"/>
        <v>TO-252-3</v>
      </c>
      <c r="F97">
        <v>650</v>
      </c>
      <c r="G97">
        <v>8</v>
      </c>
      <c r="H97" t="s">
        <v>8255</v>
      </c>
      <c r="I97" t="s">
        <v>8572</v>
      </c>
      <c r="J97" t="s">
        <v>5389</v>
      </c>
      <c r="K97" t="s">
        <v>8075</v>
      </c>
      <c r="L97" t="s">
        <v>8526</v>
      </c>
      <c r="M97">
        <v>2</v>
      </c>
      <c r="N97"/>
      <c r="O97"/>
      <c r="P97"/>
      <c r="Q97"/>
      <c r="R97"/>
      <c r="S97"/>
      <c r="T97"/>
      <c r="U97"/>
      <c r="V97"/>
      <c r="W97"/>
      <c r="X97"/>
      <c r="Y97"/>
      <c r="AA97">
        <v>96</v>
      </c>
    </row>
    <row r="98" spans="1:27" x14ac:dyDescent="0.35">
      <c r="A98">
        <v>97</v>
      </c>
      <c r="B98" t="str">
        <f>IFERROR(VLOOKUP(CONCATENATE(C98,D98),'diode xref'!$AJ:$AJ,1,FALSE),CONCATENATE(VLOOKUP(C98,'20200310_diodes_as_of_3_10_20'!$A:$B,2,FALSE)," - no package match"))</f>
        <v>C6D06065A - no package match</v>
      </c>
      <c r="C98" t="str">
        <f t="array" ref="C98">INDEX('diode xref'!$J$1:$J$22,MATCH(MIN(ABS('diode xref'!$I$1:$I$22-M98)),ABS('diode xref'!$I$1:$I$22-M98),0))</f>
        <v>C6D06065</v>
      </c>
      <c r="D98" t="str">
        <f>IFERROR(VLOOKUP(E98,'diode xref'!$Z$23:$AA$29,2,FALSE)," - no package match")</f>
        <v>G</v>
      </c>
      <c r="E98" t="str">
        <f t="shared" si="1"/>
        <v>TO-263-3</v>
      </c>
      <c r="F98">
        <v>650</v>
      </c>
      <c r="G98">
        <v>8</v>
      </c>
      <c r="H98" t="s">
        <v>7499</v>
      </c>
      <c r="I98" t="s">
        <v>288</v>
      </c>
      <c r="J98" t="s">
        <v>2523</v>
      </c>
      <c r="K98" t="s">
        <v>7288</v>
      </c>
      <c r="L98" t="s">
        <v>8536</v>
      </c>
      <c r="M98">
        <v>6</v>
      </c>
      <c r="N98"/>
      <c r="O98"/>
      <c r="P98"/>
      <c r="Q98"/>
      <c r="R98"/>
      <c r="S98"/>
      <c r="T98"/>
      <c r="U98"/>
      <c r="V98"/>
      <c r="W98"/>
      <c r="X98"/>
      <c r="Y98"/>
      <c r="AA98">
        <v>97</v>
      </c>
    </row>
    <row r="99" spans="1:27" x14ac:dyDescent="0.35">
      <c r="A99">
        <v>98</v>
      </c>
      <c r="B99" t="str">
        <f>IFERROR(VLOOKUP(CONCATENATE(C99,D99),'diode xref'!$AJ:$AJ,1,FALSE),CONCATENATE(VLOOKUP(C99,'20200310_diodes_as_of_3_10_20'!$A:$B,2,FALSE)," - no package match"))</f>
        <v>C6D06065A - no package match</v>
      </c>
      <c r="C99" t="str">
        <f t="array" ref="C99">INDEX('diode xref'!$J$1:$J$22,MATCH(MIN(ABS('diode xref'!$I$1:$I$22-M99)),ABS('diode xref'!$I$1:$I$22-M99),0))</f>
        <v>C6D06065</v>
      </c>
      <c r="D99" t="str">
        <f>IFERROR(VLOOKUP(E99,'diode xref'!$Z$23:$AA$29,2,FALSE)," - no package match")</f>
        <v>G</v>
      </c>
      <c r="E99" t="str">
        <f t="shared" si="1"/>
        <v>TO-263-3</v>
      </c>
      <c r="F99">
        <v>650</v>
      </c>
      <c r="G99">
        <v>8</v>
      </c>
      <c r="H99" t="s">
        <v>7483</v>
      </c>
      <c r="I99" t="s">
        <v>288</v>
      </c>
      <c r="J99" t="s">
        <v>2523</v>
      </c>
      <c r="K99" t="s">
        <v>7288</v>
      </c>
      <c r="L99" t="s">
        <v>8536</v>
      </c>
      <c r="M99">
        <v>6</v>
      </c>
      <c r="N99"/>
      <c r="O99"/>
      <c r="P99"/>
      <c r="Q99"/>
      <c r="R99"/>
      <c r="S99"/>
      <c r="T99"/>
      <c r="U99"/>
      <c r="V99"/>
      <c r="W99"/>
      <c r="X99"/>
      <c r="Y99"/>
      <c r="AA99">
        <v>98</v>
      </c>
    </row>
    <row r="100" spans="1:27" x14ac:dyDescent="0.35">
      <c r="A100">
        <v>99</v>
      </c>
      <c r="B100" t="str">
        <f>IFERROR(VLOOKUP(CONCATENATE(C100,D100),'diode xref'!$AJ:$AJ,1,FALSE),CONCATENATE(VLOOKUP(C100,'20200310_diodes_as_of_3_10_20'!$A:$B,2,FALSE)," - no package match"))</f>
        <v>C6D06065A - no package match</v>
      </c>
      <c r="C100" t="str">
        <f t="array" ref="C100">INDEX('diode xref'!$J$1:$J$22,MATCH(MIN(ABS('diode xref'!$I$1:$I$22-M100)),ABS('diode xref'!$I$1:$I$22-M100),0))</f>
        <v>C6D06065</v>
      </c>
      <c r="D100" t="str">
        <f>IFERROR(VLOOKUP(E100,'diode xref'!$Z$23:$AA$29,2,FALSE)," - no package match")</f>
        <v xml:space="preserve"> - no package match</v>
      </c>
      <c r="E100" t="str">
        <f t="shared" si="1"/>
        <v>4-PowerT</v>
      </c>
      <c r="F100">
        <v>650</v>
      </c>
      <c r="G100">
        <v>8</v>
      </c>
      <c r="H100" t="s">
        <v>6843</v>
      </c>
      <c r="I100" t="s">
        <v>288</v>
      </c>
      <c r="J100" t="s">
        <v>2437</v>
      </c>
      <c r="K100" t="s">
        <v>6532</v>
      </c>
      <c r="L100" t="s">
        <v>8561</v>
      </c>
      <c r="M100">
        <v>6</v>
      </c>
      <c r="N100"/>
      <c r="O100"/>
      <c r="P100"/>
      <c r="Q100"/>
      <c r="R100"/>
      <c r="S100"/>
      <c r="T100"/>
      <c r="U100"/>
      <c r="V100"/>
      <c r="W100"/>
      <c r="X100"/>
      <c r="Y100"/>
      <c r="AA100">
        <v>99</v>
      </c>
    </row>
    <row r="101" spans="1:27" x14ac:dyDescent="0.35">
      <c r="A101">
        <v>100</v>
      </c>
      <c r="B101" t="str">
        <f>IFERROR(VLOOKUP(CONCATENATE(C101,D101),'diode xref'!$AJ:$AJ,1,FALSE),CONCATENATE(VLOOKUP(C101,'20200310_diodes_as_of_3_10_20'!$A:$B,2,FALSE)," - no package match"))</f>
        <v>C6D06065A</v>
      </c>
      <c r="C101" t="str">
        <f t="array" ref="C101">INDEX('diode xref'!$J$1:$J$22,MATCH(MIN(ABS('diode xref'!$I$1:$I$22-M101)),ABS('diode xref'!$I$1:$I$22-M101),0))</f>
        <v>C6D06065</v>
      </c>
      <c r="D101" t="str">
        <f>IFERROR(VLOOKUP(E101,'diode xref'!$Z$23:$AA$29,2,FALSE)," - no package match")</f>
        <v>A</v>
      </c>
      <c r="E101" t="str">
        <f t="shared" si="1"/>
        <v>TO-220-2</v>
      </c>
      <c r="F101">
        <v>650</v>
      </c>
      <c r="G101">
        <v>8</v>
      </c>
      <c r="H101" t="s">
        <v>6757</v>
      </c>
      <c r="I101" t="s">
        <v>288</v>
      </c>
      <c r="J101" t="s">
        <v>2523</v>
      </c>
      <c r="K101" t="s">
        <v>6562</v>
      </c>
      <c r="L101" t="s">
        <v>8525</v>
      </c>
      <c r="M101">
        <v>6</v>
      </c>
      <c r="N101"/>
      <c r="O101"/>
      <c r="P101"/>
      <c r="Q101"/>
      <c r="R101"/>
      <c r="S101"/>
      <c r="T101"/>
      <c r="U101"/>
      <c r="V101"/>
      <c r="W101"/>
      <c r="X101"/>
      <c r="Y101"/>
      <c r="AA101">
        <v>100</v>
      </c>
    </row>
    <row r="102" spans="1:27" x14ac:dyDescent="0.35">
      <c r="A102">
        <v>101</v>
      </c>
      <c r="B102" t="str">
        <f>IFERROR(VLOOKUP(CONCATENATE(C102,D102),'diode xref'!$AJ:$AJ,1,FALSE),CONCATENATE(VLOOKUP(C102,'20200310_diodes_as_of_3_10_20'!$A:$B,2,FALSE)," - no package match"))</f>
        <v>C6D08065A</v>
      </c>
      <c r="C102" t="str">
        <f t="array" ref="C102">INDEX('diode xref'!$J$1:$J$22,MATCH(MIN(ABS('diode xref'!$I$1:$I$22-M102)),ABS('diode xref'!$I$1:$I$22-M102),0))</f>
        <v>C6D08065</v>
      </c>
      <c r="D102" t="str">
        <f>IFERROR(VLOOKUP(E102,'diode xref'!$Z$23:$AA$29,2,FALSE)," - no package match")</f>
        <v>A</v>
      </c>
      <c r="E102" t="str">
        <f t="shared" si="1"/>
        <v>TO-220-2</v>
      </c>
      <c r="F102">
        <v>650</v>
      </c>
      <c r="G102">
        <v>8</v>
      </c>
      <c r="H102" t="s">
        <v>6511</v>
      </c>
      <c r="I102" t="s">
        <v>288</v>
      </c>
      <c r="J102" t="s">
        <v>2281</v>
      </c>
      <c r="K102" t="s">
        <v>6520</v>
      </c>
      <c r="L102" t="s">
        <v>8535</v>
      </c>
      <c r="M102">
        <v>8</v>
      </c>
      <c r="N102"/>
      <c r="O102"/>
      <c r="P102"/>
      <c r="Q102"/>
      <c r="R102"/>
      <c r="S102"/>
      <c r="T102"/>
      <c r="U102"/>
      <c r="V102"/>
      <c r="W102"/>
      <c r="X102"/>
      <c r="Y102"/>
      <c r="AA102">
        <v>101</v>
      </c>
    </row>
    <row r="103" spans="1:27" x14ac:dyDescent="0.35">
      <c r="A103">
        <v>102</v>
      </c>
      <c r="B103" t="str">
        <f>IFERROR(VLOOKUP(CONCATENATE(C103,D103),'diode xref'!$AJ:$AJ,1,FALSE),CONCATENATE(VLOOKUP(C103,'20200310_diodes_as_of_3_10_20'!$A:$B,2,FALSE)," - no package match"))</f>
        <v>C6D08065A</v>
      </c>
      <c r="C103" t="str">
        <f t="array" ref="C103">INDEX('diode xref'!$J$1:$J$22,MATCH(MIN(ABS('diode xref'!$I$1:$I$22-M103)),ABS('diode xref'!$I$1:$I$22-M103),0))</f>
        <v>C6D08065</v>
      </c>
      <c r="D103" t="str">
        <f>IFERROR(VLOOKUP(E103,'diode xref'!$Z$23:$AA$29,2,FALSE)," - no package match")</f>
        <v>A</v>
      </c>
      <c r="E103" t="str">
        <f t="shared" si="1"/>
        <v>TO-220-2</v>
      </c>
      <c r="F103">
        <v>650</v>
      </c>
      <c r="G103">
        <v>8</v>
      </c>
      <c r="H103" t="s">
        <v>5734</v>
      </c>
      <c r="I103" t="s">
        <v>8571</v>
      </c>
      <c r="J103" t="s">
        <v>2366</v>
      </c>
      <c r="K103" t="s">
        <v>5751</v>
      </c>
      <c r="L103" t="s">
        <v>8525</v>
      </c>
      <c r="M103">
        <v>8</v>
      </c>
      <c r="N103"/>
      <c r="O103"/>
      <c r="P103"/>
      <c r="Q103"/>
      <c r="R103"/>
      <c r="S103"/>
      <c r="T103"/>
      <c r="U103"/>
      <c r="V103"/>
      <c r="W103"/>
      <c r="X103"/>
      <c r="Y103"/>
      <c r="AA103">
        <v>102</v>
      </c>
    </row>
    <row r="104" spans="1:27" x14ac:dyDescent="0.35">
      <c r="A104">
        <v>103</v>
      </c>
      <c r="B104" t="str">
        <f>IFERROR(VLOOKUP(CONCATENATE(C104,D104),'diode xref'!$AJ:$AJ,1,FALSE),CONCATENATE(VLOOKUP(C104,'20200310_diodes_as_of_3_10_20'!$A:$B,2,FALSE)," - no package match"))</f>
        <v>C6D08065A - no package match</v>
      </c>
      <c r="C104" t="str">
        <f t="array" ref="C104">INDEX('diode xref'!$J$1:$J$22,MATCH(MIN(ABS('diode xref'!$I$1:$I$22-M104)),ABS('diode xref'!$I$1:$I$22-M104),0))</f>
        <v>C6D08065</v>
      </c>
      <c r="D104" t="str">
        <f>IFERROR(VLOOKUP(E104,'diode xref'!$Z$23:$AA$29,2,FALSE)," - no package match")</f>
        <v>G</v>
      </c>
      <c r="E104" t="str">
        <f t="shared" si="1"/>
        <v>TO-263-3</v>
      </c>
      <c r="F104">
        <v>650</v>
      </c>
      <c r="G104">
        <v>8</v>
      </c>
      <c r="H104" t="s">
        <v>5297</v>
      </c>
      <c r="I104" t="s">
        <v>8571</v>
      </c>
      <c r="J104" t="s">
        <v>4466</v>
      </c>
      <c r="K104" t="s">
        <v>5306</v>
      </c>
      <c r="L104" t="s">
        <v>8536</v>
      </c>
      <c r="M104">
        <v>8</v>
      </c>
      <c r="N104"/>
      <c r="O104"/>
      <c r="P104"/>
      <c r="Q104"/>
      <c r="R104"/>
      <c r="S104"/>
      <c r="T104"/>
      <c r="U104"/>
      <c r="V104"/>
      <c r="W104"/>
      <c r="X104"/>
      <c r="Y104"/>
      <c r="AA104">
        <v>103</v>
      </c>
    </row>
    <row r="105" spans="1:27" x14ac:dyDescent="0.35">
      <c r="A105">
        <v>104</v>
      </c>
      <c r="B105" t="str">
        <f>IFERROR(VLOOKUP(CONCATENATE(C105,D105),'diode xref'!$AJ:$AJ,1,FALSE),CONCATENATE(VLOOKUP(C105,'20200310_diodes_as_of_3_10_20'!$A:$B,2,FALSE)," - no package match"))</f>
        <v>C6D08065A - no package match</v>
      </c>
      <c r="C105" t="str">
        <f t="array" ref="C105">INDEX('diode xref'!$J$1:$J$22,MATCH(MIN(ABS('diode xref'!$I$1:$I$22-M105)),ABS('diode xref'!$I$1:$I$22-M105),0))</f>
        <v>C6D08065</v>
      </c>
      <c r="D105" t="str">
        <f>IFERROR(VLOOKUP(E105,'diode xref'!$Z$23:$AA$29,2,FALSE)," - no package match")</f>
        <v xml:space="preserve"> - no package match</v>
      </c>
      <c r="E105" t="str">
        <f t="shared" si="1"/>
        <v>4-PowerT</v>
      </c>
      <c r="F105">
        <v>650</v>
      </c>
      <c r="G105">
        <v>8</v>
      </c>
      <c r="H105" t="s">
        <v>5201</v>
      </c>
      <c r="I105" t="s">
        <v>8571</v>
      </c>
      <c r="J105" t="s">
        <v>2366</v>
      </c>
      <c r="K105" t="s">
        <v>5202</v>
      </c>
      <c r="L105" t="s">
        <v>8561</v>
      </c>
      <c r="M105">
        <v>8</v>
      </c>
      <c r="N105"/>
      <c r="O105"/>
      <c r="P105"/>
      <c r="Q105"/>
      <c r="R105"/>
      <c r="S105"/>
      <c r="T105"/>
      <c r="U105"/>
      <c r="V105"/>
      <c r="W105"/>
      <c r="X105"/>
      <c r="Y105"/>
      <c r="AA105">
        <v>104</v>
      </c>
    </row>
    <row r="106" spans="1:27" x14ac:dyDescent="0.35">
      <c r="A106">
        <v>105</v>
      </c>
      <c r="B106" t="str">
        <f>IFERROR(VLOOKUP(CONCATENATE(C106,D106),'diode xref'!$AJ:$AJ,1,FALSE),CONCATENATE(VLOOKUP(C106,'20200310_diodes_as_of_3_10_20'!$A:$B,2,FALSE)," - no package match"))</f>
        <v>C6D08065A</v>
      </c>
      <c r="C106" t="str">
        <f t="array" ref="C106">INDEX('diode xref'!$J$1:$J$22,MATCH(MIN(ABS('diode xref'!$I$1:$I$22-M106)),ABS('diode xref'!$I$1:$I$22-M106),0))</f>
        <v>C6D08065</v>
      </c>
      <c r="D106" t="str">
        <f>IFERROR(VLOOKUP(E106,'diode xref'!$Z$23:$AA$29,2,FALSE)," - no package match")</f>
        <v>A</v>
      </c>
      <c r="E106" t="str">
        <f t="shared" si="1"/>
        <v>TO-220-2</v>
      </c>
      <c r="F106">
        <v>650</v>
      </c>
      <c r="G106">
        <v>8</v>
      </c>
      <c r="H106" t="s">
        <v>4815</v>
      </c>
      <c r="I106" t="s">
        <v>8573</v>
      </c>
      <c r="J106" t="s">
        <v>2366</v>
      </c>
      <c r="K106" t="s">
        <v>4821</v>
      </c>
      <c r="L106" t="s">
        <v>8525</v>
      </c>
      <c r="M106">
        <v>8</v>
      </c>
      <c r="N106"/>
      <c r="O106"/>
      <c r="P106"/>
      <c r="Q106"/>
      <c r="R106"/>
      <c r="S106"/>
      <c r="T106"/>
      <c r="U106"/>
      <c r="V106"/>
      <c r="W106"/>
      <c r="X106"/>
      <c r="Y106"/>
      <c r="AA106">
        <v>105</v>
      </c>
    </row>
    <row r="107" spans="1:27" x14ac:dyDescent="0.35">
      <c r="A107">
        <v>106</v>
      </c>
      <c r="B107" t="str">
        <f>IFERROR(VLOOKUP(CONCATENATE(C107,D107),'diode xref'!$AJ:$AJ,1,FALSE),CONCATENATE(VLOOKUP(C107,'20200310_diodes_as_of_3_10_20'!$A:$B,2,FALSE)," - no package match"))</f>
        <v>C6D08065A</v>
      </c>
      <c r="C107" t="str">
        <f t="array" ref="C107">INDEX('diode xref'!$J$1:$J$22,MATCH(MIN(ABS('diode xref'!$I$1:$I$22-M107)),ABS('diode xref'!$I$1:$I$22-M107),0))</f>
        <v>C6D08065</v>
      </c>
      <c r="D107" t="str">
        <f>IFERROR(VLOOKUP(E107,'diode xref'!$Z$23:$AA$29,2,FALSE)," - no package match")</f>
        <v>A</v>
      </c>
      <c r="E107" t="str">
        <f t="shared" si="1"/>
        <v>TO-220-2</v>
      </c>
      <c r="F107">
        <v>650</v>
      </c>
      <c r="G107">
        <v>8</v>
      </c>
      <c r="H107" t="s">
        <v>4194</v>
      </c>
      <c r="I107" t="s">
        <v>8575</v>
      </c>
      <c r="J107" t="s">
        <v>2311</v>
      </c>
      <c r="K107" t="s">
        <v>2322</v>
      </c>
      <c r="L107" t="s">
        <v>8525</v>
      </c>
      <c r="M107">
        <v>8</v>
      </c>
      <c r="N107"/>
      <c r="O107"/>
      <c r="P107"/>
      <c r="Q107"/>
      <c r="R107"/>
      <c r="S107"/>
      <c r="T107"/>
      <c r="U107"/>
      <c r="V107"/>
      <c r="W107"/>
      <c r="X107"/>
      <c r="Y107"/>
      <c r="AA107">
        <v>106</v>
      </c>
    </row>
    <row r="108" spans="1:27" x14ac:dyDescent="0.35">
      <c r="A108">
        <v>107</v>
      </c>
      <c r="B108" t="str">
        <f>IFERROR(VLOOKUP(CONCATENATE(C108,D108),'diode xref'!$AJ:$AJ,1,FALSE),CONCATENATE(VLOOKUP(C108,'20200310_diodes_as_of_3_10_20'!$A:$B,2,FALSE)," - no package match"))</f>
        <v>C6D08065A</v>
      </c>
      <c r="C108" t="str">
        <f t="array" ref="C108">INDEX('diode xref'!$J$1:$J$22,MATCH(MIN(ABS('diode xref'!$I$1:$I$22-M108)),ABS('diode xref'!$I$1:$I$22-M108),0))</f>
        <v>C6D08065</v>
      </c>
      <c r="D108" t="str">
        <f>IFERROR(VLOOKUP(E108,'diode xref'!$Z$23:$AA$29,2,FALSE)," - no package match")</f>
        <v>A</v>
      </c>
      <c r="E108" t="str">
        <f t="shared" si="1"/>
        <v>TO-220-2</v>
      </c>
      <c r="F108">
        <v>650</v>
      </c>
      <c r="G108">
        <v>8</v>
      </c>
      <c r="H108" t="s">
        <v>4179</v>
      </c>
      <c r="I108" t="s">
        <v>8575</v>
      </c>
      <c r="J108" t="s">
        <v>2311</v>
      </c>
      <c r="K108" t="s">
        <v>4191</v>
      </c>
      <c r="L108" t="s">
        <v>8525</v>
      </c>
      <c r="M108">
        <v>8</v>
      </c>
      <c r="N108"/>
      <c r="O108"/>
      <c r="P108"/>
      <c r="Q108"/>
      <c r="R108"/>
      <c r="S108"/>
      <c r="T108"/>
      <c r="U108"/>
      <c r="V108"/>
      <c r="W108"/>
      <c r="X108"/>
      <c r="Y108"/>
      <c r="AA108">
        <v>107</v>
      </c>
    </row>
    <row r="109" spans="1:27" x14ac:dyDescent="0.35">
      <c r="A109">
        <v>108</v>
      </c>
      <c r="B109" t="str">
        <f>IFERROR(VLOOKUP(CONCATENATE(C109,D109),'diode xref'!$AJ:$AJ,1,FALSE),CONCATENATE(VLOOKUP(C109,'20200310_diodes_as_of_3_10_20'!$A:$B,2,FALSE)," - no package match"))</f>
        <v>C6D08065A - no package match</v>
      </c>
      <c r="C109" t="str">
        <f t="array" ref="C109">INDEX('diode xref'!$J$1:$J$22,MATCH(MIN(ABS('diode xref'!$I$1:$I$22-M109)),ABS('diode xref'!$I$1:$I$22-M109),0))</f>
        <v>C6D08065</v>
      </c>
      <c r="D109" t="str">
        <f>IFERROR(VLOOKUP(E109,'diode xref'!$Z$23:$AA$29,2,FALSE)," - no package match")</f>
        <v>G</v>
      </c>
      <c r="E109" t="str">
        <f t="shared" si="1"/>
        <v>TO-263-3</v>
      </c>
      <c r="F109">
        <v>650</v>
      </c>
      <c r="G109">
        <v>8</v>
      </c>
      <c r="H109" t="s">
        <v>4164</v>
      </c>
      <c r="I109" t="s">
        <v>8575</v>
      </c>
      <c r="J109" t="s">
        <v>2311</v>
      </c>
      <c r="K109" t="s">
        <v>4176</v>
      </c>
      <c r="L109" t="s">
        <v>8536</v>
      </c>
      <c r="M109">
        <v>8</v>
      </c>
      <c r="N109"/>
      <c r="O109"/>
      <c r="P109"/>
      <c r="Q109"/>
      <c r="R109"/>
      <c r="S109"/>
      <c r="T109"/>
      <c r="U109"/>
      <c r="V109"/>
      <c r="W109"/>
      <c r="X109"/>
      <c r="Y109"/>
      <c r="AA109">
        <v>108</v>
      </c>
    </row>
    <row r="110" spans="1:27" x14ac:dyDescent="0.35">
      <c r="A110">
        <v>109</v>
      </c>
      <c r="B110" t="str">
        <f>IFERROR(VLOOKUP(CONCATENATE(C110,D110),'diode xref'!$AJ:$AJ,1,FALSE),CONCATENATE(VLOOKUP(C110,'20200310_diodes_as_of_3_10_20'!$A:$B,2,FALSE)," - no package match"))</f>
        <v>C6D08065A</v>
      </c>
      <c r="C110" t="str">
        <f t="array" ref="C110">INDEX('diode xref'!$J$1:$J$22,MATCH(MIN(ABS('diode xref'!$I$1:$I$22-M110)),ABS('diode xref'!$I$1:$I$22-M110),0))</f>
        <v>C6D08065</v>
      </c>
      <c r="D110" t="str">
        <f>IFERROR(VLOOKUP(E110,'diode xref'!$Z$23:$AA$29,2,FALSE)," - no package match")</f>
        <v>A</v>
      </c>
      <c r="E110" t="str">
        <f t="shared" si="1"/>
        <v>TO-220-2</v>
      </c>
      <c r="F110">
        <v>650</v>
      </c>
      <c r="G110">
        <v>8</v>
      </c>
      <c r="H110" t="s">
        <v>4146</v>
      </c>
      <c r="I110" t="s">
        <v>8575</v>
      </c>
      <c r="J110" t="s">
        <v>2311</v>
      </c>
      <c r="K110" t="s">
        <v>4161</v>
      </c>
      <c r="L110" t="s">
        <v>8535</v>
      </c>
      <c r="M110">
        <v>8</v>
      </c>
      <c r="N110"/>
      <c r="O110"/>
      <c r="P110"/>
      <c r="Q110"/>
      <c r="R110"/>
      <c r="S110"/>
      <c r="T110"/>
      <c r="U110"/>
      <c r="V110"/>
      <c r="W110"/>
      <c r="X110"/>
      <c r="Y110"/>
      <c r="AA110">
        <v>109</v>
      </c>
    </row>
    <row r="111" spans="1:27" x14ac:dyDescent="0.35">
      <c r="A111">
        <v>110</v>
      </c>
      <c r="B111" t="str">
        <f>IFERROR(VLOOKUP(CONCATENATE(C111,D111),'diode xref'!$AJ:$AJ,1,FALSE),CONCATENATE(VLOOKUP(C111,'20200310_diodes_as_of_3_10_20'!$A:$B,2,FALSE)," - no package match"))</f>
        <v>C6D08065A</v>
      </c>
      <c r="C111" t="str">
        <f t="array" ref="C111">INDEX('diode xref'!$J$1:$J$22,MATCH(MIN(ABS('diode xref'!$I$1:$I$22-M111)),ABS('diode xref'!$I$1:$I$22-M111),0))</f>
        <v>C6D08065</v>
      </c>
      <c r="D111" t="str">
        <f>IFERROR(VLOOKUP(E111,'diode xref'!$Z$23:$AA$29,2,FALSE)," - no package match")</f>
        <v>A</v>
      </c>
      <c r="E111" t="str">
        <f t="shared" si="1"/>
        <v>TO-220-2</v>
      </c>
      <c r="F111">
        <v>650</v>
      </c>
      <c r="G111">
        <v>8</v>
      </c>
      <c r="H111" t="s">
        <v>3518</v>
      </c>
      <c r="I111" t="s">
        <v>8575</v>
      </c>
      <c r="J111" t="s">
        <v>3490</v>
      </c>
      <c r="K111" t="s">
        <v>3339</v>
      </c>
      <c r="L111" t="s">
        <v>8525</v>
      </c>
      <c r="M111">
        <v>8</v>
      </c>
      <c r="N111"/>
      <c r="O111"/>
      <c r="P111"/>
      <c r="Q111"/>
      <c r="R111"/>
      <c r="S111"/>
      <c r="T111"/>
      <c r="U111"/>
      <c r="V111"/>
      <c r="W111"/>
      <c r="X111"/>
      <c r="Y111"/>
      <c r="AA111">
        <v>110</v>
      </c>
    </row>
    <row r="112" spans="1:27" x14ac:dyDescent="0.35">
      <c r="A112">
        <v>111</v>
      </c>
      <c r="B112" t="str">
        <f>IFERROR(VLOOKUP(CONCATENATE(C112,D112),'diode xref'!$AJ:$AJ,1,FALSE),CONCATENATE(VLOOKUP(C112,'20200310_diodes_as_of_3_10_20'!$A:$B,2,FALSE)," - no package match"))</f>
        <v>C6D08065A - no package match</v>
      </c>
      <c r="C112" t="str">
        <f t="array" ref="C112">INDEX('diode xref'!$J$1:$J$22,MATCH(MIN(ABS('diode xref'!$I$1:$I$22-M112)),ABS('diode xref'!$I$1:$I$22-M112),0))</f>
        <v>C6D08065</v>
      </c>
      <c r="D112" t="str">
        <f>IFERROR(VLOOKUP(E112,'diode xref'!$Z$23:$AA$29,2,FALSE)," - no package match")</f>
        <v>G</v>
      </c>
      <c r="E112" t="str">
        <f t="shared" si="1"/>
        <v>TO-263-3</v>
      </c>
      <c r="F112">
        <v>650</v>
      </c>
      <c r="G112">
        <v>8</v>
      </c>
      <c r="H112" t="s">
        <v>3512</v>
      </c>
      <c r="I112" t="s">
        <v>8575</v>
      </c>
      <c r="J112" t="s">
        <v>3490</v>
      </c>
      <c r="K112" t="s">
        <v>3312</v>
      </c>
      <c r="L112" t="s">
        <v>8536</v>
      </c>
      <c r="M112">
        <v>8</v>
      </c>
      <c r="N112"/>
      <c r="O112"/>
      <c r="P112"/>
      <c r="Q112"/>
      <c r="R112"/>
      <c r="S112"/>
      <c r="T112"/>
      <c r="U112"/>
      <c r="V112"/>
      <c r="W112"/>
      <c r="X112"/>
      <c r="Y112"/>
      <c r="AA112">
        <v>111</v>
      </c>
    </row>
    <row r="113" spans="1:27" x14ac:dyDescent="0.35">
      <c r="A113">
        <v>112</v>
      </c>
      <c r="B113" t="str">
        <f>IFERROR(VLOOKUP(CONCATENATE(C113,D113),'diode xref'!$AJ:$AJ,1,FALSE),CONCATENATE(VLOOKUP(C113,'20200310_diodes_as_of_3_10_20'!$A:$B,2,FALSE)," - no package match"))</f>
        <v>C6D08065A</v>
      </c>
      <c r="C113" t="str">
        <f t="array" ref="C113">INDEX('diode xref'!$J$1:$J$22,MATCH(MIN(ABS('diode xref'!$I$1:$I$22-M113)),ABS('diode xref'!$I$1:$I$22-M113),0))</f>
        <v>C6D08065</v>
      </c>
      <c r="D113" t="str">
        <f>IFERROR(VLOOKUP(E113,'diode xref'!$Z$23:$AA$29,2,FALSE)," - no package match")</f>
        <v>A</v>
      </c>
      <c r="E113" t="str">
        <f t="shared" si="1"/>
        <v>TO-220-2</v>
      </c>
      <c r="F113">
        <v>650</v>
      </c>
      <c r="G113">
        <v>8</v>
      </c>
      <c r="H113" t="s">
        <v>3493</v>
      </c>
      <c r="I113" t="s">
        <v>8575</v>
      </c>
      <c r="J113" t="s">
        <v>3490</v>
      </c>
      <c r="K113" t="s">
        <v>3312</v>
      </c>
      <c r="L113" t="s">
        <v>8535</v>
      </c>
      <c r="M113">
        <v>8</v>
      </c>
      <c r="N113"/>
      <c r="O113"/>
      <c r="P113"/>
      <c r="Q113"/>
      <c r="R113"/>
      <c r="S113"/>
      <c r="T113"/>
      <c r="U113"/>
      <c r="V113"/>
      <c r="W113"/>
      <c r="X113"/>
      <c r="Y113"/>
      <c r="AA113">
        <v>112</v>
      </c>
    </row>
    <row r="114" spans="1:27" x14ac:dyDescent="0.35">
      <c r="A114">
        <v>113</v>
      </c>
      <c r="B114" t="str">
        <f>IFERROR(VLOOKUP(CONCATENATE(C114,D114),'diode xref'!$AJ:$AJ,1,FALSE),CONCATENATE(VLOOKUP(C114,'20200310_diodes_as_of_3_10_20'!$A:$B,2,FALSE)," - no package match"))</f>
        <v>C6D08065A</v>
      </c>
      <c r="C114" t="str">
        <f t="array" ref="C114">INDEX('diode xref'!$J$1:$J$22,MATCH(MIN(ABS('diode xref'!$I$1:$I$22-M114)),ABS('diode xref'!$I$1:$I$22-M114),0))</f>
        <v>C6D08065</v>
      </c>
      <c r="D114" t="str">
        <f>IFERROR(VLOOKUP(E114,'diode xref'!$Z$23:$AA$29,2,FALSE)," - no package match")</f>
        <v>A</v>
      </c>
      <c r="E114" t="str">
        <f t="shared" si="1"/>
        <v>TO-220-2</v>
      </c>
      <c r="F114">
        <v>650</v>
      </c>
      <c r="G114">
        <v>8</v>
      </c>
      <c r="H114" t="s">
        <v>3475</v>
      </c>
      <c r="I114" t="s">
        <v>8575</v>
      </c>
      <c r="J114" t="s">
        <v>3490</v>
      </c>
      <c r="K114" t="s">
        <v>3489</v>
      </c>
      <c r="L114" t="s">
        <v>8525</v>
      </c>
      <c r="M114">
        <v>8</v>
      </c>
      <c r="N114"/>
      <c r="O114"/>
      <c r="P114"/>
      <c r="Q114"/>
      <c r="R114"/>
      <c r="S114"/>
      <c r="T114"/>
      <c r="U114"/>
      <c r="V114"/>
      <c r="W114"/>
      <c r="X114"/>
      <c r="Y114"/>
      <c r="AA114">
        <v>113</v>
      </c>
    </row>
    <row r="115" spans="1:27" x14ac:dyDescent="0.35">
      <c r="A115">
        <v>114</v>
      </c>
      <c r="B115" t="str">
        <f>IFERROR(VLOOKUP(CONCATENATE(C115,D115),'diode xref'!$AJ:$AJ,1,FALSE),CONCATENATE(VLOOKUP(C115,'20200310_diodes_as_of_3_10_20'!$A:$B,2,FALSE)," - no package match"))</f>
        <v>C6D08065A</v>
      </c>
      <c r="C115" t="str">
        <f t="array" ref="C115">INDEX('diode xref'!$J$1:$J$22,MATCH(MIN(ABS('diode xref'!$I$1:$I$22-M115)),ABS('diode xref'!$I$1:$I$22-M115),0))</f>
        <v>C6D08065</v>
      </c>
      <c r="D115" t="str">
        <f>IFERROR(VLOOKUP(E115,'diode xref'!$Z$23:$AA$29,2,FALSE)," - no package match")</f>
        <v>A</v>
      </c>
      <c r="E115" t="str">
        <f t="shared" si="1"/>
        <v>TO-220-2</v>
      </c>
      <c r="F115">
        <v>650</v>
      </c>
      <c r="G115">
        <v>8</v>
      </c>
      <c r="H115" t="s">
        <v>2399</v>
      </c>
      <c r="I115" t="s">
        <v>38</v>
      </c>
      <c r="J115" t="s">
        <v>2396</v>
      </c>
      <c r="K115" t="s">
        <v>2322</v>
      </c>
      <c r="L115" t="s">
        <v>8525</v>
      </c>
      <c r="M115">
        <v>8</v>
      </c>
      <c r="N115"/>
      <c r="O115"/>
      <c r="P115"/>
      <c r="Q115"/>
      <c r="R115"/>
      <c r="S115"/>
      <c r="T115"/>
      <c r="U115"/>
      <c r="V115"/>
      <c r="W115"/>
      <c r="X115"/>
      <c r="Y115"/>
      <c r="AA115">
        <v>114</v>
      </c>
    </row>
    <row r="116" spans="1:27" x14ac:dyDescent="0.35">
      <c r="A116">
        <v>115</v>
      </c>
      <c r="B116" t="str">
        <f>IFERROR(VLOOKUP(CONCATENATE(C116,D116),'diode xref'!$AJ:$AJ,1,FALSE),CONCATENATE(VLOOKUP(C116,'20200310_diodes_as_of_3_10_20'!$A:$B,2,FALSE)," - no package match"))</f>
        <v>C6D08065A</v>
      </c>
      <c r="C116" t="str">
        <f t="array" ref="C116">INDEX('diode xref'!$J$1:$J$22,MATCH(MIN(ABS('diode xref'!$I$1:$I$22-M116)),ABS('diode xref'!$I$1:$I$22-M116),0))</f>
        <v>C6D08065</v>
      </c>
      <c r="D116" t="str">
        <f>IFERROR(VLOOKUP(E116,'diode xref'!$Z$23:$AA$29,2,FALSE)," - no package match")</f>
        <v>A</v>
      </c>
      <c r="E116" t="str">
        <f t="shared" si="1"/>
        <v>TO-220-2</v>
      </c>
      <c r="F116">
        <v>650</v>
      </c>
      <c r="G116">
        <v>8</v>
      </c>
      <c r="H116" t="s">
        <v>2393</v>
      </c>
      <c r="I116" t="s">
        <v>38</v>
      </c>
      <c r="J116" t="s">
        <v>2396</v>
      </c>
      <c r="K116" t="s">
        <v>2322</v>
      </c>
      <c r="L116" t="s">
        <v>8525</v>
      </c>
      <c r="M116">
        <v>8</v>
      </c>
      <c r="N116"/>
      <c r="O116"/>
      <c r="P116"/>
      <c r="Q116"/>
      <c r="R116"/>
      <c r="S116"/>
      <c r="T116"/>
      <c r="U116"/>
      <c r="V116"/>
      <c r="W116"/>
      <c r="X116"/>
      <c r="Y116"/>
      <c r="AA116">
        <v>115</v>
      </c>
    </row>
    <row r="117" spans="1:27" x14ac:dyDescent="0.35">
      <c r="A117">
        <v>116</v>
      </c>
      <c r="B117" t="str">
        <f>IFERROR(VLOOKUP(CONCATENATE(C117,D117),'diode xref'!$AJ:$AJ,1,FALSE),CONCATENATE(VLOOKUP(C117,'20200310_diodes_as_of_3_10_20'!$A:$B,2,FALSE)," - no package match"))</f>
        <v>C6D08065A - no package match</v>
      </c>
      <c r="C117" t="str">
        <f t="array" ref="C117">INDEX('diode xref'!$J$1:$J$22,MATCH(MIN(ABS('diode xref'!$I$1:$I$22-M117)),ABS('diode xref'!$I$1:$I$22-M117),0))</f>
        <v>C6D08065</v>
      </c>
      <c r="D117" t="str">
        <f>IFERROR(VLOOKUP(E117,'diode xref'!$Z$23:$AA$29,2,FALSE)," - no package match")</f>
        <v>E</v>
      </c>
      <c r="E117" t="str">
        <f t="shared" si="1"/>
        <v>TO-252-3</v>
      </c>
      <c r="F117">
        <v>650</v>
      </c>
      <c r="G117">
        <v>8</v>
      </c>
      <c r="H117" t="s">
        <v>2353</v>
      </c>
      <c r="I117" t="s">
        <v>38</v>
      </c>
      <c r="J117" t="s">
        <v>2281</v>
      </c>
      <c r="K117" t="s">
        <v>2354</v>
      </c>
      <c r="L117" t="s">
        <v>8526</v>
      </c>
      <c r="M117">
        <v>8</v>
      </c>
      <c r="N117"/>
      <c r="O117"/>
      <c r="P117"/>
      <c r="Q117"/>
      <c r="R117"/>
      <c r="S117"/>
      <c r="T117"/>
      <c r="U117"/>
      <c r="V117"/>
      <c r="W117"/>
      <c r="X117"/>
      <c r="Y117"/>
      <c r="AA117">
        <v>116</v>
      </c>
    </row>
    <row r="118" spans="1:27" x14ac:dyDescent="0.35">
      <c r="A118">
        <v>117</v>
      </c>
      <c r="B118" t="str">
        <f>IFERROR(VLOOKUP(CONCATENATE(C118,D118),'diode xref'!$AJ:$AJ,1,FALSE),CONCATENATE(VLOOKUP(C118,'20200310_diodes_as_of_3_10_20'!$A:$B,2,FALSE)," - no package match"))</f>
        <v>C6D08065A - no package match</v>
      </c>
      <c r="C118" t="str">
        <f t="array" ref="C118">INDEX('diode xref'!$J$1:$J$22,MATCH(MIN(ABS('diode xref'!$I$1:$I$22-M118)),ABS('diode xref'!$I$1:$I$22-M118),0))</f>
        <v>C6D08065</v>
      </c>
      <c r="D118" t="str">
        <f>IFERROR(VLOOKUP(E118,'diode xref'!$Z$23:$AA$29,2,FALSE)," - no package match")</f>
        <v>E</v>
      </c>
      <c r="E118" t="str">
        <f t="shared" si="1"/>
        <v>TO-252-3</v>
      </c>
      <c r="F118">
        <v>650</v>
      </c>
      <c r="G118">
        <v>8</v>
      </c>
      <c r="H118" t="s">
        <v>2338</v>
      </c>
      <c r="I118" t="s">
        <v>38</v>
      </c>
      <c r="J118" t="s">
        <v>2104</v>
      </c>
      <c r="K118" t="s">
        <v>2340</v>
      </c>
      <c r="L118" t="s">
        <v>8526</v>
      </c>
      <c r="M118">
        <v>8</v>
      </c>
      <c r="N118"/>
      <c r="O118"/>
      <c r="P118"/>
      <c r="Q118"/>
      <c r="R118"/>
      <c r="S118"/>
      <c r="T118"/>
      <c r="U118"/>
      <c r="V118"/>
      <c r="W118"/>
      <c r="X118"/>
      <c r="Y118"/>
      <c r="AA118">
        <v>117</v>
      </c>
    </row>
    <row r="119" spans="1:27" x14ac:dyDescent="0.35">
      <c r="A119">
        <v>118</v>
      </c>
      <c r="B119" t="str">
        <f>IFERROR(VLOOKUP(CONCATENATE(C119,D119),'diode xref'!$AJ:$AJ,1,FALSE),CONCATENATE(VLOOKUP(C119,'20200310_diodes_as_of_3_10_20'!$A:$B,2,FALSE)," - no package match"))</f>
        <v>C6D08065A</v>
      </c>
      <c r="C119" t="str">
        <f t="array" ref="C119">INDEX('diode xref'!$J$1:$J$22,MATCH(MIN(ABS('diode xref'!$I$1:$I$22-M119)),ABS('diode xref'!$I$1:$I$22-M119),0))</f>
        <v>C6D08065</v>
      </c>
      <c r="D119" t="str">
        <f>IFERROR(VLOOKUP(E119,'diode xref'!$Z$23:$AA$29,2,FALSE)," - no package match")</f>
        <v>A</v>
      </c>
      <c r="E119" t="str">
        <f t="shared" si="1"/>
        <v>TO-220-2</v>
      </c>
      <c r="F119">
        <v>650</v>
      </c>
      <c r="G119">
        <v>8</v>
      </c>
      <c r="H119" t="s">
        <v>2325</v>
      </c>
      <c r="I119" t="s">
        <v>38</v>
      </c>
      <c r="J119" t="s">
        <v>2281</v>
      </c>
      <c r="K119" t="s">
        <v>2322</v>
      </c>
      <c r="L119" t="s">
        <v>8525</v>
      </c>
      <c r="M119">
        <v>8</v>
      </c>
      <c r="N119"/>
      <c r="O119"/>
      <c r="P119"/>
      <c r="Q119"/>
      <c r="R119"/>
      <c r="S119"/>
      <c r="T119"/>
      <c r="U119"/>
      <c r="V119"/>
      <c r="W119"/>
      <c r="X119"/>
      <c r="Y119"/>
      <c r="AA119">
        <v>118</v>
      </c>
    </row>
    <row r="120" spans="1:27" x14ac:dyDescent="0.35">
      <c r="A120">
        <v>119</v>
      </c>
      <c r="B120" t="str">
        <f>IFERROR(VLOOKUP(CONCATENATE(C120,D120),'diode xref'!$AJ:$AJ,1,FALSE),CONCATENATE(VLOOKUP(C120,'20200310_diodes_as_of_3_10_20'!$A:$B,2,FALSE)," - no package match"))</f>
        <v>C6D08065A</v>
      </c>
      <c r="C120" t="str">
        <f t="array" ref="C120">INDEX('diode xref'!$J$1:$J$22,MATCH(MIN(ABS('diode xref'!$I$1:$I$22-M120)),ABS('diode xref'!$I$1:$I$22-M120),0))</f>
        <v>C6D08065</v>
      </c>
      <c r="D120" t="str">
        <f>IFERROR(VLOOKUP(E120,'diode xref'!$Z$23:$AA$29,2,FALSE)," - no package match")</f>
        <v>A</v>
      </c>
      <c r="E120" t="str">
        <f t="shared" si="1"/>
        <v>TO-220-2</v>
      </c>
      <c r="F120">
        <v>650</v>
      </c>
      <c r="G120">
        <v>8</v>
      </c>
      <c r="H120" t="s">
        <v>2321</v>
      </c>
      <c r="I120" t="s">
        <v>38</v>
      </c>
      <c r="J120" t="s">
        <v>2281</v>
      </c>
      <c r="K120" t="s">
        <v>2322</v>
      </c>
      <c r="L120" t="s">
        <v>8567</v>
      </c>
      <c r="M120">
        <v>8</v>
      </c>
      <c r="N120"/>
      <c r="O120"/>
      <c r="P120"/>
      <c r="Q120"/>
      <c r="R120"/>
      <c r="S120"/>
      <c r="T120"/>
      <c r="U120"/>
      <c r="V120"/>
      <c r="W120"/>
      <c r="X120"/>
      <c r="Y120"/>
      <c r="AA120">
        <v>119</v>
      </c>
    </row>
    <row r="121" spans="1:27" x14ac:dyDescent="0.35">
      <c r="A121">
        <v>120</v>
      </c>
      <c r="B121" t="str">
        <f>IFERROR(VLOOKUP(CONCATENATE(C121,D121),'diode xref'!$AJ:$AJ,1,FALSE),CONCATENATE(VLOOKUP(C121,'20200310_diodes_as_of_3_10_20'!$A:$B,2,FALSE)," - no package match"))</f>
        <v>C6D08065A - no package match</v>
      </c>
      <c r="C121" t="str">
        <f t="array" ref="C121">INDEX('diode xref'!$J$1:$J$22,MATCH(MIN(ABS('diode xref'!$I$1:$I$22-M121)),ABS('diode xref'!$I$1:$I$22-M121),0))</f>
        <v>C6D08065</v>
      </c>
      <c r="D121" t="str">
        <f>IFERROR(VLOOKUP(E121,'diode xref'!$Z$23:$AA$29,2,FALSE)," - no package match")</f>
        <v xml:space="preserve"> - no package match</v>
      </c>
      <c r="E121" t="str">
        <f t="shared" si="1"/>
        <v>8-PowerV</v>
      </c>
      <c r="F121">
        <v>650</v>
      </c>
      <c r="G121">
        <v>8</v>
      </c>
      <c r="H121" t="s">
        <v>2307</v>
      </c>
      <c r="I121" t="s">
        <v>38</v>
      </c>
      <c r="J121" t="s">
        <v>2311</v>
      </c>
      <c r="K121" t="s">
        <v>2310</v>
      </c>
      <c r="L121" t="s">
        <v>8568</v>
      </c>
      <c r="M121">
        <v>8</v>
      </c>
      <c r="N121"/>
      <c r="O121"/>
      <c r="P121"/>
      <c r="Q121"/>
      <c r="R121"/>
      <c r="S121"/>
      <c r="T121"/>
      <c r="U121"/>
      <c r="V121"/>
      <c r="W121"/>
      <c r="X121"/>
      <c r="Y121"/>
      <c r="AA121">
        <v>120</v>
      </c>
    </row>
    <row r="122" spans="1:27" x14ac:dyDescent="0.35">
      <c r="A122">
        <v>121</v>
      </c>
      <c r="B122" t="str">
        <f>IFERROR(VLOOKUP(CONCATENATE(C122,D122),'diode xref'!$AJ:$AJ,1,FALSE),CONCATENATE(VLOOKUP(C122,'20200310_diodes_as_of_3_10_20'!$A:$B,2,FALSE)," - no package match"))</f>
        <v>C6D08065A - no package match</v>
      </c>
      <c r="C122" t="str">
        <f t="array" ref="C122">INDEX('diode xref'!$J$1:$J$22,MATCH(MIN(ABS('diode xref'!$I$1:$I$22-M122)),ABS('diode xref'!$I$1:$I$22-M122),0))</f>
        <v>C6D08065</v>
      </c>
      <c r="D122" t="str">
        <f>IFERROR(VLOOKUP(E122,'diode xref'!$Z$23:$AA$29,2,FALSE)," - no package match")</f>
        <v>G</v>
      </c>
      <c r="E122" t="str">
        <f t="shared" si="1"/>
        <v>TO-263-3</v>
      </c>
      <c r="F122">
        <v>650</v>
      </c>
      <c r="G122">
        <v>8</v>
      </c>
      <c r="H122" t="s">
        <v>2293</v>
      </c>
      <c r="I122" t="s">
        <v>38</v>
      </c>
      <c r="J122" t="s">
        <v>2297</v>
      </c>
      <c r="K122" t="s">
        <v>2296</v>
      </c>
      <c r="L122" t="s">
        <v>8536</v>
      </c>
      <c r="M122">
        <v>8</v>
      </c>
      <c r="N122"/>
      <c r="O122"/>
      <c r="P122"/>
      <c r="Q122"/>
      <c r="R122"/>
      <c r="S122"/>
      <c r="T122"/>
      <c r="U122"/>
      <c r="V122"/>
      <c r="W122"/>
      <c r="X122"/>
      <c r="Y122"/>
      <c r="AA122">
        <v>121</v>
      </c>
    </row>
    <row r="123" spans="1:27" x14ac:dyDescent="0.35">
      <c r="A123">
        <v>122</v>
      </c>
      <c r="B123" t="str">
        <f>IFERROR(VLOOKUP(CONCATENATE(C123,D123),'diode xref'!$AJ:$AJ,1,FALSE),CONCATENATE(VLOOKUP(C123,'20200310_diodes_as_of_3_10_20'!$A:$B,2,FALSE)," - no package match"))</f>
        <v>C6D08065A - no package match</v>
      </c>
      <c r="C123" t="str">
        <f t="array" ref="C123">INDEX('diode xref'!$J$1:$J$22,MATCH(MIN(ABS('diode xref'!$I$1:$I$22-M123)),ABS('diode xref'!$I$1:$I$22-M123),0))</f>
        <v>C6D08065</v>
      </c>
      <c r="D123" t="str">
        <f>IFERROR(VLOOKUP(E123,'diode xref'!$Z$23:$AA$29,2,FALSE)," - no package match")</f>
        <v>G</v>
      </c>
      <c r="E123" t="str">
        <f t="shared" si="1"/>
        <v>TO-263-3</v>
      </c>
      <c r="F123">
        <v>650</v>
      </c>
      <c r="G123">
        <v>8</v>
      </c>
      <c r="H123" t="s">
        <v>2267</v>
      </c>
      <c r="I123" t="s">
        <v>38</v>
      </c>
      <c r="J123" t="s">
        <v>2281</v>
      </c>
      <c r="K123" t="s">
        <v>2280</v>
      </c>
      <c r="L123" t="s">
        <v>8536</v>
      </c>
      <c r="M123">
        <v>8</v>
      </c>
      <c r="N123"/>
      <c r="O123"/>
      <c r="P123"/>
      <c r="Q123"/>
      <c r="R123"/>
      <c r="S123"/>
      <c r="T123"/>
      <c r="U123"/>
      <c r="V123"/>
      <c r="W123"/>
      <c r="X123"/>
      <c r="Y123"/>
      <c r="AA123">
        <v>122</v>
      </c>
    </row>
    <row r="124" spans="1:27" x14ac:dyDescent="0.35">
      <c r="A124">
        <v>123</v>
      </c>
      <c r="B124" t="str">
        <f>IFERROR(VLOOKUP(CONCATENATE(C124,D124),'diode xref'!$AJ:$AJ,1,FALSE),CONCATENATE(VLOOKUP(C124,'20200310_diodes_as_of_3_10_20'!$A:$B,2,FALSE)," - no package match"))</f>
        <v>C6D04065A</v>
      </c>
      <c r="C124" t="str">
        <f t="array" ref="C124">INDEX('diode xref'!$J$1:$J$22,MATCH(MIN(ABS('diode xref'!$I$1:$I$22-M124)),ABS('diode xref'!$I$1:$I$22-M124),0))</f>
        <v>C6D04065</v>
      </c>
      <c r="D124" t="str">
        <f>IFERROR(VLOOKUP(E124,'diode xref'!$Z$23:$AA$29,2,FALSE)," - no package match")</f>
        <v>A</v>
      </c>
      <c r="E124" t="str">
        <f t="shared" si="1"/>
        <v>TO-220-2</v>
      </c>
      <c r="F124">
        <v>650</v>
      </c>
      <c r="G124">
        <v>8.6</v>
      </c>
      <c r="H124" t="s">
        <v>6789</v>
      </c>
      <c r="I124" t="s">
        <v>288</v>
      </c>
      <c r="J124" t="s">
        <v>2596</v>
      </c>
      <c r="K124" t="s">
        <v>6797</v>
      </c>
      <c r="L124" t="s">
        <v>8525</v>
      </c>
      <c r="M124">
        <v>4</v>
      </c>
      <c r="N124"/>
      <c r="O124"/>
      <c r="P124"/>
      <c r="Q124"/>
      <c r="R124"/>
      <c r="S124"/>
      <c r="T124"/>
      <c r="U124"/>
      <c r="V124"/>
      <c r="W124"/>
      <c r="X124"/>
      <c r="Y124"/>
      <c r="AA124">
        <v>123</v>
      </c>
    </row>
    <row r="125" spans="1:27" x14ac:dyDescent="0.35">
      <c r="A125">
        <v>124</v>
      </c>
      <c r="B125" t="str">
        <f>IFERROR(VLOOKUP(CONCATENATE(C125,D125),'diode xref'!$AJ:$AJ,1,FALSE),CONCATENATE(VLOOKUP(C125,'20200310_diodes_as_of_3_10_20'!$A:$B,2,FALSE)," - no package match"))</f>
        <v>C6D06065A</v>
      </c>
      <c r="C125" t="str">
        <f t="array" ref="C125">INDEX('diode xref'!$J$1:$J$22,MATCH(MIN(ABS('diode xref'!$I$1:$I$22-M125)),ABS('diode xref'!$I$1:$I$22-M125),0))</f>
        <v>C6D06065</v>
      </c>
      <c r="D125" t="str">
        <f>IFERROR(VLOOKUP(E125,'diode xref'!$Z$23:$AA$29,2,FALSE)," - no package match")</f>
        <v>A</v>
      </c>
      <c r="E125" t="str">
        <f t="shared" si="1"/>
        <v>TO-220-2</v>
      </c>
      <c r="F125">
        <v>650</v>
      </c>
      <c r="G125">
        <v>8.8000000000000007</v>
      </c>
      <c r="H125" t="s">
        <v>6769</v>
      </c>
      <c r="I125" t="s">
        <v>288</v>
      </c>
      <c r="J125" t="s">
        <v>2437</v>
      </c>
      <c r="K125" t="s">
        <v>6773</v>
      </c>
      <c r="L125" t="s">
        <v>8525</v>
      </c>
      <c r="M125">
        <v>6</v>
      </c>
      <c r="N125"/>
      <c r="O125"/>
      <c r="P125"/>
      <c r="Q125"/>
      <c r="R125"/>
      <c r="S125"/>
      <c r="T125"/>
      <c r="U125"/>
      <c r="V125"/>
      <c r="W125"/>
      <c r="X125"/>
      <c r="Y125"/>
      <c r="AA125">
        <v>124</v>
      </c>
    </row>
    <row r="126" spans="1:27" x14ac:dyDescent="0.35">
      <c r="A126">
        <v>125</v>
      </c>
      <c r="B126" t="str">
        <f>IFERROR(VLOOKUP(CONCATENATE(C126,D126),'diode xref'!$AJ:$AJ,1,FALSE),CONCATENATE(VLOOKUP(C126,'20200310_diodes_as_of_3_10_20'!$A:$B,2,FALSE)," - no package match"))</f>
        <v>C6D06065A - no package match</v>
      </c>
      <c r="C126" t="str">
        <f t="array" ref="C126">INDEX('diode xref'!$J$1:$J$22,MATCH(MIN(ABS('diode xref'!$I$1:$I$22-M126)),ABS('diode xref'!$I$1:$I$22-M126),0))</f>
        <v>C6D06065</v>
      </c>
      <c r="D126" t="str">
        <f>IFERROR(VLOOKUP(E126,'diode xref'!$Z$23:$AA$29,2,FALSE)," - no package match")</f>
        <v>G</v>
      </c>
      <c r="E126" t="str">
        <f t="shared" si="1"/>
        <v>TO-263-3</v>
      </c>
      <c r="F126">
        <v>650</v>
      </c>
      <c r="G126">
        <v>9</v>
      </c>
      <c r="H126" t="s">
        <v>7503</v>
      </c>
      <c r="I126" t="s">
        <v>288</v>
      </c>
      <c r="J126" t="s">
        <v>2437</v>
      </c>
      <c r="K126" t="s">
        <v>7511</v>
      </c>
      <c r="L126" t="s">
        <v>8536</v>
      </c>
      <c r="M126">
        <v>6</v>
      </c>
      <c r="N126"/>
      <c r="O126"/>
      <c r="P126"/>
      <c r="Q126"/>
      <c r="R126"/>
      <c r="S126"/>
      <c r="T126"/>
      <c r="U126"/>
      <c r="V126"/>
      <c r="W126"/>
      <c r="X126"/>
      <c r="Y126"/>
      <c r="AA126">
        <v>125</v>
      </c>
    </row>
    <row r="127" spans="1:27" x14ac:dyDescent="0.35">
      <c r="A127">
        <v>126</v>
      </c>
      <c r="B127" t="str">
        <f>IFERROR(VLOOKUP(CONCATENATE(C127,D127),'diode xref'!$AJ:$AJ,1,FALSE),CONCATENATE(VLOOKUP(C127,'20200310_diodes_as_of_3_10_20'!$A:$B,2,FALSE)," - no package match"))</f>
        <v>C6D08065A</v>
      </c>
      <c r="C127" t="str">
        <f t="array" ref="C127">INDEX('diode xref'!$J$1:$J$22,MATCH(MIN(ABS('diode xref'!$I$1:$I$22-M127)),ABS('diode xref'!$I$1:$I$22-M127),0))</f>
        <v>C6D08065</v>
      </c>
      <c r="D127" t="str">
        <f>IFERROR(VLOOKUP(E127,'diode xref'!$Z$23:$AA$29,2,FALSE)," - no package match")</f>
        <v>A</v>
      </c>
      <c r="E127" t="str">
        <f t="shared" si="1"/>
        <v>TO-220-2</v>
      </c>
      <c r="F127">
        <v>650</v>
      </c>
      <c r="G127">
        <v>9</v>
      </c>
      <c r="H127" t="s">
        <v>5683</v>
      </c>
      <c r="I127" t="s">
        <v>8571</v>
      </c>
      <c r="J127" t="s">
        <v>5689</v>
      </c>
      <c r="K127" t="s">
        <v>5688</v>
      </c>
      <c r="L127" t="s">
        <v>8525</v>
      </c>
      <c r="M127">
        <v>9</v>
      </c>
      <c r="N127"/>
      <c r="O127"/>
      <c r="P127"/>
      <c r="Q127"/>
      <c r="R127"/>
      <c r="S127"/>
      <c r="T127"/>
      <c r="U127"/>
      <c r="V127"/>
      <c r="W127"/>
      <c r="X127"/>
      <c r="Y127"/>
      <c r="AA127">
        <v>126</v>
      </c>
    </row>
    <row r="128" spans="1:27" x14ac:dyDescent="0.35">
      <c r="A128">
        <v>127</v>
      </c>
      <c r="B128" t="str">
        <f>IFERROR(VLOOKUP(CONCATENATE(C128,D128),'diode xref'!$AJ:$AJ,1,FALSE),CONCATENATE(VLOOKUP(C128,'20200310_diodes_as_of_3_10_20'!$A:$B,2,FALSE)," - no package match"))</f>
        <v>C6D08065A - no package match</v>
      </c>
      <c r="C128" t="str">
        <f t="array" ref="C128">INDEX('diode xref'!$J$1:$J$22,MATCH(MIN(ABS('diode xref'!$I$1:$I$22-M128)),ABS('diode xref'!$I$1:$I$22-M128),0))</f>
        <v>C6D08065</v>
      </c>
      <c r="D128" t="str">
        <f>IFERROR(VLOOKUP(E128,'diode xref'!$Z$23:$AA$29,2,FALSE)," - no package match")</f>
        <v>G</v>
      </c>
      <c r="E128" t="str">
        <f t="shared" si="1"/>
        <v>TO-263-3</v>
      </c>
      <c r="F128">
        <v>650</v>
      </c>
      <c r="G128">
        <v>9</v>
      </c>
      <c r="H128" t="s">
        <v>5284</v>
      </c>
      <c r="I128" t="s">
        <v>8571</v>
      </c>
      <c r="J128" t="s">
        <v>5294</v>
      </c>
      <c r="K128" t="s">
        <v>5293</v>
      </c>
      <c r="L128" t="s">
        <v>8536</v>
      </c>
      <c r="M128">
        <v>9</v>
      </c>
      <c r="N128"/>
      <c r="O128"/>
      <c r="P128"/>
      <c r="Q128"/>
      <c r="R128"/>
      <c r="S128"/>
      <c r="T128"/>
      <c r="U128"/>
      <c r="V128"/>
      <c r="W128"/>
      <c r="X128"/>
      <c r="Y128"/>
      <c r="AA128">
        <v>127</v>
      </c>
    </row>
    <row r="129" spans="1:27" x14ac:dyDescent="0.35">
      <c r="A129">
        <v>128</v>
      </c>
      <c r="B129" t="str">
        <f>IFERROR(VLOOKUP(CONCATENATE(C129,D129),'diode xref'!$AJ:$AJ,1,FALSE),CONCATENATE(VLOOKUP(C129,'20200310_diodes_as_of_3_10_20'!$A:$B,2,FALSE)," - no package match"))</f>
        <v>C6D06065A - no package match</v>
      </c>
      <c r="C129" t="str">
        <f t="array" ref="C129">INDEX('diode xref'!$J$1:$J$22,MATCH(MIN(ABS('diode xref'!$I$1:$I$22-M129)),ABS('diode xref'!$I$1:$I$22-M129),0))</f>
        <v>C6D06065</v>
      </c>
      <c r="D129" t="str">
        <f>IFERROR(VLOOKUP(E129,'diode xref'!$Z$23:$AA$29,2,FALSE)," - no package match")</f>
        <v>E</v>
      </c>
      <c r="E129" t="str">
        <f t="shared" si="1"/>
        <v>TO-252-3</v>
      </c>
      <c r="F129">
        <v>650</v>
      </c>
      <c r="G129">
        <v>9.1</v>
      </c>
      <c r="H129" t="s">
        <v>7298</v>
      </c>
      <c r="I129" t="s">
        <v>288</v>
      </c>
      <c r="J129" t="s">
        <v>2523</v>
      </c>
      <c r="K129" t="s">
        <v>7288</v>
      </c>
      <c r="L129" t="s">
        <v>8526</v>
      </c>
      <c r="M129">
        <v>6</v>
      </c>
      <c r="N129"/>
      <c r="O129"/>
      <c r="P129"/>
      <c r="Q129"/>
      <c r="R129"/>
      <c r="S129"/>
      <c r="T129"/>
      <c r="U129"/>
      <c r="V129"/>
      <c r="W129"/>
      <c r="X129"/>
      <c r="Y129"/>
      <c r="AA129">
        <v>128</v>
      </c>
    </row>
    <row r="130" spans="1:27" x14ac:dyDescent="0.35">
      <c r="A130">
        <v>129</v>
      </c>
      <c r="B130" t="str">
        <f>IFERROR(VLOOKUP(CONCATENATE(C130,D130),'diode xref'!$AJ:$AJ,1,FALSE),CONCATENATE(VLOOKUP(C130,'20200310_diodes_as_of_3_10_20'!$A:$B,2,FALSE)," - no package match"))</f>
        <v>C6D06065A - no package match</v>
      </c>
      <c r="C130" t="str">
        <f t="array" ref="C130">INDEX('diode xref'!$J$1:$J$22,MATCH(MIN(ABS('diode xref'!$I$1:$I$22-M130)),ABS('diode xref'!$I$1:$I$22-M130),0))</f>
        <v>C6D06065</v>
      </c>
      <c r="D130" t="str">
        <f>IFERROR(VLOOKUP(E130,'diode xref'!$Z$23:$AA$29,2,FALSE)," - no package match")</f>
        <v>E</v>
      </c>
      <c r="E130" t="str">
        <f t="shared" si="1"/>
        <v>TO-252-3</v>
      </c>
      <c r="F130">
        <v>650</v>
      </c>
      <c r="G130">
        <v>9.1</v>
      </c>
      <c r="H130" t="s">
        <v>7280</v>
      </c>
      <c r="I130" t="s">
        <v>288</v>
      </c>
      <c r="J130" t="s">
        <v>2523</v>
      </c>
      <c r="K130" t="s">
        <v>7288</v>
      </c>
      <c r="L130" t="s">
        <v>8526</v>
      </c>
      <c r="M130">
        <v>6</v>
      </c>
      <c r="N130"/>
      <c r="O130"/>
      <c r="P130"/>
      <c r="Q130"/>
      <c r="R130"/>
      <c r="S130"/>
      <c r="T130"/>
      <c r="U130"/>
      <c r="V130"/>
      <c r="W130"/>
      <c r="X130"/>
      <c r="Y130"/>
      <c r="AA130">
        <v>129</v>
      </c>
    </row>
    <row r="131" spans="1:27" x14ac:dyDescent="0.35">
      <c r="A131">
        <v>130</v>
      </c>
      <c r="B131" t="str">
        <f>IFERROR(VLOOKUP(CONCATENATE(C131,D131),'diode xref'!$AJ:$AJ,1,FALSE),CONCATENATE(VLOOKUP(C131,'20200310_diodes_as_of_3_10_20'!$A:$B,2,FALSE)," - no package match"))</f>
        <v>C6D08065A - no package match</v>
      </c>
      <c r="C131" t="str">
        <f t="array" ref="C131">INDEX('diode xref'!$J$1:$J$22,MATCH(MIN(ABS('diode xref'!$I$1:$I$22-M131)),ABS('diode xref'!$I$1:$I$22-M131),0))</f>
        <v>C6D08065</v>
      </c>
      <c r="D131" t="str">
        <f>IFERROR(VLOOKUP(E131,'diode xref'!$Z$23:$AA$29,2,FALSE)," - no package match")</f>
        <v xml:space="preserve"> - no package match</v>
      </c>
      <c r="E131" t="str">
        <f t="shared" ref="E131:E194" si="2">LEFT(L131,8)</f>
        <v>4-PowerT</v>
      </c>
      <c r="F131">
        <v>650</v>
      </c>
      <c r="G131">
        <v>9.6</v>
      </c>
      <c r="H131" t="s">
        <v>6825</v>
      </c>
      <c r="I131" t="s">
        <v>288</v>
      </c>
      <c r="J131" t="s">
        <v>2281</v>
      </c>
      <c r="K131" t="s">
        <v>6833</v>
      </c>
      <c r="L131" t="s">
        <v>8561</v>
      </c>
      <c r="M131">
        <v>8</v>
      </c>
      <c r="N131"/>
      <c r="O131"/>
      <c r="P131"/>
      <c r="Q131"/>
      <c r="R131"/>
      <c r="S131"/>
      <c r="T131"/>
      <c r="U131"/>
      <c r="V131"/>
      <c r="W131"/>
      <c r="X131"/>
      <c r="Y131"/>
      <c r="AA131">
        <v>130</v>
      </c>
    </row>
    <row r="132" spans="1:27" x14ac:dyDescent="0.35">
      <c r="A132">
        <v>131</v>
      </c>
      <c r="B132" t="str">
        <f>IFERROR(VLOOKUP(CONCATENATE(C132,D132),'diode xref'!$AJ:$AJ,1,FALSE),CONCATENATE(VLOOKUP(C132,'20200310_diodes_as_of_3_10_20'!$A:$B,2,FALSE)," - no package match"))</f>
        <v>C3D10065A - no package match</v>
      </c>
      <c r="C132" t="str">
        <f t="array" ref="C132">INDEX('diode xref'!$J$1:$J$22,MATCH(MIN(ABS('diode xref'!$I$1:$I$22-M132)),ABS('diode xref'!$I$1:$I$22-M132),0))</f>
        <v>C3D10065</v>
      </c>
      <c r="D132" t="str">
        <f>IFERROR(VLOOKUP(E132,'diode xref'!$Z$23:$AA$29,2,FALSE)," - no package match")</f>
        <v>D</v>
      </c>
      <c r="E132" t="str">
        <f t="shared" si="2"/>
        <v>TO-247-3</v>
      </c>
      <c r="F132">
        <v>650</v>
      </c>
      <c r="G132">
        <v>10</v>
      </c>
      <c r="H132" t="s">
        <v>8393</v>
      </c>
      <c r="I132" t="s">
        <v>8571</v>
      </c>
      <c r="J132" t="s">
        <v>4803</v>
      </c>
      <c r="K132" t="s">
        <v>8406</v>
      </c>
      <c r="L132" t="s">
        <v>2030</v>
      </c>
      <c r="M132">
        <v>10</v>
      </c>
      <c r="N132"/>
      <c r="O132"/>
      <c r="P132"/>
      <c r="Q132"/>
      <c r="R132"/>
      <c r="S132"/>
      <c r="T132"/>
      <c r="U132"/>
      <c r="V132"/>
      <c r="W132"/>
      <c r="X132"/>
      <c r="Y132"/>
      <c r="AA132">
        <v>131</v>
      </c>
    </row>
    <row r="133" spans="1:27" x14ac:dyDescent="0.35">
      <c r="A133">
        <v>132</v>
      </c>
      <c r="B133" t="str">
        <f>IFERROR(VLOOKUP(CONCATENATE(C133,D133),'diode xref'!$AJ:$AJ,1,FALSE),CONCATENATE(VLOOKUP(C133,'20200310_diodes_as_of_3_10_20'!$A:$B,2,FALSE)," - no package match"))</f>
        <v>C3D10065A</v>
      </c>
      <c r="C133" t="str">
        <f t="array" ref="C133">INDEX('diode xref'!$J$1:$J$22,MATCH(MIN(ABS('diode xref'!$I$1:$I$22-M133)),ABS('diode xref'!$I$1:$I$22-M133),0))</f>
        <v>C3D10065</v>
      </c>
      <c r="D133" t="str">
        <f>IFERROR(VLOOKUP(E133,'diode xref'!$Z$23:$AA$29,2,FALSE)," - no package match")</f>
        <v>A</v>
      </c>
      <c r="E133" t="str">
        <f t="shared" si="2"/>
        <v>TO-220-2</v>
      </c>
      <c r="F133">
        <v>650</v>
      </c>
      <c r="G133">
        <v>10</v>
      </c>
      <c r="H133" t="s">
        <v>6678</v>
      </c>
      <c r="I133" t="s">
        <v>288</v>
      </c>
      <c r="J133" t="s">
        <v>4803</v>
      </c>
      <c r="K133" t="s">
        <v>6551</v>
      </c>
      <c r="L133" t="s">
        <v>8525</v>
      </c>
      <c r="M133">
        <v>10</v>
      </c>
      <c r="N133"/>
      <c r="O133"/>
      <c r="P133"/>
      <c r="Q133"/>
      <c r="R133"/>
      <c r="S133"/>
      <c r="T133"/>
      <c r="U133"/>
      <c r="V133"/>
      <c r="W133"/>
      <c r="X133"/>
      <c r="Y133"/>
      <c r="AA133">
        <v>132</v>
      </c>
    </row>
    <row r="134" spans="1:27" x14ac:dyDescent="0.35">
      <c r="A134">
        <v>133</v>
      </c>
      <c r="B134" t="str">
        <f>IFERROR(VLOOKUP(CONCATENATE(C134,D134),'diode xref'!$AJ:$AJ,1,FALSE),CONCATENATE(VLOOKUP(C134,'20200310_diodes_as_of_3_10_20'!$A:$B,2,FALSE)," - no package match"))</f>
        <v>C3D10065A - no package match</v>
      </c>
      <c r="C134" t="str">
        <f t="array" ref="C134">INDEX('diode xref'!$J$1:$J$22,MATCH(MIN(ABS('diode xref'!$I$1:$I$22-M134)),ABS('diode xref'!$I$1:$I$22-M134),0))</f>
        <v>C3D10065</v>
      </c>
      <c r="D134" t="str">
        <f>IFERROR(VLOOKUP(E134,'diode xref'!$Z$23:$AA$29,2,FALSE)," - no package match")</f>
        <v xml:space="preserve"> - no package match</v>
      </c>
      <c r="E134" t="str">
        <f t="shared" si="2"/>
        <v>TO-220-3</v>
      </c>
      <c r="F134">
        <v>650</v>
      </c>
      <c r="G134">
        <v>10</v>
      </c>
      <c r="H134" t="s">
        <v>6595</v>
      </c>
      <c r="I134" t="s">
        <v>288</v>
      </c>
      <c r="J134" t="s">
        <v>4803</v>
      </c>
      <c r="K134" t="s">
        <v>6597</v>
      </c>
      <c r="L134" t="s">
        <v>2065</v>
      </c>
      <c r="M134">
        <v>10</v>
      </c>
      <c r="N134"/>
      <c r="O134"/>
      <c r="P134"/>
      <c r="Q134"/>
      <c r="R134"/>
      <c r="S134"/>
      <c r="T134"/>
      <c r="U134"/>
      <c r="V134"/>
      <c r="W134"/>
      <c r="X134"/>
      <c r="Y134"/>
      <c r="AA134">
        <v>133</v>
      </c>
    </row>
    <row r="135" spans="1:27" x14ac:dyDescent="0.35">
      <c r="A135">
        <v>134</v>
      </c>
      <c r="B135" t="str">
        <f>IFERROR(VLOOKUP(CONCATENATE(C135,D135),'diode xref'!$AJ:$AJ,1,FALSE),CONCATENATE(VLOOKUP(C135,'20200310_diodes_as_of_3_10_20'!$A:$B,2,FALSE)," - no package match"))</f>
        <v>C3D10065A</v>
      </c>
      <c r="C135" t="str">
        <f t="array" ref="C135">INDEX('diode xref'!$J$1:$J$22,MATCH(MIN(ABS('diode xref'!$I$1:$I$22-M135)),ABS('diode xref'!$I$1:$I$22-M135),0))</f>
        <v>C3D10065</v>
      </c>
      <c r="D135" t="str">
        <f>IFERROR(VLOOKUP(E135,'diode xref'!$Z$23:$AA$29,2,FALSE)," - no package match")</f>
        <v>A</v>
      </c>
      <c r="E135" t="str">
        <f t="shared" si="2"/>
        <v>TO-220-2</v>
      </c>
      <c r="F135">
        <v>650</v>
      </c>
      <c r="G135">
        <v>10</v>
      </c>
      <c r="H135" t="s">
        <v>6496</v>
      </c>
      <c r="I135" t="s">
        <v>288</v>
      </c>
      <c r="J135" t="s">
        <v>2104</v>
      </c>
      <c r="K135" t="s">
        <v>6508</v>
      </c>
      <c r="L135" t="s">
        <v>8535</v>
      </c>
      <c r="M135">
        <v>10</v>
      </c>
      <c r="N135"/>
      <c r="O135"/>
      <c r="P135"/>
      <c r="Q135"/>
      <c r="R135"/>
      <c r="S135"/>
      <c r="T135"/>
      <c r="U135"/>
      <c r="V135"/>
      <c r="W135"/>
      <c r="X135"/>
      <c r="Y135"/>
      <c r="AA135">
        <v>134</v>
      </c>
    </row>
    <row r="136" spans="1:27" x14ac:dyDescent="0.35">
      <c r="A136">
        <v>135</v>
      </c>
      <c r="B136" t="str">
        <f>IFERROR(VLOOKUP(CONCATENATE(C136,D136),'diode xref'!$AJ:$AJ,1,FALSE),CONCATENATE(VLOOKUP(C136,'20200310_diodes_as_of_3_10_20'!$A:$B,2,FALSE)," - no package match"))</f>
        <v>C3D10065A</v>
      </c>
      <c r="C136" t="str">
        <f t="array" ref="C136">INDEX('diode xref'!$J$1:$J$22,MATCH(MIN(ABS('diode xref'!$I$1:$I$22-M136)),ABS('diode xref'!$I$1:$I$22-M136),0))</f>
        <v>C3D10065</v>
      </c>
      <c r="D136" t="str">
        <f>IFERROR(VLOOKUP(E136,'diode xref'!$Z$23:$AA$29,2,FALSE)," - no package match")</f>
        <v>A</v>
      </c>
      <c r="E136" t="str">
        <f t="shared" si="2"/>
        <v>TO-220-2</v>
      </c>
      <c r="F136">
        <v>650</v>
      </c>
      <c r="G136">
        <v>10</v>
      </c>
      <c r="H136" t="s">
        <v>5619</v>
      </c>
      <c r="I136" t="s">
        <v>8571</v>
      </c>
      <c r="J136" t="s">
        <v>4803</v>
      </c>
      <c r="K136" t="s">
        <v>5637</v>
      </c>
      <c r="L136" t="s">
        <v>8525</v>
      </c>
      <c r="M136">
        <v>10</v>
      </c>
      <c r="N136"/>
      <c r="O136"/>
      <c r="P136"/>
      <c r="Q136"/>
      <c r="R136"/>
      <c r="S136"/>
      <c r="T136"/>
      <c r="U136"/>
      <c r="V136"/>
      <c r="W136"/>
      <c r="X136"/>
      <c r="Y136"/>
      <c r="AA136">
        <v>135</v>
      </c>
    </row>
    <row r="137" spans="1:27" x14ac:dyDescent="0.35">
      <c r="A137">
        <v>136</v>
      </c>
      <c r="B137" t="str">
        <f>IFERROR(VLOOKUP(CONCATENATE(C137,D137),'diode xref'!$AJ:$AJ,1,FALSE),CONCATENATE(VLOOKUP(C137,'20200310_diodes_as_of_3_10_20'!$A:$B,2,FALSE)," - no package match"))</f>
        <v>C3D10065A - no package match</v>
      </c>
      <c r="C137" t="str">
        <f t="array" ref="C137">INDEX('diode xref'!$J$1:$J$22,MATCH(MIN(ABS('diode xref'!$I$1:$I$22-M137)),ABS('diode xref'!$I$1:$I$22-M137),0))</f>
        <v>C3D10065</v>
      </c>
      <c r="D137" t="str">
        <f>IFERROR(VLOOKUP(E137,'diode xref'!$Z$23:$AA$29,2,FALSE)," - no package match")</f>
        <v>G</v>
      </c>
      <c r="E137" t="str">
        <f t="shared" si="2"/>
        <v>TO-263-3</v>
      </c>
      <c r="F137">
        <v>650</v>
      </c>
      <c r="G137">
        <v>10</v>
      </c>
      <c r="H137" t="s">
        <v>5272</v>
      </c>
      <c r="I137" t="s">
        <v>8571</v>
      </c>
      <c r="J137" t="s">
        <v>4453</v>
      </c>
      <c r="K137" t="s">
        <v>5274</v>
      </c>
      <c r="L137" t="s">
        <v>8536</v>
      </c>
      <c r="M137">
        <v>10</v>
      </c>
      <c r="N137"/>
      <c r="O137"/>
      <c r="P137"/>
      <c r="Q137"/>
      <c r="R137"/>
      <c r="S137"/>
      <c r="T137"/>
      <c r="U137"/>
      <c r="V137"/>
      <c r="W137"/>
      <c r="X137"/>
      <c r="Y137"/>
      <c r="AA137">
        <v>136</v>
      </c>
    </row>
    <row r="138" spans="1:27" x14ac:dyDescent="0.35">
      <c r="A138">
        <v>137</v>
      </c>
      <c r="B138" t="str">
        <f>IFERROR(VLOOKUP(CONCATENATE(C138,D138),'diode xref'!$AJ:$AJ,1,FALSE),CONCATENATE(VLOOKUP(C138,'20200310_diodes_as_of_3_10_20'!$A:$B,2,FALSE)," - no package match"))</f>
        <v>C3D10065A - no package match</v>
      </c>
      <c r="C138" t="str">
        <f t="array" ref="C138">INDEX('diode xref'!$J$1:$J$22,MATCH(MIN(ABS('diode xref'!$I$1:$I$22-M138)),ABS('diode xref'!$I$1:$I$22-M138),0))</f>
        <v>C3D10065</v>
      </c>
      <c r="D138" t="str">
        <f>IFERROR(VLOOKUP(E138,'diode xref'!$Z$23:$AA$29,2,FALSE)," - no package match")</f>
        <v xml:space="preserve"> - no package match</v>
      </c>
      <c r="E138" t="str">
        <f t="shared" si="2"/>
        <v>4-PowerT</v>
      </c>
      <c r="F138">
        <v>650</v>
      </c>
      <c r="G138">
        <v>10</v>
      </c>
      <c r="H138" t="s">
        <v>5186</v>
      </c>
      <c r="I138" t="s">
        <v>8571</v>
      </c>
      <c r="J138" t="s">
        <v>4803</v>
      </c>
      <c r="K138" t="s">
        <v>5194</v>
      </c>
      <c r="L138" t="s">
        <v>8561</v>
      </c>
      <c r="M138">
        <v>10</v>
      </c>
      <c r="N138"/>
      <c r="O138"/>
      <c r="P138"/>
      <c r="Q138"/>
      <c r="R138"/>
      <c r="S138"/>
      <c r="T138"/>
      <c r="U138"/>
      <c r="V138"/>
      <c r="W138"/>
      <c r="X138"/>
      <c r="Y138"/>
      <c r="AA138">
        <v>137</v>
      </c>
    </row>
    <row r="139" spans="1:27" x14ac:dyDescent="0.35">
      <c r="A139">
        <v>138</v>
      </c>
      <c r="B139" t="str">
        <f>IFERROR(VLOOKUP(CONCATENATE(C139,D139),'diode xref'!$AJ:$AJ,1,FALSE),CONCATENATE(VLOOKUP(C139,'20200310_diodes_as_of_3_10_20'!$A:$B,2,FALSE)," - no package match"))</f>
        <v>C3D10065A - no package match</v>
      </c>
      <c r="C139" t="str">
        <f t="array" ref="C139">INDEX('diode xref'!$J$1:$J$22,MATCH(MIN(ABS('diode xref'!$I$1:$I$22-M139)),ABS('diode xref'!$I$1:$I$22-M139),0))</f>
        <v>C3D10065</v>
      </c>
      <c r="D139" t="str">
        <f>IFERROR(VLOOKUP(E139,'diode xref'!$Z$23:$AA$29,2,FALSE)," - no package match")</f>
        <v>D</v>
      </c>
      <c r="E139" t="str">
        <f t="shared" si="2"/>
        <v>TO-247-3</v>
      </c>
      <c r="F139">
        <v>650</v>
      </c>
      <c r="G139">
        <v>10</v>
      </c>
      <c r="H139" t="s">
        <v>5097</v>
      </c>
      <c r="I139" t="s">
        <v>8571</v>
      </c>
      <c r="J139" t="s">
        <v>4803</v>
      </c>
      <c r="K139" t="s">
        <v>5051</v>
      </c>
      <c r="L139" t="s">
        <v>2030</v>
      </c>
      <c r="M139">
        <v>10</v>
      </c>
      <c r="N139"/>
      <c r="O139"/>
      <c r="P139"/>
      <c r="Q139"/>
      <c r="R139"/>
      <c r="S139"/>
      <c r="T139"/>
      <c r="U139"/>
      <c r="V139"/>
      <c r="W139"/>
      <c r="X139"/>
      <c r="Y139"/>
      <c r="AA139">
        <v>138</v>
      </c>
    </row>
    <row r="140" spans="1:27" x14ac:dyDescent="0.35">
      <c r="A140">
        <v>139</v>
      </c>
      <c r="B140" t="str">
        <f>IFERROR(VLOOKUP(CONCATENATE(C140,D140),'diode xref'!$AJ:$AJ,1,FALSE),CONCATENATE(VLOOKUP(C140,'20200310_diodes_as_of_3_10_20'!$A:$B,2,FALSE)," - no package match"))</f>
        <v>C3D10065A - no package match</v>
      </c>
      <c r="C140" t="str">
        <f t="array" ref="C140">INDEX('diode xref'!$J$1:$J$22,MATCH(MIN(ABS('diode xref'!$I$1:$I$22-M140)),ABS('diode xref'!$I$1:$I$22-M140),0))</f>
        <v>C3D10065</v>
      </c>
      <c r="D140" t="str">
        <f>IFERROR(VLOOKUP(E140,'diode xref'!$Z$23:$AA$29,2,FALSE)," - no package match")</f>
        <v>D</v>
      </c>
      <c r="E140" t="str">
        <f t="shared" si="2"/>
        <v>TO-247-3</v>
      </c>
      <c r="F140">
        <v>650</v>
      </c>
      <c r="G140">
        <v>10</v>
      </c>
      <c r="H140" t="s">
        <v>5041</v>
      </c>
      <c r="I140" t="s">
        <v>8571</v>
      </c>
      <c r="J140" t="s">
        <v>4803</v>
      </c>
      <c r="K140" t="s">
        <v>5051</v>
      </c>
      <c r="L140" t="s">
        <v>2030</v>
      </c>
      <c r="M140">
        <v>10</v>
      </c>
      <c r="N140"/>
      <c r="O140"/>
      <c r="P140"/>
      <c r="Q140"/>
      <c r="R140"/>
      <c r="S140"/>
      <c r="T140"/>
      <c r="U140"/>
      <c r="V140"/>
      <c r="W140"/>
      <c r="X140"/>
      <c r="Y140"/>
      <c r="AA140">
        <v>139</v>
      </c>
    </row>
    <row r="141" spans="1:27" x14ac:dyDescent="0.35">
      <c r="A141">
        <v>140</v>
      </c>
      <c r="B141" t="str">
        <f>IFERROR(VLOOKUP(CONCATENATE(C141,D141),'diode xref'!$AJ:$AJ,1,FALSE),CONCATENATE(VLOOKUP(C141,'20200310_diodes_as_of_3_10_20'!$A:$B,2,FALSE)," - no package match"))</f>
        <v>C3D10065A</v>
      </c>
      <c r="C141" t="str">
        <f t="array" ref="C141">INDEX('diode xref'!$J$1:$J$22,MATCH(MIN(ABS('diode xref'!$I$1:$I$22-M141)),ABS('diode xref'!$I$1:$I$22-M141),0))</f>
        <v>C3D10065</v>
      </c>
      <c r="D141" t="str">
        <f>IFERROR(VLOOKUP(E141,'diode xref'!$Z$23:$AA$29,2,FALSE)," - no package match")</f>
        <v>A</v>
      </c>
      <c r="E141" t="str">
        <f t="shared" si="2"/>
        <v>TO-220-2</v>
      </c>
      <c r="F141">
        <v>650</v>
      </c>
      <c r="G141">
        <v>10</v>
      </c>
      <c r="H141" t="s">
        <v>4806</v>
      </c>
      <c r="I141" t="s">
        <v>8573</v>
      </c>
      <c r="J141" t="s">
        <v>4803</v>
      </c>
      <c r="K141" t="s">
        <v>4812</v>
      </c>
      <c r="L141" t="s">
        <v>8525</v>
      </c>
      <c r="M141">
        <v>10</v>
      </c>
      <c r="N141"/>
      <c r="O141"/>
      <c r="P141"/>
      <c r="Q141"/>
      <c r="R141"/>
      <c r="S141"/>
      <c r="T141"/>
      <c r="U141"/>
      <c r="V141"/>
      <c r="W141"/>
      <c r="X141"/>
      <c r="Y141"/>
      <c r="AA141">
        <v>140</v>
      </c>
    </row>
    <row r="142" spans="1:27" x14ac:dyDescent="0.35">
      <c r="A142">
        <v>141</v>
      </c>
      <c r="B142" t="str">
        <f>IFERROR(VLOOKUP(CONCATENATE(C142,D142),'diode xref'!$AJ:$AJ,1,FALSE),CONCATENATE(VLOOKUP(C142,'20200310_diodes_as_of_3_10_20'!$A:$B,2,FALSE)," - no package match"))</f>
        <v>C3D10065A - no package match</v>
      </c>
      <c r="C142" t="str">
        <f t="array" ref="C142">INDEX('diode xref'!$J$1:$J$22,MATCH(MIN(ABS('diode xref'!$I$1:$I$22-M142)),ABS('diode xref'!$I$1:$I$22-M142),0))</f>
        <v>C3D10065</v>
      </c>
      <c r="D142" t="str">
        <f>IFERROR(VLOOKUP(E142,'diode xref'!$Z$23:$AA$29,2,FALSE)," - no package match")</f>
        <v xml:space="preserve"> - no package match</v>
      </c>
      <c r="E142" t="str">
        <f t="shared" si="2"/>
        <v>TO-220-3</v>
      </c>
      <c r="F142">
        <v>650</v>
      </c>
      <c r="G142">
        <v>10</v>
      </c>
      <c r="H142" t="s">
        <v>4413</v>
      </c>
      <c r="I142" t="s">
        <v>8574</v>
      </c>
      <c r="J142" t="s">
        <v>3063</v>
      </c>
      <c r="K142" t="s">
        <v>4414</v>
      </c>
      <c r="L142" t="s">
        <v>2065</v>
      </c>
      <c r="M142">
        <v>10</v>
      </c>
      <c r="N142"/>
      <c r="O142"/>
      <c r="P142"/>
      <c r="Q142"/>
      <c r="R142"/>
      <c r="S142"/>
      <c r="T142"/>
      <c r="U142"/>
      <c r="V142"/>
      <c r="W142"/>
      <c r="X142"/>
      <c r="Y142"/>
      <c r="AA142">
        <v>141</v>
      </c>
    </row>
    <row r="143" spans="1:27" x14ac:dyDescent="0.35">
      <c r="A143">
        <v>142</v>
      </c>
      <c r="B143" t="str">
        <f>IFERROR(VLOOKUP(CONCATENATE(C143,D143),'diode xref'!$AJ:$AJ,1,FALSE),CONCATENATE(VLOOKUP(C143,'20200310_diodes_as_of_3_10_20'!$A:$B,2,FALSE)," - no package match"))</f>
        <v>C3D10065A</v>
      </c>
      <c r="C143" t="str">
        <f t="array" ref="C143">INDEX('diode xref'!$J$1:$J$22,MATCH(MIN(ABS('diode xref'!$I$1:$I$22-M143)),ABS('diode xref'!$I$1:$I$22-M143),0))</f>
        <v>C3D10065</v>
      </c>
      <c r="D143" t="str">
        <f>IFERROR(VLOOKUP(E143,'diode xref'!$Z$23:$AA$29,2,FALSE)," - no package match")</f>
        <v>A</v>
      </c>
      <c r="E143" t="str">
        <f t="shared" si="2"/>
        <v>TO-220-2</v>
      </c>
      <c r="F143">
        <v>650</v>
      </c>
      <c r="G143">
        <v>10</v>
      </c>
      <c r="H143" t="s">
        <v>4131</v>
      </c>
      <c r="I143" t="s">
        <v>8575</v>
      </c>
      <c r="J143" t="s">
        <v>3183</v>
      </c>
      <c r="K143" t="s">
        <v>3177</v>
      </c>
      <c r="L143" t="s">
        <v>8525</v>
      </c>
      <c r="M143">
        <v>10</v>
      </c>
      <c r="N143"/>
      <c r="O143"/>
      <c r="P143"/>
      <c r="Q143"/>
      <c r="R143"/>
      <c r="S143"/>
      <c r="T143"/>
      <c r="U143"/>
      <c r="V143"/>
      <c r="W143"/>
      <c r="X143"/>
      <c r="Y143"/>
      <c r="AA143">
        <v>142</v>
      </c>
    </row>
    <row r="144" spans="1:27" x14ac:dyDescent="0.35">
      <c r="A144">
        <v>143</v>
      </c>
      <c r="B144" t="str">
        <f>IFERROR(VLOOKUP(CONCATENATE(C144,D144),'diode xref'!$AJ:$AJ,1,FALSE),CONCATENATE(VLOOKUP(C144,'20200310_diodes_as_of_3_10_20'!$A:$B,2,FALSE)," - no package match"))</f>
        <v>C3D10065A</v>
      </c>
      <c r="C144" t="str">
        <f t="array" ref="C144">INDEX('diode xref'!$J$1:$J$22,MATCH(MIN(ABS('diode xref'!$I$1:$I$22-M144)),ABS('diode xref'!$I$1:$I$22-M144),0))</f>
        <v>C3D10065</v>
      </c>
      <c r="D144" t="str">
        <f>IFERROR(VLOOKUP(E144,'diode xref'!$Z$23:$AA$29,2,FALSE)," - no package match")</f>
        <v>A</v>
      </c>
      <c r="E144" t="str">
        <f t="shared" si="2"/>
        <v>TO-220-2</v>
      </c>
      <c r="F144">
        <v>650</v>
      </c>
      <c r="G144">
        <v>10</v>
      </c>
      <c r="H144" t="s">
        <v>4117</v>
      </c>
      <c r="I144" t="s">
        <v>8575</v>
      </c>
      <c r="J144" t="s">
        <v>3183</v>
      </c>
      <c r="K144" t="s">
        <v>4128</v>
      </c>
      <c r="L144" t="s">
        <v>8525</v>
      </c>
      <c r="M144">
        <v>10</v>
      </c>
      <c r="N144"/>
      <c r="O144"/>
      <c r="P144"/>
      <c r="Q144"/>
      <c r="R144"/>
      <c r="S144"/>
      <c r="T144"/>
      <c r="U144"/>
      <c r="V144"/>
      <c r="W144"/>
      <c r="X144"/>
      <c r="Y144"/>
      <c r="AA144">
        <v>143</v>
      </c>
    </row>
    <row r="145" spans="1:27" x14ac:dyDescent="0.35">
      <c r="A145">
        <v>144</v>
      </c>
      <c r="B145" t="str">
        <f>IFERROR(VLOOKUP(CONCATENATE(C145,D145),'diode xref'!$AJ:$AJ,1,FALSE),CONCATENATE(VLOOKUP(C145,'20200310_diodes_as_of_3_10_20'!$A:$B,2,FALSE)," - no package match"))</f>
        <v>C3D10065A - no package match</v>
      </c>
      <c r="C145" t="str">
        <f t="array" ref="C145">INDEX('diode xref'!$J$1:$J$22,MATCH(MIN(ABS('diode xref'!$I$1:$I$22-M145)),ABS('diode xref'!$I$1:$I$22-M145),0))</f>
        <v>C3D10065</v>
      </c>
      <c r="D145" t="str">
        <f>IFERROR(VLOOKUP(E145,'diode xref'!$Z$23:$AA$29,2,FALSE)," - no package match")</f>
        <v>G</v>
      </c>
      <c r="E145" t="str">
        <f t="shared" si="2"/>
        <v>TO-263-3</v>
      </c>
      <c r="F145">
        <v>650</v>
      </c>
      <c r="G145">
        <v>10</v>
      </c>
      <c r="H145" t="s">
        <v>4110</v>
      </c>
      <c r="I145" t="s">
        <v>8575</v>
      </c>
      <c r="J145" t="s">
        <v>3183</v>
      </c>
      <c r="K145" t="s">
        <v>4102</v>
      </c>
      <c r="L145" t="s">
        <v>8536</v>
      </c>
      <c r="M145">
        <v>10</v>
      </c>
      <c r="N145"/>
      <c r="O145"/>
      <c r="P145"/>
      <c r="Q145"/>
      <c r="R145"/>
      <c r="S145"/>
      <c r="T145"/>
      <c r="U145"/>
      <c r="V145"/>
      <c r="W145"/>
      <c r="X145"/>
      <c r="Y145"/>
      <c r="AA145">
        <v>144</v>
      </c>
    </row>
    <row r="146" spans="1:27" x14ac:dyDescent="0.35">
      <c r="A146">
        <v>145</v>
      </c>
      <c r="B146" t="str">
        <f>IFERROR(VLOOKUP(CONCATENATE(C146,D146),'diode xref'!$AJ:$AJ,1,FALSE),CONCATENATE(VLOOKUP(C146,'20200310_diodes_as_of_3_10_20'!$A:$B,2,FALSE)," - no package match"))</f>
        <v>C3D10065A - no package match</v>
      </c>
      <c r="C146" t="str">
        <f t="array" ref="C146">INDEX('diode xref'!$J$1:$J$22,MATCH(MIN(ABS('diode xref'!$I$1:$I$22-M146)),ABS('diode xref'!$I$1:$I$22-M146),0))</f>
        <v>C3D10065</v>
      </c>
      <c r="D146" t="str">
        <f>IFERROR(VLOOKUP(E146,'diode xref'!$Z$23:$AA$29,2,FALSE)," - no package match")</f>
        <v>G</v>
      </c>
      <c r="E146" t="str">
        <f t="shared" si="2"/>
        <v>TO-263-3</v>
      </c>
      <c r="F146">
        <v>650</v>
      </c>
      <c r="G146">
        <v>10</v>
      </c>
      <c r="H146" t="s">
        <v>4091</v>
      </c>
      <c r="I146" t="s">
        <v>8575</v>
      </c>
      <c r="J146" t="s">
        <v>3183</v>
      </c>
      <c r="K146" t="s">
        <v>4102</v>
      </c>
      <c r="L146" t="s">
        <v>8536</v>
      </c>
      <c r="M146">
        <v>10</v>
      </c>
      <c r="N146"/>
      <c r="O146"/>
      <c r="P146"/>
      <c r="Q146"/>
      <c r="R146"/>
      <c r="S146"/>
      <c r="T146"/>
      <c r="U146"/>
      <c r="V146"/>
      <c r="W146"/>
      <c r="X146"/>
      <c r="Y146"/>
      <c r="AA146">
        <v>145</v>
      </c>
    </row>
    <row r="147" spans="1:27" x14ac:dyDescent="0.35">
      <c r="A147">
        <v>146</v>
      </c>
      <c r="B147" t="str">
        <f>IFERROR(VLOOKUP(CONCATENATE(C147,D147),'diode xref'!$AJ:$AJ,1,FALSE),CONCATENATE(VLOOKUP(C147,'20200310_diodes_as_of_3_10_20'!$A:$B,2,FALSE)," - no package match"))</f>
        <v>C3D10065A</v>
      </c>
      <c r="C147" t="str">
        <f t="array" ref="C147">INDEX('diode xref'!$J$1:$J$22,MATCH(MIN(ABS('diode xref'!$I$1:$I$22-M147)),ABS('diode xref'!$I$1:$I$22-M147),0))</f>
        <v>C3D10065</v>
      </c>
      <c r="D147" t="str">
        <f>IFERROR(VLOOKUP(E147,'diode xref'!$Z$23:$AA$29,2,FALSE)," - no package match")</f>
        <v>A</v>
      </c>
      <c r="E147" t="str">
        <f t="shared" si="2"/>
        <v>TO-220-2</v>
      </c>
      <c r="F147">
        <v>650</v>
      </c>
      <c r="G147">
        <v>10</v>
      </c>
      <c r="H147" t="s">
        <v>4073</v>
      </c>
      <c r="I147" t="s">
        <v>8575</v>
      </c>
      <c r="J147" t="s">
        <v>3183</v>
      </c>
      <c r="K147" t="s">
        <v>4088</v>
      </c>
      <c r="L147" t="s">
        <v>8525</v>
      </c>
      <c r="M147">
        <v>10</v>
      </c>
      <c r="N147"/>
      <c r="O147"/>
      <c r="P147"/>
      <c r="Q147"/>
      <c r="R147"/>
      <c r="S147"/>
      <c r="T147"/>
      <c r="U147"/>
      <c r="V147"/>
      <c r="W147"/>
      <c r="X147"/>
      <c r="Y147"/>
      <c r="AA147">
        <v>146</v>
      </c>
    </row>
    <row r="148" spans="1:27" x14ac:dyDescent="0.35">
      <c r="A148">
        <v>147</v>
      </c>
      <c r="B148" t="str">
        <f>IFERROR(VLOOKUP(CONCATENATE(C148,D148),'diode xref'!$AJ:$AJ,1,FALSE),CONCATENATE(VLOOKUP(C148,'20200310_diodes_as_of_3_10_20'!$A:$B,2,FALSE)," - no package match"))</f>
        <v>C3D10065A</v>
      </c>
      <c r="C148" t="str">
        <f t="array" ref="C148">INDEX('diode xref'!$J$1:$J$22,MATCH(MIN(ABS('diode xref'!$I$1:$I$22-M148)),ABS('diode xref'!$I$1:$I$22-M148),0))</f>
        <v>C3D10065</v>
      </c>
      <c r="D148" t="str">
        <f>IFERROR(VLOOKUP(E148,'diode xref'!$Z$23:$AA$29,2,FALSE)," - no package match")</f>
        <v>A</v>
      </c>
      <c r="E148" t="str">
        <f t="shared" si="2"/>
        <v>TO-220-2</v>
      </c>
      <c r="F148">
        <v>650</v>
      </c>
      <c r="G148">
        <v>10</v>
      </c>
      <c r="H148" t="s">
        <v>3462</v>
      </c>
      <c r="I148" t="s">
        <v>8575</v>
      </c>
      <c r="J148" t="s">
        <v>3063</v>
      </c>
      <c r="K148" t="s">
        <v>3339</v>
      </c>
      <c r="L148" t="s">
        <v>8525</v>
      </c>
      <c r="M148">
        <v>10</v>
      </c>
      <c r="N148"/>
      <c r="O148"/>
      <c r="P148"/>
      <c r="Q148"/>
      <c r="R148"/>
      <c r="S148"/>
      <c r="T148"/>
      <c r="U148"/>
      <c r="V148"/>
      <c r="W148"/>
      <c r="X148"/>
      <c r="Y148"/>
      <c r="AA148">
        <v>147</v>
      </c>
    </row>
    <row r="149" spans="1:27" x14ac:dyDescent="0.35">
      <c r="A149">
        <v>148</v>
      </c>
      <c r="B149" t="str">
        <f>IFERROR(VLOOKUP(CONCATENATE(C149,D149),'diode xref'!$AJ:$AJ,1,FALSE),CONCATENATE(VLOOKUP(C149,'20200310_diodes_as_of_3_10_20'!$A:$B,2,FALSE)," - no package match"))</f>
        <v>C3D10065A - no package match</v>
      </c>
      <c r="C149" t="str">
        <f t="array" ref="C149">INDEX('diode xref'!$J$1:$J$22,MATCH(MIN(ABS('diode xref'!$I$1:$I$22-M149)),ABS('diode xref'!$I$1:$I$22-M149),0))</f>
        <v>C3D10065</v>
      </c>
      <c r="D149" t="str">
        <f>IFERROR(VLOOKUP(E149,'diode xref'!$Z$23:$AA$29,2,FALSE)," - no package match")</f>
        <v>G</v>
      </c>
      <c r="E149" t="str">
        <f t="shared" si="2"/>
        <v>TO-263-3</v>
      </c>
      <c r="F149">
        <v>650</v>
      </c>
      <c r="G149">
        <v>10</v>
      </c>
      <c r="H149" t="s">
        <v>3456</v>
      </c>
      <c r="I149" t="s">
        <v>8575</v>
      </c>
      <c r="J149" t="s">
        <v>3063</v>
      </c>
      <c r="K149" t="s">
        <v>3312</v>
      </c>
      <c r="L149" t="s">
        <v>8536</v>
      </c>
      <c r="M149">
        <v>10</v>
      </c>
      <c r="N149"/>
      <c r="O149"/>
      <c r="P149"/>
      <c r="Q149"/>
      <c r="R149"/>
      <c r="S149"/>
      <c r="T149"/>
      <c r="U149"/>
      <c r="V149"/>
      <c r="W149"/>
      <c r="X149"/>
      <c r="Y149"/>
      <c r="AA149">
        <v>148</v>
      </c>
    </row>
    <row r="150" spans="1:27" x14ac:dyDescent="0.35">
      <c r="A150">
        <v>149</v>
      </c>
      <c r="B150" t="str">
        <f>IFERROR(VLOOKUP(CONCATENATE(C150,D150),'diode xref'!$AJ:$AJ,1,FALSE),CONCATENATE(VLOOKUP(C150,'20200310_diodes_as_of_3_10_20'!$A:$B,2,FALSE)," - no package match"))</f>
        <v>C3D10065A</v>
      </c>
      <c r="C150" t="str">
        <f t="array" ref="C150">INDEX('diode xref'!$J$1:$J$22,MATCH(MIN(ABS('diode xref'!$I$1:$I$22-M150)),ABS('diode xref'!$I$1:$I$22-M150),0))</f>
        <v>C3D10065</v>
      </c>
      <c r="D150" t="str">
        <f>IFERROR(VLOOKUP(E150,'diode xref'!$Z$23:$AA$29,2,FALSE)," - no package match")</f>
        <v>A</v>
      </c>
      <c r="E150" t="str">
        <f t="shared" si="2"/>
        <v>TO-220-2</v>
      </c>
      <c r="F150">
        <v>650</v>
      </c>
      <c r="G150">
        <v>10</v>
      </c>
      <c r="H150" t="s">
        <v>3436</v>
      </c>
      <c r="I150" t="s">
        <v>8575</v>
      </c>
      <c r="J150" t="s">
        <v>3063</v>
      </c>
      <c r="K150" t="s">
        <v>3339</v>
      </c>
      <c r="L150" t="s">
        <v>8535</v>
      </c>
      <c r="M150">
        <v>10</v>
      </c>
      <c r="N150"/>
      <c r="O150"/>
      <c r="P150"/>
      <c r="Q150"/>
      <c r="R150"/>
      <c r="S150"/>
      <c r="T150"/>
      <c r="U150"/>
      <c r="V150"/>
      <c r="W150"/>
      <c r="X150"/>
      <c r="Y150"/>
      <c r="AA150">
        <v>149</v>
      </c>
    </row>
    <row r="151" spans="1:27" x14ac:dyDescent="0.35">
      <c r="A151">
        <v>150</v>
      </c>
      <c r="B151" t="str">
        <f>IFERROR(VLOOKUP(CONCATENATE(C151,D151),'diode xref'!$AJ:$AJ,1,FALSE),CONCATENATE(VLOOKUP(C151,'20200310_diodes_as_of_3_10_20'!$A:$B,2,FALSE)," - no package match"))</f>
        <v>C3D10065A</v>
      </c>
      <c r="C151" t="str">
        <f t="array" ref="C151">INDEX('diode xref'!$J$1:$J$22,MATCH(MIN(ABS('diode xref'!$I$1:$I$22-M151)),ABS('diode xref'!$I$1:$I$22-M151),0))</f>
        <v>C3D10065</v>
      </c>
      <c r="D151" t="str">
        <f>IFERROR(VLOOKUP(E151,'diode xref'!$Z$23:$AA$29,2,FALSE)," - no package match")</f>
        <v>A</v>
      </c>
      <c r="E151" t="str">
        <f t="shared" si="2"/>
        <v>TO-220-2</v>
      </c>
      <c r="F151">
        <v>650</v>
      </c>
      <c r="G151">
        <v>10</v>
      </c>
      <c r="H151" t="s">
        <v>3429</v>
      </c>
      <c r="I151" t="s">
        <v>8575</v>
      </c>
      <c r="J151" t="s">
        <v>3063</v>
      </c>
      <c r="K151" t="s">
        <v>3433</v>
      </c>
      <c r="L151" t="s">
        <v>8525</v>
      </c>
      <c r="M151">
        <v>10</v>
      </c>
      <c r="N151"/>
      <c r="O151"/>
      <c r="P151"/>
      <c r="Q151"/>
      <c r="R151"/>
      <c r="S151"/>
      <c r="T151"/>
      <c r="U151"/>
      <c r="V151"/>
      <c r="W151"/>
      <c r="X151"/>
      <c r="Y151"/>
      <c r="AA151">
        <v>150</v>
      </c>
    </row>
    <row r="152" spans="1:27" x14ac:dyDescent="0.35">
      <c r="A152">
        <v>151</v>
      </c>
      <c r="B152" t="str">
        <f>IFERROR(VLOOKUP(CONCATENATE(C152,D152),'diode xref'!$AJ:$AJ,1,FALSE),CONCATENATE(VLOOKUP(C152,'20200310_diodes_as_of_3_10_20'!$A:$B,2,FALSE)," - no package match"))</f>
        <v>C3D10065A</v>
      </c>
      <c r="C152" t="str">
        <f t="array" ref="C152">INDEX('diode xref'!$J$1:$J$22,MATCH(MIN(ABS('diode xref'!$I$1:$I$22-M152)),ABS('diode xref'!$I$1:$I$22-M152),0))</f>
        <v>C3D10065</v>
      </c>
      <c r="D152" t="str">
        <f>IFERROR(VLOOKUP(E152,'diode xref'!$Z$23:$AA$29,2,FALSE)," - no package match")</f>
        <v>A</v>
      </c>
      <c r="E152" t="str">
        <f t="shared" si="2"/>
        <v>TO-220-2</v>
      </c>
      <c r="F152">
        <v>650</v>
      </c>
      <c r="G152">
        <v>10</v>
      </c>
      <c r="H152" t="s">
        <v>3287</v>
      </c>
      <c r="I152" t="s">
        <v>38</v>
      </c>
      <c r="J152" t="s">
        <v>3272</v>
      </c>
      <c r="K152" t="s">
        <v>3177</v>
      </c>
      <c r="L152" t="s">
        <v>8525</v>
      </c>
      <c r="M152">
        <v>10</v>
      </c>
      <c r="N152"/>
      <c r="O152"/>
      <c r="P152"/>
      <c r="Q152"/>
      <c r="R152"/>
      <c r="S152"/>
      <c r="T152"/>
      <c r="U152"/>
      <c r="V152"/>
      <c r="W152"/>
      <c r="X152"/>
      <c r="Y152"/>
      <c r="AA152">
        <v>151</v>
      </c>
    </row>
    <row r="153" spans="1:27" x14ac:dyDescent="0.35">
      <c r="A153">
        <v>152</v>
      </c>
      <c r="B153" t="str">
        <f>IFERROR(VLOOKUP(CONCATENATE(C153,D153),'diode xref'!$AJ:$AJ,1,FALSE),CONCATENATE(VLOOKUP(C153,'20200310_diodes_as_of_3_10_20'!$A:$B,2,FALSE)," - no package match"))</f>
        <v>C3D10065A</v>
      </c>
      <c r="C153" t="str">
        <f t="array" ref="C153">INDEX('diode xref'!$J$1:$J$22,MATCH(MIN(ABS('diode xref'!$I$1:$I$22-M153)),ABS('diode xref'!$I$1:$I$22-M153),0))</f>
        <v>C3D10065</v>
      </c>
      <c r="D153" t="str">
        <f>IFERROR(VLOOKUP(E153,'diode xref'!$Z$23:$AA$29,2,FALSE)," - no package match")</f>
        <v>A</v>
      </c>
      <c r="E153" t="str">
        <f t="shared" si="2"/>
        <v>TO-220-2</v>
      </c>
      <c r="F153">
        <v>650</v>
      </c>
      <c r="G153">
        <v>10</v>
      </c>
      <c r="H153" t="s">
        <v>3282</v>
      </c>
      <c r="I153" t="s">
        <v>38</v>
      </c>
      <c r="J153" t="s">
        <v>3272</v>
      </c>
      <c r="K153" t="s">
        <v>3177</v>
      </c>
      <c r="L153" t="s">
        <v>8525</v>
      </c>
      <c r="M153">
        <v>10</v>
      </c>
      <c r="N153"/>
      <c r="O153"/>
      <c r="P153"/>
      <c r="Q153"/>
      <c r="R153"/>
      <c r="S153"/>
      <c r="T153"/>
      <c r="U153"/>
      <c r="V153"/>
      <c r="W153"/>
      <c r="X153"/>
      <c r="Y153"/>
      <c r="AA153">
        <v>152</v>
      </c>
    </row>
    <row r="154" spans="1:27" x14ac:dyDescent="0.35">
      <c r="A154">
        <v>153</v>
      </c>
      <c r="B154" t="str">
        <f>IFERROR(VLOOKUP(CONCATENATE(C154,D154),'diode xref'!$AJ:$AJ,1,FALSE),CONCATENATE(VLOOKUP(C154,'20200310_diodes_as_of_3_10_20'!$A:$B,2,FALSE)," - no package match"))</f>
        <v>C3D10065A - no package match</v>
      </c>
      <c r="C154" t="str">
        <f t="array" ref="C154">INDEX('diode xref'!$J$1:$J$22,MATCH(MIN(ABS('diode xref'!$I$1:$I$22-M154)),ABS('diode xref'!$I$1:$I$22-M154),0))</f>
        <v>C3D10065</v>
      </c>
      <c r="D154" t="str">
        <f>IFERROR(VLOOKUP(E154,'diode xref'!$Z$23:$AA$29,2,FALSE)," - no package match")</f>
        <v>G</v>
      </c>
      <c r="E154" t="str">
        <f t="shared" si="2"/>
        <v>TO-263-3</v>
      </c>
      <c r="F154">
        <v>650</v>
      </c>
      <c r="G154">
        <v>10</v>
      </c>
      <c r="H154" t="s">
        <v>3269</v>
      </c>
      <c r="I154" t="s">
        <v>38</v>
      </c>
      <c r="J154" t="s">
        <v>3272</v>
      </c>
      <c r="K154" t="s">
        <v>2837</v>
      </c>
      <c r="L154" t="s">
        <v>8536</v>
      </c>
      <c r="M154">
        <v>10</v>
      </c>
      <c r="N154"/>
      <c r="O154"/>
      <c r="P154"/>
      <c r="Q154"/>
      <c r="R154"/>
      <c r="S154"/>
      <c r="T154"/>
      <c r="U154"/>
      <c r="V154"/>
      <c r="W154"/>
      <c r="X154"/>
      <c r="Y154"/>
      <c r="AA154">
        <v>153</v>
      </c>
    </row>
    <row r="155" spans="1:27" x14ac:dyDescent="0.35">
      <c r="A155">
        <v>154</v>
      </c>
      <c r="B155" t="str">
        <f>IFERROR(VLOOKUP(CONCATENATE(C155,D155),'diode xref'!$AJ:$AJ,1,FALSE),CONCATENATE(VLOOKUP(C155,'20200310_diodes_as_of_3_10_20'!$A:$B,2,FALSE)," - no package match"))</f>
        <v>C3D10065A - no package match</v>
      </c>
      <c r="C155" t="str">
        <f t="array" ref="C155">INDEX('diode xref'!$J$1:$J$22,MATCH(MIN(ABS('diode xref'!$I$1:$I$22-M155)),ABS('diode xref'!$I$1:$I$22-M155),0))</f>
        <v>C3D10065</v>
      </c>
      <c r="D155" t="str">
        <f>IFERROR(VLOOKUP(E155,'diode xref'!$Z$23:$AA$29,2,FALSE)," - no package match")</f>
        <v xml:space="preserve"> - no package match</v>
      </c>
      <c r="E155" t="str">
        <f t="shared" si="2"/>
        <v>TO-262-3</v>
      </c>
      <c r="F155">
        <v>650</v>
      </c>
      <c r="G155">
        <v>10</v>
      </c>
      <c r="H155" t="s">
        <v>3242</v>
      </c>
      <c r="I155" t="s">
        <v>38</v>
      </c>
      <c r="J155" t="s">
        <v>2104</v>
      </c>
      <c r="K155" t="s">
        <v>2340</v>
      </c>
      <c r="L155" t="s">
        <v>8566</v>
      </c>
      <c r="M155">
        <v>10</v>
      </c>
    </row>
    <row r="156" spans="1:27" x14ac:dyDescent="0.35">
      <c r="A156">
        <v>155</v>
      </c>
      <c r="B156" t="str">
        <f>IFERROR(VLOOKUP(CONCATENATE(C156,D156),'diode xref'!$AJ:$AJ,1,FALSE),CONCATENATE(VLOOKUP(C156,'20200310_diodes_as_of_3_10_20'!$A:$B,2,FALSE)," - no package match"))</f>
        <v>C3D10065E</v>
      </c>
      <c r="C156" t="str">
        <f t="array" ref="C156">INDEX('diode xref'!$J$1:$J$22,MATCH(MIN(ABS('diode xref'!$I$1:$I$22-M156)),ABS('diode xref'!$I$1:$I$22-M156),0))</f>
        <v>C3D10065</v>
      </c>
      <c r="D156" t="str">
        <f>IFERROR(VLOOKUP(E156,'diode xref'!$Z$23:$AA$29,2,FALSE)," - no package match")</f>
        <v>E</v>
      </c>
      <c r="E156" t="str">
        <f t="shared" si="2"/>
        <v>TO-252-3</v>
      </c>
      <c r="F156">
        <v>650</v>
      </c>
      <c r="G156">
        <v>10</v>
      </c>
      <c r="H156" t="s">
        <v>3221</v>
      </c>
      <c r="I156" t="s">
        <v>38</v>
      </c>
      <c r="J156" t="s">
        <v>3149</v>
      </c>
      <c r="K156" t="s">
        <v>3231</v>
      </c>
      <c r="L156" t="s">
        <v>8526</v>
      </c>
      <c r="M156">
        <v>10</v>
      </c>
    </row>
    <row r="157" spans="1:27" x14ac:dyDescent="0.35">
      <c r="A157">
        <v>156</v>
      </c>
      <c r="B157" t="str">
        <f>IFERROR(VLOOKUP(CONCATENATE(C157,D157),'diode xref'!$AJ:$AJ,1,FALSE),CONCATENATE(VLOOKUP(C157,'20200310_diodes_as_of_3_10_20'!$A:$B,2,FALSE)," - no package match"))</f>
        <v>C3D10065E</v>
      </c>
      <c r="C157" t="str">
        <f t="array" ref="C157">INDEX('diode xref'!$J$1:$J$22,MATCH(MIN(ABS('diode xref'!$I$1:$I$22-M157)),ABS('diode xref'!$I$1:$I$22-M157),0))</f>
        <v>C3D10065</v>
      </c>
      <c r="D157" t="str">
        <f>IFERROR(VLOOKUP(E157,'diode xref'!$Z$23:$AA$29,2,FALSE)," - no package match")</f>
        <v>E</v>
      </c>
      <c r="E157" t="str">
        <f t="shared" si="2"/>
        <v>TO-252-3</v>
      </c>
      <c r="F157">
        <v>650</v>
      </c>
      <c r="G157">
        <v>10</v>
      </c>
      <c r="H157" t="s">
        <v>3216</v>
      </c>
      <c r="I157" t="s">
        <v>38</v>
      </c>
      <c r="J157" t="s">
        <v>2104</v>
      </c>
      <c r="K157" t="s">
        <v>2340</v>
      </c>
      <c r="L157" t="s">
        <v>8526</v>
      </c>
      <c r="M157">
        <v>10</v>
      </c>
    </row>
    <row r="158" spans="1:27" x14ac:dyDescent="0.35">
      <c r="A158">
        <v>157</v>
      </c>
      <c r="B158" t="str">
        <f>IFERROR(VLOOKUP(CONCATENATE(C158,D158),'diode xref'!$AJ:$AJ,1,FALSE),CONCATENATE(VLOOKUP(C158,'20200310_diodes_as_of_3_10_20'!$A:$B,2,FALSE)," - no package match"))</f>
        <v>C3D10065A</v>
      </c>
      <c r="C158" t="str">
        <f t="array" ref="C158">INDEX('diode xref'!$J$1:$J$22,MATCH(MIN(ABS('diode xref'!$I$1:$I$22-M158)),ABS('diode xref'!$I$1:$I$22-M158),0))</f>
        <v>C3D10065</v>
      </c>
      <c r="D158" t="str">
        <f>IFERROR(VLOOKUP(E158,'diode xref'!$Z$23:$AA$29,2,FALSE)," - no package match")</f>
        <v>A</v>
      </c>
      <c r="E158" t="str">
        <f t="shared" si="2"/>
        <v>TO-220-2</v>
      </c>
      <c r="F158">
        <v>650</v>
      </c>
      <c r="G158">
        <v>10</v>
      </c>
      <c r="H158" t="s">
        <v>3205</v>
      </c>
      <c r="I158" t="s">
        <v>38</v>
      </c>
      <c r="J158" t="s">
        <v>3149</v>
      </c>
      <c r="K158" t="s">
        <v>3177</v>
      </c>
      <c r="L158" t="s">
        <v>8525</v>
      </c>
      <c r="M158">
        <v>10</v>
      </c>
    </row>
    <row r="159" spans="1:27" x14ac:dyDescent="0.35">
      <c r="A159">
        <v>158</v>
      </c>
      <c r="B159" t="str">
        <f>IFERROR(VLOOKUP(CONCATENATE(C159,D159),'diode xref'!$AJ:$AJ,1,FALSE),CONCATENATE(VLOOKUP(C159,'20200310_diodes_as_of_3_10_20'!$A:$B,2,FALSE)," - no package match"))</f>
        <v>C3D10065A</v>
      </c>
      <c r="C159" t="str">
        <f t="array" ref="C159">INDEX('diode xref'!$J$1:$J$22,MATCH(MIN(ABS('diode xref'!$I$1:$I$22-M159)),ABS('diode xref'!$I$1:$I$22-M159),0))</f>
        <v>C3D10065</v>
      </c>
      <c r="D159" t="str">
        <f>IFERROR(VLOOKUP(E159,'diode xref'!$Z$23:$AA$29,2,FALSE)," - no package match")</f>
        <v>A</v>
      </c>
      <c r="E159" t="str">
        <f t="shared" si="2"/>
        <v>TO-220-2</v>
      </c>
      <c r="F159">
        <v>650</v>
      </c>
      <c r="G159">
        <v>10</v>
      </c>
      <c r="H159" t="s">
        <v>3195</v>
      </c>
      <c r="I159" t="s">
        <v>38</v>
      </c>
      <c r="J159" t="s">
        <v>3149</v>
      </c>
      <c r="K159" t="s">
        <v>3177</v>
      </c>
      <c r="L159" t="s">
        <v>8567</v>
      </c>
      <c r="M159">
        <v>10</v>
      </c>
    </row>
    <row r="160" spans="1:27" x14ac:dyDescent="0.35">
      <c r="A160">
        <v>159</v>
      </c>
      <c r="B160" t="str">
        <f>IFERROR(VLOOKUP(CONCATENATE(C160,D160),'diode xref'!$AJ:$AJ,1,FALSE),CONCATENATE(VLOOKUP(C160,'20200310_diodes_as_of_3_10_20'!$A:$B,2,FALSE)," - no package match"))</f>
        <v>C3D10065A - no package match</v>
      </c>
      <c r="C160" t="str">
        <f t="array" ref="C160">INDEX('diode xref'!$J$1:$J$22,MATCH(MIN(ABS('diode xref'!$I$1:$I$22-M160)),ABS('diode xref'!$I$1:$I$22-M160),0))</f>
        <v>C3D10065</v>
      </c>
      <c r="D160" t="str">
        <f>IFERROR(VLOOKUP(E160,'diode xref'!$Z$23:$AA$29,2,FALSE)," - no package match")</f>
        <v xml:space="preserve"> - no package match</v>
      </c>
      <c r="E160" t="str">
        <f t="shared" si="2"/>
        <v>8-PowerV</v>
      </c>
      <c r="F160">
        <v>650</v>
      </c>
      <c r="G160">
        <v>10</v>
      </c>
      <c r="H160" t="s">
        <v>3185</v>
      </c>
      <c r="I160" t="s">
        <v>38</v>
      </c>
      <c r="J160" t="s">
        <v>3183</v>
      </c>
      <c r="K160" t="s">
        <v>2837</v>
      </c>
      <c r="L160" t="s">
        <v>8568</v>
      </c>
      <c r="M160">
        <v>10</v>
      </c>
    </row>
    <row r="161" spans="1:13" x14ac:dyDescent="0.35">
      <c r="A161">
        <v>160</v>
      </c>
      <c r="B161" t="str">
        <f>IFERROR(VLOOKUP(CONCATENATE(C161,D161),'diode xref'!$AJ:$AJ,1,FALSE),CONCATENATE(VLOOKUP(C161,'20200310_diodes_as_of_3_10_20'!$A:$B,2,FALSE)," - no package match"))</f>
        <v>C3D10065A</v>
      </c>
      <c r="C161" t="str">
        <f t="array" ref="C161">INDEX('diode xref'!$J$1:$J$22,MATCH(MIN(ABS('diode xref'!$I$1:$I$22-M161)),ABS('diode xref'!$I$1:$I$22-M161),0))</f>
        <v>C3D10065</v>
      </c>
      <c r="D161" t="str">
        <f>IFERROR(VLOOKUP(E161,'diode xref'!$Z$23:$AA$29,2,FALSE)," - no package match")</f>
        <v>A</v>
      </c>
      <c r="E161" t="str">
        <f t="shared" si="2"/>
        <v>TO-220-2</v>
      </c>
      <c r="F161">
        <v>650</v>
      </c>
      <c r="G161">
        <v>10</v>
      </c>
      <c r="H161" t="s">
        <v>3174</v>
      </c>
      <c r="I161" t="s">
        <v>38</v>
      </c>
      <c r="J161" t="s">
        <v>3149</v>
      </c>
      <c r="K161" t="s">
        <v>3177</v>
      </c>
      <c r="L161" t="s">
        <v>8525</v>
      </c>
      <c r="M161">
        <v>10</v>
      </c>
    </row>
    <row r="162" spans="1:13" x14ac:dyDescent="0.35">
      <c r="A162">
        <v>161</v>
      </c>
      <c r="B162" t="str">
        <f>IFERROR(VLOOKUP(CONCATENATE(C162,D162),'diode xref'!$AJ:$AJ,1,FALSE),CONCATENATE(VLOOKUP(C162,'20200310_diodes_as_of_3_10_20'!$A:$B,2,FALSE)," - no package match"))</f>
        <v>C3D10065A - no package match</v>
      </c>
      <c r="C162" t="str">
        <f t="array" ref="C162">INDEX('diode xref'!$J$1:$J$22,MATCH(MIN(ABS('diode xref'!$I$1:$I$22-M162)),ABS('diode xref'!$I$1:$I$22-M162),0))</f>
        <v>C3D10065</v>
      </c>
      <c r="D162" t="str">
        <f>IFERROR(VLOOKUP(E162,'diode xref'!$Z$23:$AA$29,2,FALSE)," - no package match")</f>
        <v>G</v>
      </c>
      <c r="E162" t="str">
        <f t="shared" si="2"/>
        <v>TO-263-3</v>
      </c>
      <c r="F162">
        <v>650</v>
      </c>
      <c r="G162">
        <v>10</v>
      </c>
      <c r="H162" t="s">
        <v>3160</v>
      </c>
      <c r="I162" t="s">
        <v>38</v>
      </c>
      <c r="J162" t="s">
        <v>3149</v>
      </c>
      <c r="K162" t="s">
        <v>3163</v>
      </c>
      <c r="L162" t="s">
        <v>8536</v>
      </c>
      <c r="M162">
        <v>10</v>
      </c>
    </row>
    <row r="163" spans="1:13" x14ac:dyDescent="0.35">
      <c r="A163">
        <v>162</v>
      </c>
      <c r="B163" t="str">
        <f>IFERROR(VLOOKUP(CONCATENATE(C163,D163),'diode xref'!$AJ:$AJ,1,FALSE),CONCATENATE(VLOOKUP(C163,'20200310_diodes_as_of_3_10_20'!$A:$B,2,FALSE)," - no package match"))</f>
        <v>C3D10065A - no package match</v>
      </c>
      <c r="C163" t="str">
        <f t="array" ref="C163">INDEX('diode xref'!$J$1:$J$22,MATCH(MIN(ABS('diode xref'!$I$1:$I$22-M163)),ABS('diode xref'!$I$1:$I$22-M163),0))</f>
        <v>C3D10065</v>
      </c>
      <c r="D163" t="str">
        <f>IFERROR(VLOOKUP(E163,'diode xref'!$Z$23:$AA$29,2,FALSE)," - no package match")</f>
        <v>G</v>
      </c>
      <c r="E163" t="str">
        <f t="shared" si="2"/>
        <v>TO-263-3</v>
      </c>
      <c r="F163">
        <v>650</v>
      </c>
      <c r="G163">
        <v>10</v>
      </c>
      <c r="H163" t="s">
        <v>3145</v>
      </c>
      <c r="I163" t="s">
        <v>38</v>
      </c>
      <c r="J163" t="s">
        <v>3149</v>
      </c>
      <c r="K163" t="s">
        <v>3148</v>
      </c>
      <c r="L163" t="s">
        <v>8536</v>
      </c>
      <c r="M163">
        <v>10</v>
      </c>
    </row>
    <row r="164" spans="1:13" x14ac:dyDescent="0.35">
      <c r="A164">
        <v>163</v>
      </c>
      <c r="B164" t="str">
        <f>IFERROR(VLOOKUP(CONCATENATE(C164,D164),'diode xref'!$AJ:$AJ,1,FALSE),CONCATENATE(VLOOKUP(C164,'20200310_diodes_as_of_3_10_20'!$A:$B,2,FALSE)," - no package match"))</f>
        <v>C6D08065A - no package match</v>
      </c>
      <c r="C164" t="str">
        <f t="array" ref="C164">INDEX('diode xref'!$J$1:$J$22,MATCH(MIN(ABS('diode xref'!$I$1:$I$22-M164)),ABS('diode xref'!$I$1:$I$22-M164),0))</f>
        <v>C6D08065</v>
      </c>
      <c r="D164" t="str">
        <f>IFERROR(VLOOKUP(E164,'diode xref'!$Z$23:$AA$29,2,FALSE)," - no package match")</f>
        <v>G</v>
      </c>
      <c r="E164" t="str">
        <f t="shared" si="2"/>
        <v>TO-263-3</v>
      </c>
      <c r="F164">
        <v>650</v>
      </c>
      <c r="G164">
        <v>10.1</v>
      </c>
      <c r="H164" t="s">
        <v>7468</v>
      </c>
      <c r="I164" t="s">
        <v>288</v>
      </c>
      <c r="J164" t="s">
        <v>2366</v>
      </c>
      <c r="K164" t="s">
        <v>7245</v>
      </c>
      <c r="L164" t="s">
        <v>8536</v>
      </c>
      <c r="M164">
        <v>8</v>
      </c>
    </row>
    <row r="165" spans="1:13" x14ac:dyDescent="0.35">
      <c r="A165">
        <v>164</v>
      </c>
      <c r="B165" t="str">
        <f>IFERROR(VLOOKUP(CONCATENATE(C165,D165),'diode xref'!$AJ:$AJ,1,FALSE),CONCATENATE(VLOOKUP(C165,'20200310_diodes_as_of_3_10_20'!$A:$B,2,FALSE)," - no package match"))</f>
        <v>C6D08065A - no package match</v>
      </c>
      <c r="C165" t="str">
        <f t="array" ref="C165">INDEX('diode xref'!$J$1:$J$22,MATCH(MIN(ABS('diode xref'!$I$1:$I$22-M165)),ABS('diode xref'!$I$1:$I$22-M165),0))</f>
        <v>C6D08065</v>
      </c>
      <c r="D165" t="str">
        <f>IFERROR(VLOOKUP(E165,'diode xref'!$Z$23:$AA$29,2,FALSE)," - no package match")</f>
        <v>G</v>
      </c>
      <c r="E165" t="str">
        <f t="shared" si="2"/>
        <v>TO-263-3</v>
      </c>
      <c r="F165">
        <v>650</v>
      </c>
      <c r="G165">
        <v>10.1</v>
      </c>
      <c r="H165" t="s">
        <v>7451</v>
      </c>
      <c r="I165" t="s">
        <v>288</v>
      </c>
      <c r="J165" t="s">
        <v>2366</v>
      </c>
      <c r="K165" t="s">
        <v>7245</v>
      </c>
      <c r="L165" t="s">
        <v>8536</v>
      </c>
      <c r="M165">
        <v>8</v>
      </c>
    </row>
    <row r="166" spans="1:13" x14ac:dyDescent="0.35">
      <c r="A166">
        <v>165</v>
      </c>
      <c r="B166" t="str">
        <f>IFERROR(VLOOKUP(CONCATENATE(C166,D166),'diode xref'!$AJ:$AJ,1,FALSE),CONCATENATE(VLOOKUP(C166,'20200310_diodes_as_of_3_10_20'!$A:$B,2,FALSE)," - no package match"))</f>
        <v>C6D08065A</v>
      </c>
      <c r="C166" t="str">
        <f t="array" ref="C166">INDEX('diode xref'!$J$1:$J$22,MATCH(MIN(ABS('diode xref'!$I$1:$I$22-M166)),ABS('diode xref'!$I$1:$I$22-M166),0))</f>
        <v>C6D08065</v>
      </c>
      <c r="D166" t="str">
        <f>IFERROR(VLOOKUP(E166,'diode xref'!$Z$23:$AA$29,2,FALSE)," - no package match")</f>
        <v>A</v>
      </c>
      <c r="E166" t="str">
        <f t="shared" si="2"/>
        <v>TO-220-2</v>
      </c>
      <c r="F166">
        <v>650</v>
      </c>
      <c r="G166">
        <v>10.1</v>
      </c>
      <c r="H166" t="s">
        <v>6723</v>
      </c>
      <c r="I166" t="s">
        <v>288</v>
      </c>
      <c r="J166" t="s">
        <v>2366</v>
      </c>
      <c r="K166" t="s">
        <v>6562</v>
      </c>
      <c r="L166" t="s">
        <v>8525</v>
      </c>
      <c r="M166">
        <v>8</v>
      </c>
    </row>
    <row r="167" spans="1:13" x14ac:dyDescent="0.35">
      <c r="A167">
        <v>166</v>
      </c>
      <c r="B167" t="str">
        <f>IFERROR(VLOOKUP(CONCATENATE(C167,D167),'diode xref'!$AJ:$AJ,1,FALSE),CONCATENATE(VLOOKUP(C167,'20200310_diodes_as_of_3_10_20'!$A:$B,2,FALSE)," - no package match"))</f>
        <v>C3D03065E</v>
      </c>
      <c r="C167" t="str">
        <f t="array" ref="C167">INDEX('diode xref'!$J$1:$J$22,MATCH(MIN(ABS('diode xref'!$I$1:$I$22-M167)),ABS('diode xref'!$I$1:$I$22-M167),0))</f>
        <v>C3D03065</v>
      </c>
      <c r="D167" t="str">
        <f>IFERROR(VLOOKUP(E167,'diode xref'!$Z$23:$AA$29,2,FALSE)," - no package match")</f>
        <v>E</v>
      </c>
      <c r="E167" t="str">
        <f t="shared" si="2"/>
        <v>TO-252-3</v>
      </c>
      <c r="F167">
        <v>650</v>
      </c>
      <c r="G167">
        <v>11</v>
      </c>
      <c r="H167" t="s">
        <v>8209</v>
      </c>
      <c r="I167" t="s">
        <v>8572</v>
      </c>
      <c r="J167" t="s">
        <v>5376</v>
      </c>
      <c r="K167" t="s">
        <v>8216</v>
      </c>
      <c r="L167" t="s">
        <v>8526</v>
      </c>
      <c r="M167">
        <v>3</v>
      </c>
    </row>
    <row r="168" spans="1:13" x14ac:dyDescent="0.35">
      <c r="A168">
        <v>167</v>
      </c>
      <c r="B168" t="str">
        <f>IFERROR(VLOOKUP(CONCATENATE(C168,D168),'diode xref'!$AJ:$AJ,1,FALSE),CONCATENATE(VLOOKUP(C168,'20200310_diodes_as_of_3_10_20'!$A:$B,2,FALSE)," - no package match"))</f>
        <v>C6D06065A - no package match</v>
      </c>
      <c r="C168" t="str">
        <f t="array" ref="C168">INDEX('diode xref'!$J$1:$J$22,MATCH(MIN(ABS('diode xref'!$I$1:$I$22-M168)),ABS('diode xref'!$I$1:$I$22-M168),0))</f>
        <v>C6D06065</v>
      </c>
      <c r="D168" t="str">
        <f>IFERROR(VLOOKUP(E168,'diode xref'!$Z$23:$AA$29,2,FALSE)," - no package match")</f>
        <v>E</v>
      </c>
      <c r="E168" t="str">
        <f t="shared" si="2"/>
        <v>TO-252-3</v>
      </c>
      <c r="F168">
        <v>650</v>
      </c>
      <c r="G168">
        <v>11</v>
      </c>
      <c r="H168" t="s">
        <v>7301</v>
      </c>
      <c r="I168" t="s">
        <v>288</v>
      </c>
      <c r="J168" t="s">
        <v>2437</v>
      </c>
      <c r="K168" t="s">
        <v>6532</v>
      </c>
      <c r="L168" t="s">
        <v>8526</v>
      </c>
      <c r="M168">
        <v>6</v>
      </c>
    </row>
    <row r="169" spans="1:13" x14ac:dyDescent="0.35">
      <c r="A169">
        <v>168</v>
      </c>
      <c r="B169" t="str">
        <f>IFERROR(VLOOKUP(CONCATENATE(C169,D169),'diode xref'!$AJ:$AJ,1,FALSE),CONCATENATE(VLOOKUP(C169,'20200310_diodes_as_of_3_10_20'!$A:$B,2,FALSE)," - no package match"))</f>
        <v>C3D16065A - no package match</v>
      </c>
      <c r="C169" t="str">
        <f t="array" ref="C169">INDEX('diode xref'!$J$1:$J$22,MATCH(MIN(ABS('diode xref'!$I$1:$I$22-M169)),ABS('diode xref'!$I$1:$I$22-M169),0))</f>
        <v>C3D16065</v>
      </c>
      <c r="D169" t="str">
        <f>IFERROR(VLOOKUP(E169,'diode xref'!$Z$23:$AA$29,2,FALSE)," - no package match")</f>
        <v>D</v>
      </c>
      <c r="E169" t="str">
        <f t="shared" si="2"/>
        <v>TO-247-3</v>
      </c>
      <c r="F169">
        <v>650</v>
      </c>
      <c r="G169">
        <v>11</v>
      </c>
      <c r="H169" t="s">
        <v>7099</v>
      </c>
      <c r="I169" t="s">
        <v>288</v>
      </c>
      <c r="J169" t="s">
        <v>2104</v>
      </c>
      <c r="K169" t="s">
        <v>7107</v>
      </c>
      <c r="L169" t="s">
        <v>2030</v>
      </c>
      <c r="M169">
        <v>16</v>
      </c>
    </row>
    <row r="170" spans="1:13" x14ac:dyDescent="0.35">
      <c r="A170">
        <v>169</v>
      </c>
      <c r="B170" t="str">
        <f>IFERROR(VLOOKUP(CONCATENATE(C170,D170),'diode xref'!$AJ:$AJ,1,FALSE),CONCATENATE(VLOOKUP(C170,'20200310_diodes_as_of_3_10_20'!$A:$B,2,FALSE)," - no package match"))</f>
        <v>C3D10065A - no package match</v>
      </c>
      <c r="C170" t="str">
        <f t="array" ref="C170">INDEX('diode xref'!$J$1:$J$22,MATCH(MIN(ABS('diode xref'!$I$1:$I$22-M170)),ABS('diode xref'!$I$1:$I$22-M170),0))</f>
        <v>C3D10065</v>
      </c>
      <c r="D170" t="str">
        <f>IFERROR(VLOOKUP(E170,'diode xref'!$Z$23:$AA$29,2,FALSE)," - no package match")</f>
        <v xml:space="preserve"> - no package match</v>
      </c>
      <c r="E170" t="str">
        <f t="shared" si="2"/>
        <v>4-PowerT</v>
      </c>
      <c r="F170">
        <v>650</v>
      </c>
      <c r="G170">
        <v>11</v>
      </c>
      <c r="H170" t="s">
        <v>6814</v>
      </c>
      <c r="I170" t="s">
        <v>288</v>
      </c>
      <c r="J170" t="s">
        <v>3149</v>
      </c>
      <c r="K170" t="s">
        <v>6822</v>
      </c>
      <c r="L170" t="s">
        <v>8561</v>
      </c>
      <c r="M170">
        <v>10</v>
      </c>
    </row>
    <row r="171" spans="1:13" x14ac:dyDescent="0.35">
      <c r="A171">
        <v>170</v>
      </c>
      <c r="B171" t="str">
        <f>IFERROR(VLOOKUP(CONCATENATE(C171,D171),'diode xref'!$AJ:$AJ,1,FALSE),CONCATENATE(VLOOKUP(C171,'20200310_diodes_as_of_3_10_20'!$A:$B,2,FALSE)," - no package match"))</f>
        <v>C3D10065A</v>
      </c>
      <c r="C171" t="str">
        <f t="array" ref="C171">INDEX('diode xref'!$J$1:$J$22,MATCH(MIN(ABS('diode xref'!$I$1:$I$22-M171)),ABS('diode xref'!$I$1:$I$22-M171),0))</f>
        <v>C3D10065</v>
      </c>
      <c r="D171" t="str">
        <f>IFERROR(VLOOKUP(E171,'diode xref'!$Z$23:$AA$29,2,FALSE)," - no package match")</f>
        <v>A</v>
      </c>
      <c r="E171" t="str">
        <f t="shared" si="2"/>
        <v>TO-220-2</v>
      </c>
      <c r="F171">
        <v>650</v>
      </c>
      <c r="G171">
        <v>11</v>
      </c>
      <c r="H171" t="s">
        <v>6685</v>
      </c>
      <c r="I171" t="s">
        <v>288</v>
      </c>
      <c r="J171" t="s">
        <v>4803</v>
      </c>
      <c r="K171" t="s">
        <v>6562</v>
      </c>
      <c r="L171" t="s">
        <v>8525</v>
      </c>
      <c r="M171">
        <v>10</v>
      </c>
    </row>
    <row r="172" spans="1:13" x14ac:dyDescent="0.35">
      <c r="A172">
        <v>171</v>
      </c>
      <c r="B172" t="str">
        <f>IFERROR(VLOOKUP(CONCATENATE(C172,D172),'diode xref'!$AJ:$AJ,1,FALSE),CONCATENATE(VLOOKUP(C172,'20200310_diodes_as_of_3_10_20'!$A:$B,2,FALSE)," - no package match"))</f>
        <v>C3D10065A - no package match</v>
      </c>
      <c r="C172" t="str">
        <f t="array" ref="C172">INDEX('diode xref'!$J$1:$J$22,MATCH(MIN(ABS('diode xref'!$I$1:$I$22-M172)),ABS('diode xref'!$I$1:$I$22-M172),0))</f>
        <v>C3D10065</v>
      </c>
      <c r="D172" t="str">
        <f>IFERROR(VLOOKUP(E172,'diode xref'!$Z$23:$AA$29,2,FALSE)," - no package match")</f>
        <v>H</v>
      </c>
      <c r="E172" t="str">
        <f t="shared" si="2"/>
        <v>TO-247-2</v>
      </c>
      <c r="F172">
        <v>650</v>
      </c>
      <c r="G172">
        <v>11.5</v>
      </c>
      <c r="H172" t="s">
        <v>7149</v>
      </c>
      <c r="I172" t="s">
        <v>288</v>
      </c>
      <c r="J172" t="s">
        <v>2104</v>
      </c>
      <c r="K172" t="s">
        <v>7160</v>
      </c>
      <c r="L172" t="s">
        <v>8549</v>
      </c>
      <c r="M172">
        <v>10</v>
      </c>
    </row>
    <row r="173" spans="1:13" x14ac:dyDescent="0.35">
      <c r="A173">
        <v>172</v>
      </c>
      <c r="B173" t="str">
        <f>IFERROR(VLOOKUP(CONCATENATE(C173,D173),'diode xref'!$AJ:$AJ,1,FALSE),CONCATENATE(VLOOKUP(C173,'20200310_diodes_as_of_3_10_20'!$A:$B,2,FALSE)," - no package match"))</f>
        <v>C6D08065A - no package match</v>
      </c>
      <c r="C173" t="str">
        <f t="array" ref="C173">INDEX('diode xref'!$J$1:$J$22,MATCH(MIN(ABS('diode xref'!$I$1:$I$22-M173)),ABS('diode xref'!$I$1:$I$22-M173),0))</f>
        <v>C6D08065</v>
      </c>
      <c r="D173" t="str">
        <f>IFERROR(VLOOKUP(E173,'diode xref'!$Z$23:$AA$29,2,FALSE)," - no package match")</f>
        <v>E</v>
      </c>
      <c r="E173" t="str">
        <f t="shared" si="2"/>
        <v>TO-252-3</v>
      </c>
      <c r="F173">
        <v>650</v>
      </c>
      <c r="G173">
        <v>11.6</v>
      </c>
      <c r="H173" t="s">
        <v>7255</v>
      </c>
      <c r="I173" t="s">
        <v>288</v>
      </c>
      <c r="J173" t="s">
        <v>2366</v>
      </c>
      <c r="K173" t="s">
        <v>7245</v>
      </c>
      <c r="L173" t="s">
        <v>8526</v>
      </c>
      <c r="M173">
        <v>8</v>
      </c>
    </row>
    <row r="174" spans="1:13" x14ac:dyDescent="0.35">
      <c r="A174">
        <v>173</v>
      </c>
      <c r="B174" t="str">
        <f>IFERROR(VLOOKUP(CONCATENATE(C174,D174),'diode xref'!$AJ:$AJ,1,FALSE),CONCATENATE(VLOOKUP(C174,'20200310_diodes_as_of_3_10_20'!$A:$B,2,FALSE)," - no package match"))</f>
        <v>C6D08065A - no package match</v>
      </c>
      <c r="C174" t="str">
        <f t="array" ref="C174">INDEX('diode xref'!$J$1:$J$22,MATCH(MIN(ABS('diode xref'!$I$1:$I$22-M174)),ABS('diode xref'!$I$1:$I$22-M174),0))</f>
        <v>C6D08065</v>
      </c>
      <c r="D174" t="str">
        <f>IFERROR(VLOOKUP(E174,'diode xref'!$Z$23:$AA$29,2,FALSE)," - no package match")</f>
        <v>E</v>
      </c>
      <c r="E174" t="str">
        <f t="shared" si="2"/>
        <v>TO-252-3</v>
      </c>
      <c r="F174">
        <v>650</v>
      </c>
      <c r="G174">
        <v>11.6</v>
      </c>
      <c r="H174" t="s">
        <v>7237</v>
      </c>
      <c r="I174" t="s">
        <v>288</v>
      </c>
      <c r="J174" t="s">
        <v>2366</v>
      </c>
      <c r="K174" t="s">
        <v>7245</v>
      </c>
      <c r="L174" t="s">
        <v>8526</v>
      </c>
      <c r="M174">
        <v>8</v>
      </c>
    </row>
    <row r="175" spans="1:13" x14ac:dyDescent="0.35">
      <c r="A175">
        <v>174</v>
      </c>
      <c r="B175" t="str">
        <f>IFERROR(VLOOKUP(CONCATENATE(C175,D175),'diode xref'!$AJ:$AJ,1,FALSE),CONCATENATE(VLOOKUP(C175,'20200310_diodes_as_of_3_10_20'!$A:$B,2,FALSE)," - no package match"))</f>
        <v>C3D12065A - no package match</v>
      </c>
      <c r="C175" t="str">
        <f t="array" ref="C175">INDEX('diode xref'!$J$1:$J$22,MATCH(MIN(ABS('diode xref'!$I$1:$I$22-M175)),ABS('diode xref'!$I$1:$I$22-M175),0))</f>
        <v>C3D12065</v>
      </c>
      <c r="D175" t="str">
        <f>IFERROR(VLOOKUP(E175,'diode xref'!$Z$23:$AA$29,2,FALSE)," - no package match")</f>
        <v>D</v>
      </c>
      <c r="E175" t="str">
        <f t="shared" si="2"/>
        <v>TO-247-3</v>
      </c>
      <c r="F175">
        <v>650</v>
      </c>
      <c r="G175">
        <v>12</v>
      </c>
      <c r="H175" t="s">
        <v>8377</v>
      </c>
      <c r="I175" t="s">
        <v>8571</v>
      </c>
      <c r="J175" t="s">
        <v>2984</v>
      </c>
      <c r="K175" t="s">
        <v>8390</v>
      </c>
      <c r="L175" t="s">
        <v>2030</v>
      </c>
      <c r="M175">
        <v>12</v>
      </c>
    </row>
    <row r="176" spans="1:13" x14ac:dyDescent="0.35">
      <c r="A176">
        <v>175</v>
      </c>
      <c r="B176" t="str">
        <f>IFERROR(VLOOKUP(CONCATENATE(C176,D176),'diode xref'!$AJ:$AJ,1,FALSE),CONCATENATE(VLOOKUP(C176,'20200310_diodes_as_of_3_10_20'!$A:$B,2,FALSE)," - no package match"))</f>
        <v>C6D04065A</v>
      </c>
      <c r="C176" t="str">
        <f t="array" ref="C176">INDEX('diode xref'!$J$1:$J$22,MATCH(MIN(ABS('diode xref'!$I$1:$I$22-M176)),ABS('diode xref'!$I$1:$I$22-M176),0))</f>
        <v>C6D04065</v>
      </c>
      <c r="D176" t="str">
        <f>IFERROR(VLOOKUP(E176,'diode xref'!$Z$23:$AA$29,2,FALSE)," - no package match")</f>
        <v>A</v>
      </c>
      <c r="E176" t="str">
        <f t="shared" si="2"/>
        <v>TO-220-2</v>
      </c>
      <c r="F176">
        <v>650</v>
      </c>
      <c r="G176">
        <v>12</v>
      </c>
      <c r="H176" t="s">
        <v>5895</v>
      </c>
      <c r="I176" t="s">
        <v>8571</v>
      </c>
      <c r="J176" t="s">
        <v>5912</v>
      </c>
      <c r="K176" t="s">
        <v>5911</v>
      </c>
      <c r="L176" t="s">
        <v>8525</v>
      </c>
      <c r="M176">
        <v>4</v>
      </c>
    </row>
    <row r="177" spans="1:13" x14ac:dyDescent="0.35">
      <c r="A177">
        <v>176</v>
      </c>
      <c r="B177" t="str">
        <f>IFERROR(VLOOKUP(CONCATENATE(C177,D177),'diode xref'!$AJ:$AJ,1,FALSE),CONCATENATE(VLOOKUP(C177,'20200310_diodes_as_of_3_10_20'!$A:$B,2,FALSE)," - no package match"))</f>
        <v>C3D12065A</v>
      </c>
      <c r="C177" t="str">
        <f t="array" ref="C177">INDEX('diode xref'!$J$1:$J$22,MATCH(MIN(ABS('diode xref'!$I$1:$I$22-M177)),ABS('diode xref'!$I$1:$I$22-M177),0))</f>
        <v>C3D12065</v>
      </c>
      <c r="D177" t="str">
        <f>IFERROR(VLOOKUP(E177,'diode xref'!$Z$23:$AA$29,2,FALSE)," - no package match")</f>
        <v>A</v>
      </c>
      <c r="E177" t="str">
        <f t="shared" si="2"/>
        <v>TO-220-2</v>
      </c>
      <c r="F177">
        <v>650</v>
      </c>
      <c r="G177">
        <v>12</v>
      </c>
      <c r="H177" t="s">
        <v>5560</v>
      </c>
      <c r="I177" t="s">
        <v>8571</v>
      </c>
      <c r="J177" t="s">
        <v>2984</v>
      </c>
      <c r="K177" t="s">
        <v>5579</v>
      </c>
      <c r="L177" t="s">
        <v>8525</v>
      </c>
      <c r="M177">
        <v>12</v>
      </c>
    </row>
    <row r="178" spans="1:13" x14ac:dyDescent="0.35">
      <c r="A178">
        <v>177</v>
      </c>
      <c r="B178" t="str">
        <f>IFERROR(VLOOKUP(CONCATENATE(C178,D178),'diode xref'!$AJ:$AJ,1,FALSE),CONCATENATE(VLOOKUP(C178,'20200310_diodes_as_of_3_10_20'!$A:$B,2,FALSE)," - no package match"))</f>
        <v>C3D12065A - no package match</v>
      </c>
      <c r="C178" t="str">
        <f t="array" ref="C178">INDEX('diode xref'!$J$1:$J$22,MATCH(MIN(ABS('diode xref'!$I$1:$I$22-M178)),ABS('diode xref'!$I$1:$I$22-M178),0))</f>
        <v>C3D12065</v>
      </c>
      <c r="D178" t="str">
        <f>IFERROR(VLOOKUP(E178,'diode xref'!$Z$23:$AA$29,2,FALSE)," - no package match")</f>
        <v>G</v>
      </c>
      <c r="E178" t="str">
        <f t="shared" si="2"/>
        <v>TO-263-3</v>
      </c>
      <c r="F178">
        <v>650</v>
      </c>
      <c r="G178">
        <v>12</v>
      </c>
      <c r="H178" t="s">
        <v>5256</v>
      </c>
      <c r="I178" t="s">
        <v>8571</v>
      </c>
      <c r="J178" t="s">
        <v>5260</v>
      </c>
      <c r="K178" t="s">
        <v>5259</v>
      </c>
      <c r="L178" t="s">
        <v>8536</v>
      </c>
      <c r="M178">
        <v>12</v>
      </c>
    </row>
    <row r="179" spans="1:13" x14ac:dyDescent="0.35">
      <c r="A179">
        <v>178</v>
      </c>
      <c r="B179" t="str">
        <f>IFERROR(VLOOKUP(CONCATENATE(C179,D179),'diode xref'!$AJ:$AJ,1,FALSE),CONCATENATE(VLOOKUP(C179,'20200310_diodes_as_of_3_10_20'!$A:$B,2,FALSE)," - no package match"))</f>
        <v>C3D12065A - no package match</v>
      </c>
      <c r="C179" t="str">
        <f t="array" ref="C179">INDEX('diode xref'!$J$1:$J$22,MATCH(MIN(ABS('diode xref'!$I$1:$I$22-M179)),ABS('diode xref'!$I$1:$I$22-M179),0))</f>
        <v>C3D12065</v>
      </c>
      <c r="D179" t="str">
        <f>IFERROR(VLOOKUP(E179,'diode xref'!$Z$23:$AA$29,2,FALSE)," - no package match")</f>
        <v xml:space="preserve"> - no package match</v>
      </c>
      <c r="E179" t="str">
        <f t="shared" si="2"/>
        <v>4-PowerT</v>
      </c>
      <c r="F179">
        <v>650</v>
      </c>
      <c r="G179">
        <v>12</v>
      </c>
      <c r="H179" t="s">
        <v>5175</v>
      </c>
      <c r="I179" t="s">
        <v>8571</v>
      </c>
      <c r="J179" t="s">
        <v>2984</v>
      </c>
      <c r="K179" t="s">
        <v>5183</v>
      </c>
      <c r="L179" t="s">
        <v>8561</v>
      </c>
      <c r="M179">
        <v>12</v>
      </c>
    </row>
    <row r="180" spans="1:13" x14ac:dyDescent="0.35">
      <c r="A180">
        <v>179</v>
      </c>
      <c r="B180" t="str">
        <f>IFERROR(VLOOKUP(CONCATENATE(C180,D180),'diode xref'!$AJ:$AJ,1,FALSE),CONCATENATE(VLOOKUP(C180,'20200310_diodes_as_of_3_10_20'!$A:$B,2,FALSE)," - no package match"))</f>
        <v>C3D12065A - no package match</v>
      </c>
      <c r="C180" t="str">
        <f t="array" ref="C180">INDEX('diode xref'!$J$1:$J$22,MATCH(MIN(ABS('diode xref'!$I$1:$I$22-M180)),ABS('diode xref'!$I$1:$I$22-M180),0))</f>
        <v>C3D12065</v>
      </c>
      <c r="D180" t="str">
        <f>IFERROR(VLOOKUP(E180,'diode xref'!$Z$23:$AA$29,2,FALSE)," - no package match")</f>
        <v>D</v>
      </c>
      <c r="E180" t="str">
        <f t="shared" si="2"/>
        <v>TO-247-3</v>
      </c>
      <c r="F180">
        <v>650</v>
      </c>
      <c r="G180">
        <v>12</v>
      </c>
      <c r="H180" t="s">
        <v>5071</v>
      </c>
      <c r="I180" t="s">
        <v>8571</v>
      </c>
      <c r="J180" t="s">
        <v>2984</v>
      </c>
      <c r="K180" t="s">
        <v>5021</v>
      </c>
      <c r="L180" t="s">
        <v>2030</v>
      </c>
      <c r="M180">
        <v>12</v>
      </c>
    </row>
    <row r="181" spans="1:13" x14ac:dyDescent="0.35">
      <c r="A181">
        <v>180</v>
      </c>
      <c r="B181" t="str">
        <f>IFERROR(VLOOKUP(CONCATENATE(C181,D181),'diode xref'!$AJ:$AJ,1,FALSE),CONCATENATE(VLOOKUP(C181,'20200310_diodes_as_of_3_10_20'!$A:$B,2,FALSE)," - no package match"))</f>
        <v>C3D12065A - no package match</v>
      </c>
      <c r="C181" t="str">
        <f t="array" ref="C181">INDEX('diode xref'!$J$1:$J$22,MATCH(MIN(ABS('diode xref'!$I$1:$I$22-M181)),ABS('diode xref'!$I$1:$I$22-M181),0))</f>
        <v>C3D12065</v>
      </c>
      <c r="D181" t="str">
        <f>IFERROR(VLOOKUP(E181,'diode xref'!$Z$23:$AA$29,2,FALSE)," - no package match")</f>
        <v>D</v>
      </c>
      <c r="E181" t="str">
        <f t="shared" si="2"/>
        <v>TO-247-3</v>
      </c>
      <c r="F181">
        <v>650</v>
      </c>
      <c r="G181">
        <v>12</v>
      </c>
      <c r="H181" t="s">
        <v>5019</v>
      </c>
      <c r="I181" t="s">
        <v>8571</v>
      </c>
      <c r="J181" t="s">
        <v>2984</v>
      </c>
      <c r="K181" t="s">
        <v>5021</v>
      </c>
      <c r="L181" t="s">
        <v>2030</v>
      </c>
      <c r="M181">
        <v>12</v>
      </c>
    </row>
    <row r="182" spans="1:13" x14ac:dyDescent="0.35">
      <c r="A182">
        <v>181</v>
      </c>
      <c r="B182" t="str">
        <f>IFERROR(VLOOKUP(CONCATENATE(C182,D182),'diode xref'!$AJ:$AJ,1,FALSE),CONCATENATE(VLOOKUP(C182,'20200310_diodes_as_of_3_10_20'!$A:$B,2,FALSE)," - no package match"))</f>
        <v>C3D12065A</v>
      </c>
      <c r="C182" t="str">
        <f t="array" ref="C182">INDEX('diode xref'!$J$1:$J$22,MATCH(MIN(ABS('diode xref'!$I$1:$I$22-M182)),ABS('diode xref'!$I$1:$I$22-M182),0))</f>
        <v>C3D12065</v>
      </c>
      <c r="D182" t="str">
        <f>IFERROR(VLOOKUP(E182,'diode xref'!$Z$23:$AA$29,2,FALSE)," - no package match")</f>
        <v>A</v>
      </c>
      <c r="E182" t="str">
        <f t="shared" si="2"/>
        <v>TO-220-2</v>
      </c>
      <c r="F182">
        <v>650</v>
      </c>
      <c r="G182">
        <v>12</v>
      </c>
      <c r="H182" t="s">
        <v>4008</v>
      </c>
      <c r="I182" t="s">
        <v>8575</v>
      </c>
      <c r="J182" t="s">
        <v>3861</v>
      </c>
      <c r="K182" t="s">
        <v>2946</v>
      </c>
      <c r="L182" t="s">
        <v>8525</v>
      </c>
      <c r="M182">
        <v>12</v>
      </c>
    </row>
    <row r="183" spans="1:13" x14ac:dyDescent="0.35">
      <c r="A183">
        <v>182</v>
      </c>
      <c r="B183" t="str">
        <f>IFERROR(VLOOKUP(CONCATENATE(C183,D183),'diode xref'!$AJ:$AJ,1,FALSE),CONCATENATE(VLOOKUP(C183,'20200310_diodes_as_of_3_10_20'!$A:$B,2,FALSE)," - no package match"))</f>
        <v>C3D12065A</v>
      </c>
      <c r="C183" t="str">
        <f t="array" ref="C183">INDEX('diode xref'!$J$1:$J$22,MATCH(MIN(ABS('diode xref'!$I$1:$I$22-M183)),ABS('diode xref'!$I$1:$I$22-M183),0))</f>
        <v>C3D12065</v>
      </c>
      <c r="D183" t="str">
        <f>IFERROR(VLOOKUP(E183,'diode xref'!$Z$23:$AA$29,2,FALSE)," - no package match")</f>
        <v>A</v>
      </c>
      <c r="E183" t="str">
        <f t="shared" si="2"/>
        <v>TO-220-2</v>
      </c>
      <c r="F183">
        <v>650</v>
      </c>
      <c r="G183">
        <v>12</v>
      </c>
      <c r="H183" t="s">
        <v>4001</v>
      </c>
      <c r="I183" t="s">
        <v>8575</v>
      </c>
      <c r="J183" t="s">
        <v>3861</v>
      </c>
      <c r="K183" t="s">
        <v>4005</v>
      </c>
      <c r="L183" t="s">
        <v>8525</v>
      </c>
      <c r="M183">
        <v>12</v>
      </c>
    </row>
    <row r="184" spans="1:13" x14ac:dyDescent="0.35">
      <c r="A184">
        <v>183</v>
      </c>
      <c r="B184" t="str">
        <f>IFERROR(VLOOKUP(CONCATENATE(C184,D184),'diode xref'!$AJ:$AJ,1,FALSE),CONCATENATE(VLOOKUP(C184,'20200310_diodes_as_of_3_10_20'!$A:$B,2,FALSE)," - no package match"))</f>
        <v>C3D12065A - no package match</v>
      </c>
      <c r="C184" t="str">
        <f t="array" ref="C184">INDEX('diode xref'!$J$1:$J$22,MATCH(MIN(ABS('diode xref'!$I$1:$I$22-M184)),ABS('diode xref'!$I$1:$I$22-M184),0))</f>
        <v>C3D12065</v>
      </c>
      <c r="D184" t="str">
        <f>IFERROR(VLOOKUP(E184,'diode xref'!$Z$23:$AA$29,2,FALSE)," - no package match")</f>
        <v>G</v>
      </c>
      <c r="E184" t="str">
        <f t="shared" si="2"/>
        <v>TO-263-3</v>
      </c>
      <c r="F184">
        <v>650</v>
      </c>
      <c r="G184">
        <v>12</v>
      </c>
      <c r="H184" t="s">
        <v>3986</v>
      </c>
      <c r="I184" t="s">
        <v>8575</v>
      </c>
      <c r="J184" t="s">
        <v>3861</v>
      </c>
      <c r="K184" t="s">
        <v>3977</v>
      </c>
      <c r="L184" t="s">
        <v>8536</v>
      </c>
      <c r="M184">
        <v>12</v>
      </c>
    </row>
    <row r="185" spans="1:13" x14ac:dyDescent="0.35">
      <c r="A185">
        <v>184</v>
      </c>
      <c r="B185" t="str">
        <f>IFERROR(VLOOKUP(CONCATENATE(C185,D185),'diode xref'!$AJ:$AJ,1,FALSE),CONCATENATE(VLOOKUP(C185,'20200310_diodes_as_of_3_10_20'!$A:$B,2,FALSE)," - no package match"))</f>
        <v>C3D12065A - no package match</v>
      </c>
      <c r="C185" t="str">
        <f t="array" ref="C185">INDEX('diode xref'!$J$1:$J$22,MATCH(MIN(ABS('diode xref'!$I$1:$I$22-M185)),ABS('diode xref'!$I$1:$I$22-M185),0))</f>
        <v>C3D12065</v>
      </c>
      <c r="D185" t="str">
        <f>IFERROR(VLOOKUP(E185,'diode xref'!$Z$23:$AA$29,2,FALSE)," - no package match")</f>
        <v>G</v>
      </c>
      <c r="E185" t="str">
        <f t="shared" si="2"/>
        <v>TO-263-3</v>
      </c>
      <c r="F185">
        <v>650</v>
      </c>
      <c r="G185">
        <v>12</v>
      </c>
      <c r="H185" t="s">
        <v>3964</v>
      </c>
      <c r="I185" t="s">
        <v>8575</v>
      </c>
      <c r="J185" t="s">
        <v>3861</v>
      </c>
      <c r="K185" t="s">
        <v>3977</v>
      </c>
      <c r="L185" t="s">
        <v>8536</v>
      </c>
      <c r="M185">
        <v>12</v>
      </c>
    </row>
    <row r="186" spans="1:13" x14ac:dyDescent="0.35">
      <c r="A186">
        <v>185</v>
      </c>
      <c r="B186" t="str">
        <f>IFERROR(VLOOKUP(CONCATENATE(C186,D186),'diode xref'!$AJ:$AJ,1,FALSE),CONCATENATE(VLOOKUP(C186,'20200310_diodes_as_of_3_10_20'!$A:$B,2,FALSE)," - no package match"))</f>
        <v>C3D12065A</v>
      </c>
      <c r="C186" t="str">
        <f t="array" ref="C186">INDEX('diode xref'!$J$1:$J$22,MATCH(MIN(ABS('diode xref'!$I$1:$I$22-M186)),ABS('diode xref'!$I$1:$I$22-M186),0))</f>
        <v>C3D12065</v>
      </c>
      <c r="D186" t="str">
        <f>IFERROR(VLOOKUP(E186,'diode xref'!$Z$23:$AA$29,2,FALSE)," - no package match")</f>
        <v>A</v>
      </c>
      <c r="E186" t="str">
        <f t="shared" si="2"/>
        <v>TO-220-2</v>
      </c>
      <c r="F186">
        <v>650</v>
      </c>
      <c r="G186">
        <v>12</v>
      </c>
      <c r="H186" t="s">
        <v>3947</v>
      </c>
      <c r="I186" t="s">
        <v>8575</v>
      </c>
      <c r="J186" t="s">
        <v>3861</v>
      </c>
      <c r="K186" t="s">
        <v>3860</v>
      </c>
      <c r="L186" t="s">
        <v>8535</v>
      </c>
      <c r="M186">
        <v>12</v>
      </c>
    </row>
    <row r="187" spans="1:13" x14ac:dyDescent="0.35">
      <c r="A187">
        <v>186</v>
      </c>
      <c r="B187" t="str">
        <f>IFERROR(VLOOKUP(CONCATENATE(C187,D187),'diode xref'!$AJ:$AJ,1,FALSE),CONCATENATE(VLOOKUP(C187,'20200310_diodes_as_of_3_10_20'!$A:$B,2,FALSE)," - no package match"))</f>
        <v>C3D12065A</v>
      </c>
      <c r="C187" t="str">
        <f t="array" ref="C187">INDEX('diode xref'!$J$1:$J$22,MATCH(MIN(ABS('diode xref'!$I$1:$I$22-M187)),ABS('diode xref'!$I$1:$I$22-M187),0))</f>
        <v>C3D12065</v>
      </c>
      <c r="D187" t="str">
        <f>IFERROR(VLOOKUP(E187,'diode xref'!$Z$23:$AA$29,2,FALSE)," - no package match")</f>
        <v>A</v>
      </c>
      <c r="E187" t="str">
        <f t="shared" si="2"/>
        <v>TO-220-2</v>
      </c>
      <c r="F187">
        <v>650</v>
      </c>
      <c r="G187">
        <v>12</v>
      </c>
      <c r="H187" t="s">
        <v>3855</v>
      </c>
      <c r="I187" t="s">
        <v>8575</v>
      </c>
      <c r="J187" t="s">
        <v>3861</v>
      </c>
      <c r="K187" t="s">
        <v>3860</v>
      </c>
      <c r="L187" t="s">
        <v>8535</v>
      </c>
      <c r="M187">
        <v>12</v>
      </c>
    </row>
    <row r="188" spans="1:13" x14ac:dyDescent="0.35">
      <c r="A188">
        <v>187</v>
      </c>
      <c r="B188" t="str">
        <f>IFERROR(VLOOKUP(CONCATENATE(C188,D188),'diode xref'!$AJ:$AJ,1,FALSE),CONCATENATE(VLOOKUP(C188,'20200310_diodes_as_of_3_10_20'!$A:$B,2,FALSE)," - no package match"))</f>
        <v>C3D12065A</v>
      </c>
      <c r="C188" t="str">
        <f t="array" ref="C188">INDEX('diode xref'!$J$1:$J$22,MATCH(MIN(ABS('diode xref'!$I$1:$I$22-M188)),ABS('diode xref'!$I$1:$I$22-M188),0))</f>
        <v>C3D12065</v>
      </c>
      <c r="D188" t="str">
        <f>IFERROR(VLOOKUP(E188,'diode xref'!$Z$23:$AA$29,2,FALSE)," - no package match")</f>
        <v>A</v>
      </c>
      <c r="E188" t="str">
        <f t="shared" si="2"/>
        <v>TO-220-2</v>
      </c>
      <c r="F188">
        <v>650</v>
      </c>
      <c r="G188">
        <v>12</v>
      </c>
      <c r="H188" t="s">
        <v>3407</v>
      </c>
      <c r="I188" t="s">
        <v>8575</v>
      </c>
      <c r="J188" t="s">
        <v>2104</v>
      </c>
      <c r="K188" t="s">
        <v>3339</v>
      </c>
      <c r="L188" t="s">
        <v>8525</v>
      </c>
      <c r="M188">
        <v>12</v>
      </c>
    </row>
    <row r="189" spans="1:13" x14ac:dyDescent="0.35">
      <c r="A189">
        <v>188</v>
      </c>
      <c r="B189" t="str">
        <f>IFERROR(VLOOKUP(CONCATENATE(C189,D189),'diode xref'!$AJ:$AJ,1,FALSE),CONCATENATE(VLOOKUP(C189,'20200310_diodes_as_of_3_10_20'!$A:$B,2,FALSE)," - no package match"))</f>
        <v>C3D12065A - no package match</v>
      </c>
      <c r="C189" t="str">
        <f t="array" ref="C189">INDEX('diode xref'!$J$1:$J$22,MATCH(MIN(ABS('diode xref'!$I$1:$I$22-M189)),ABS('diode xref'!$I$1:$I$22-M189),0))</f>
        <v>C3D12065</v>
      </c>
      <c r="D189" t="str">
        <f>IFERROR(VLOOKUP(E189,'diode xref'!$Z$23:$AA$29,2,FALSE)," - no package match")</f>
        <v>G</v>
      </c>
      <c r="E189" t="str">
        <f t="shared" si="2"/>
        <v>TO-263-3</v>
      </c>
      <c r="F189">
        <v>650</v>
      </c>
      <c r="G189">
        <v>12</v>
      </c>
      <c r="H189" t="s">
        <v>3394</v>
      </c>
      <c r="I189" t="s">
        <v>8575</v>
      </c>
      <c r="J189" t="s">
        <v>3391</v>
      </c>
      <c r="K189" t="s">
        <v>3312</v>
      </c>
      <c r="L189" t="s">
        <v>8536</v>
      </c>
      <c r="M189">
        <v>12</v>
      </c>
    </row>
    <row r="190" spans="1:13" x14ac:dyDescent="0.35">
      <c r="A190">
        <v>189</v>
      </c>
      <c r="B190" t="str">
        <f>IFERROR(VLOOKUP(CONCATENATE(C190,D190),'diode xref'!$AJ:$AJ,1,FALSE),CONCATENATE(VLOOKUP(C190,'20200310_diodes_as_of_3_10_20'!$A:$B,2,FALSE)," - no package match"))</f>
        <v>C3D12065A</v>
      </c>
      <c r="C190" t="str">
        <f t="array" ref="C190">INDEX('diode xref'!$J$1:$J$22,MATCH(MIN(ABS('diode xref'!$I$1:$I$22-M190)),ABS('diode xref'!$I$1:$I$22-M190),0))</f>
        <v>C3D12065</v>
      </c>
      <c r="D190" t="str">
        <f>IFERROR(VLOOKUP(E190,'diode xref'!$Z$23:$AA$29,2,FALSE)," - no package match")</f>
        <v>A</v>
      </c>
      <c r="E190" t="str">
        <f t="shared" si="2"/>
        <v>TO-220-2</v>
      </c>
      <c r="F190">
        <v>650</v>
      </c>
      <c r="G190">
        <v>12</v>
      </c>
      <c r="H190" t="s">
        <v>3380</v>
      </c>
      <c r="I190" t="s">
        <v>8575</v>
      </c>
      <c r="J190" t="s">
        <v>3391</v>
      </c>
      <c r="K190" t="s">
        <v>3312</v>
      </c>
      <c r="L190" t="s">
        <v>8535</v>
      </c>
      <c r="M190">
        <v>12</v>
      </c>
    </row>
    <row r="191" spans="1:13" x14ac:dyDescent="0.35">
      <c r="A191">
        <v>190</v>
      </c>
      <c r="B191" t="str">
        <f>IFERROR(VLOOKUP(CONCATENATE(C191,D191),'diode xref'!$AJ:$AJ,1,FALSE),CONCATENATE(VLOOKUP(C191,'20200310_diodes_as_of_3_10_20'!$A:$B,2,FALSE)," - no package match"))</f>
        <v>C3D12065A</v>
      </c>
      <c r="C191" t="str">
        <f t="array" ref="C191">INDEX('diode xref'!$J$1:$J$22,MATCH(MIN(ABS('diode xref'!$I$1:$I$22-M191)),ABS('diode xref'!$I$1:$I$22-M191),0))</f>
        <v>C3D12065</v>
      </c>
      <c r="D191" t="str">
        <f>IFERROR(VLOOKUP(E191,'diode xref'!$Z$23:$AA$29,2,FALSE)," - no package match")</f>
        <v>A</v>
      </c>
      <c r="E191" t="str">
        <f t="shared" si="2"/>
        <v>TO-220-2</v>
      </c>
      <c r="F191">
        <v>650</v>
      </c>
      <c r="G191">
        <v>12</v>
      </c>
      <c r="H191" t="s">
        <v>3047</v>
      </c>
      <c r="I191" t="s">
        <v>38</v>
      </c>
      <c r="J191" t="s">
        <v>2996</v>
      </c>
      <c r="K191" t="s">
        <v>2946</v>
      </c>
      <c r="L191" t="s">
        <v>8525</v>
      </c>
      <c r="M191">
        <v>12</v>
      </c>
    </row>
    <row r="192" spans="1:13" x14ac:dyDescent="0.35">
      <c r="A192">
        <v>191</v>
      </c>
      <c r="B192" t="str">
        <f>IFERROR(VLOOKUP(CONCATENATE(C192,D192),'diode xref'!$AJ:$AJ,1,FALSE),CONCATENATE(VLOOKUP(C192,'20200310_diodes_as_of_3_10_20'!$A:$B,2,FALSE)," - no package match"))</f>
        <v>C3D12065A</v>
      </c>
      <c r="C192" t="str">
        <f t="array" ref="C192">INDEX('diode xref'!$J$1:$J$22,MATCH(MIN(ABS('diode xref'!$I$1:$I$22-M192)),ABS('diode xref'!$I$1:$I$22-M192),0))</f>
        <v>C3D12065</v>
      </c>
      <c r="D192" t="str">
        <f>IFERROR(VLOOKUP(E192,'diode xref'!$Z$23:$AA$29,2,FALSE)," - no package match")</f>
        <v>A</v>
      </c>
      <c r="E192" t="str">
        <f t="shared" si="2"/>
        <v>TO-220-2</v>
      </c>
      <c r="F192">
        <v>650</v>
      </c>
      <c r="G192">
        <v>12</v>
      </c>
      <c r="H192" t="s">
        <v>3034</v>
      </c>
      <c r="I192" t="s">
        <v>38</v>
      </c>
      <c r="J192" t="s">
        <v>2996</v>
      </c>
      <c r="K192" t="s">
        <v>3037</v>
      </c>
      <c r="L192" t="s">
        <v>8525</v>
      </c>
      <c r="M192">
        <v>12</v>
      </c>
    </row>
    <row r="193" spans="1:13" x14ac:dyDescent="0.35">
      <c r="A193">
        <v>192</v>
      </c>
      <c r="B193" t="str">
        <f>IFERROR(VLOOKUP(CONCATENATE(C193,D193),'diode xref'!$AJ:$AJ,1,FALSE),CONCATENATE(VLOOKUP(C193,'20200310_diodes_as_of_3_10_20'!$A:$B,2,FALSE)," - no package match"))</f>
        <v>C3D12065A - no package match</v>
      </c>
      <c r="C193" t="str">
        <f t="array" ref="C193">INDEX('diode xref'!$J$1:$J$22,MATCH(MIN(ABS('diode xref'!$I$1:$I$22-M193)),ABS('diode xref'!$I$1:$I$22-M193),0))</f>
        <v>C3D12065</v>
      </c>
      <c r="D193" t="str">
        <f>IFERROR(VLOOKUP(E193,'diode xref'!$Z$23:$AA$29,2,FALSE)," - no package match")</f>
        <v>G</v>
      </c>
      <c r="E193" t="str">
        <f t="shared" si="2"/>
        <v>TO-263-3</v>
      </c>
      <c r="F193">
        <v>650</v>
      </c>
      <c r="G193">
        <v>12</v>
      </c>
      <c r="H193" t="s">
        <v>3020</v>
      </c>
      <c r="I193" t="s">
        <v>38</v>
      </c>
      <c r="J193" t="s">
        <v>2996</v>
      </c>
      <c r="K193" t="s">
        <v>2296</v>
      </c>
      <c r="L193" t="s">
        <v>8536</v>
      </c>
      <c r="M193">
        <v>12</v>
      </c>
    </row>
    <row r="194" spans="1:13" x14ac:dyDescent="0.35">
      <c r="A194">
        <v>193</v>
      </c>
      <c r="B194" t="str">
        <f>IFERROR(VLOOKUP(CONCATENATE(C194,D194),'diode xref'!$AJ:$AJ,1,FALSE),CONCATENATE(VLOOKUP(C194,'20200310_diodes_as_of_3_10_20'!$A:$B,2,FALSE)," - no package match"))</f>
        <v>C3D12065A - no package match</v>
      </c>
      <c r="C194" t="str">
        <f t="array" ref="C194">INDEX('diode xref'!$J$1:$J$22,MATCH(MIN(ABS('diode xref'!$I$1:$I$22-M194)),ABS('diode xref'!$I$1:$I$22-M194),0))</f>
        <v>C3D12065</v>
      </c>
      <c r="D194" t="str">
        <f>IFERROR(VLOOKUP(E194,'diode xref'!$Z$23:$AA$29,2,FALSE)," - no package match")</f>
        <v>G</v>
      </c>
      <c r="E194" t="str">
        <f t="shared" si="2"/>
        <v>TO-263-3</v>
      </c>
      <c r="F194">
        <v>650</v>
      </c>
      <c r="G194">
        <v>12</v>
      </c>
      <c r="H194" t="s">
        <v>3007</v>
      </c>
      <c r="I194" t="s">
        <v>38</v>
      </c>
      <c r="J194" t="s">
        <v>2996</v>
      </c>
      <c r="K194" t="s">
        <v>2310</v>
      </c>
      <c r="L194" t="s">
        <v>8536</v>
      </c>
      <c r="M194">
        <v>12</v>
      </c>
    </row>
    <row r="195" spans="1:13" x14ac:dyDescent="0.35">
      <c r="A195">
        <v>194</v>
      </c>
      <c r="B195" t="str">
        <f>IFERROR(VLOOKUP(CONCATENATE(C195,D195),'diode xref'!$AJ:$AJ,1,FALSE),CONCATENATE(VLOOKUP(C195,'20200310_diodes_as_of_3_10_20'!$A:$B,2,FALSE)," - no package match"))</f>
        <v>C3D12065A - no package match</v>
      </c>
      <c r="C195" t="str">
        <f t="array" ref="C195">INDEX('diode xref'!$J$1:$J$22,MATCH(MIN(ABS('diode xref'!$I$1:$I$22-M195)),ABS('diode xref'!$I$1:$I$22-M195),0))</f>
        <v>C3D12065</v>
      </c>
      <c r="D195" t="str">
        <f>IFERROR(VLOOKUP(E195,'diode xref'!$Z$23:$AA$29,2,FALSE)," - no package match")</f>
        <v>G</v>
      </c>
      <c r="E195" t="str">
        <f t="shared" ref="E195:E258" si="3">LEFT(L195,8)</f>
        <v>TO-263-3</v>
      </c>
      <c r="F195">
        <v>650</v>
      </c>
      <c r="G195">
        <v>12</v>
      </c>
      <c r="H195" t="s">
        <v>2993</v>
      </c>
      <c r="I195" t="s">
        <v>38</v>
      </c>
      <c r="J195" t="s">
        <v>2996</v>
      </c>
      <c r="K195" t="s">
        <v>2837</v>
      </c>
      <c r="L195" t="s">
        <v>8536</v>
      </c>
      <c r="M195">
        <v>12</v>
      </c>
    </row>
    <row r="196" spans="1:13" x14ac:dyDescent="0.35">
      <c r="A196">
        <v>195</v>
      </c>
      <c r="B196" t="str">
        <f>IFERROR(VLOOKUP(CONCATENATE(C196,D196),'diode xref'!$AJ:$AJ,1,FALSE),CONCATENATE(VLOOKUP(C196,'20200310_diodes_as_of_3_10_20'!$A:$B,2,FALSE)," - no package match"))</f>
        <v>C3D12065A</v>
      </c>
      <c r="C196" t="str">
        <f t="array" ref="C196">INDEX('diode xref'!$J$1:$J$22,MATCH(MIN(ABS('diode xref'!$I$1:$I$22-M196)),ABS('diode xref'!$I$1:$I$22-M196),0))</f>
        <v>C3D12065</v>
      </c>
      <c r="D196" t="str">
        <f>IFERROR(VLOOKUP(E196,'diode xref'!$Z$23:$AA$29,2,FALSE)," - no package match")</f>
        <v>A</v>
      </c>
      <c r="E196" t="str">
        <f t="shared" si="3"/>
        <v>TO-220-2</v>
      </c>
      <c r="F196">
        <v>650</v>
      </c>
      <c r="G196">
        <v>12</v>
      </c>
      <c r="H196" t="s">
        <v>2968</v>
      </c>
      <c r="I196" t="s">
        <v>38</v>
      </c>
      <c r="J196" t="s">
        <v>2947</v>
      </c>
      <c r="K196" t="s">
        <v>2946</v>
      </c>
      <c r="L196" t="s">
        <v>8525</v>
      </c>
      <c r="M196">
        <v>12</v>
      </c>
    </row>
    <row r="197" spans="1:13" x14ac:dyDescent="0.35">
      <c r="A197">
        <v>196</v>
      </c>
      <c r="B197" t="str">
        <f>IFERROR(VLOOKUP(CONCATENATE(C197,D197),'diode xref'!$AJ:$AJ,1,FALSE),CONCATENATE(VLOOKUP(C197,'20200310_diodes_as_of_3_10_20'!$A:$B,2,FALSE)," - no package match"))</f>
        <v>C3D12065A</v>
      </c>
      <c r="C197" t="str">
        <f t="array" ref="C197">INDEX('diode xref'!$J$1:$J$22,MATCH(MIN(ABS('diode xref'!$I$1:$I$22-M197)),ABS('diode xref'!$I$1:$I$22-M197),0))</f>
        <v>C3D12065</v>
      </c>
      <c r="D197" t="str">
        <f>IFERROR(VLOOKUP(E197,'diode xref'!$Z$23:$AA$29,2,FALSE)," - no package match")</f>
        <v>A</v>
      </c>
      <c r="E197" t="str">
        <f t="shared" si="3"/>
        <v>TO-220-2</v>
      </c>
      <c r="F197">
        <v>650</v>
      </c>
      <c r="G197">
        <v>12</v>
      </c>
      <c r="H197" t="s">
        <v>2950</v>
      </c>
      <c r="I197" t="s">
        <v>38</v>
      </c>
      <c r="J197" t="s">
        <v>2947</v>
      </c>
      <c r="K197" t="s">
        <v>2946</v>
      </c>
      <c r="L197" t="s">
        <v>8525</v>
      </c>
      <c r="M197">
        <v>12</v>
      </c>
    </row>
    <row r="198" spans="1:13" x14ac:dyDescent="0.35">
      <c r="A198">
        <v>197</v>
      </c>
      <c r="B198" t="str">
        <f>IFERROR(VLOOKUP(CONCATENATE(C198,D198),'diode xref'!$AJ:$AJ,1,FALSE),CONCATENATE(VLOOKUP(C198,'20200310_diodes_as_of_3_10_20'!$A:$B,2,FALSE)," - no package match"))</f>
        <v>C3D12065A</v>
      </c>
      <c r="C198" t="str">
        <f t="array" ref="C198">INDEX('diode xref'!$J$1:$J$22,MATCH(MIN(ABS('diode xref'!$I$1:$I$22-M198)),ABS('diode xref'!$I$1:$I$22-M198),0))</f>
        <v>C3D12065</v>
      </c>
      <c r="D198" t="str">
        <f>IFERROR(VLOOKUP(E198,'diode xref'!$Z$23:$AA$29,2,FALSE)," - no package match")</f>
        <v>A</v>
      </c>
      <c r="E198" t="str">
        <f t="shared" si="3"/>
        <v>TO-220-2</v>
      </c>
      <c r="F198">
        <v>650</v>
      </c>
      <c r="G198">
        <v>12</v>
      </c>
      <c r="H198" t="s">
        <v>2943</v>
      </c>
      <c r="I198" t="s">
        <v>38</v>
      </c>
      <c r="J198" t="s">
        <v>2947</v>
      </c>
      <c r="K198" t="s">
        <v>2946</v>
      </c>
      <c r="L198" t="s">
        <v>8525</v>
      </c>
      <c r="M198">
        <v>12</v>
      </c>
    </row>
    <row r="199" spans="1:13" x14ac:dyDescent="0.35">
      <c r="A199">
        <v>198</v>
      </c>
      <c r="B199" t="str">
        <f>IFERROR(VLOOKUP(CONCATENATE(C199,D199),'diode xref'!$AJ:$AJ,1,FALSE),CONCATENATE(VLOOKUP(C199,'20200310_diodes_as_of_3_10_20'!$A:$B,2,FALSE)," - no package match"))</f>
        <v>C3D12065A - no package match</v>
      </c>
      <c r="C199" t="str">
        <f t="array" ref="C199">INDEX('diode xref'!$J$1:$J$22,MATCH(MIN(ABS('diode xref'!$I$1:$I$22-M199)),ABS('diode xref'!$I$1:$I$22-M199),0))</f>
        <v>C3D12065</v>
      </c>
      <c r="D199" t="str">
        <f>IFERROR(VLOOKUP(E199,'diode xref'!$Z$23:$AA$29,2,FALSE)," - no package match")</f>
        <v xml:space="preserve"> - no package match</v>
      </c>
      <c r="E199" t="str">
        <f t="shared" si="3"/>
        <v>4-PowerT</v>
      </c>
      <c r="F199">
        <v>650</v>
      </c>
      <c r="G199">
        <v>12.5</v>
      </c>
      <c r="H199" t="s">
        <v>6800</v>
      </c>
      <c r="I199" t="s">
        <v>288</v>
      </c>
      <c r="J199" t="s">
        <v>2947</v>
      </c>
      <c r="K199" t="s">
        <v>6811</v>
      </c>
      <c r="L199" t="s">
        <v>8561</v>
      </c>
      <c r="M199">
        <v>12</v>
      </c>
    </row>
    <row r="200" spans="1:13" x14ac:dyDescent="0.35">
      <c r="A200">
        <v>199</v>
      </c>
      <c r="B200" t="str">
        <f>IFERROR(VLOOKUP(CONCATENATE(C200,D200),'diode xref'!$AJ:$AJ,1,FALSE),CONCATENATE(VLOOKUP(C200,'20200310_diodes_as_of_3_10_20'!$A:$B,2,FALSE)," - no package match"))</f>
        <v>C6D06065A</v>
      </c>
      <c r="C200" t="str">
        <f t="array" ref="C200">INDEX('diode xref'!$J$1:$J$22,MATCH(MIN(ABS('diode xref'!$I$1:$I$22-M200)),ABS('diode xref'!$I$1:$I$22-M200),0))</f>
        <v>C6D06065</v>
      </c>
      <c r="D200" t="str">
        <f>IFERROR(VLOOKUP(E200,'diode xref'!$Z$23:$AA$29,2,FALSE)," - no package match")</f>
        <v>A</v>
      </c>
      <c r="E200" t="str">
        <f t="shared" si="3"/>
        <v>TO-220-2</v>
      </c>
      <c r="F200">
        <v>650</v>
      </c>
      <c r="G200">
        <v>13</v>
      </c>
      <c r="H200" t="s">
        <v>8049</v>
      </c>
      <c r="I200" t="s">
        <v>8572</v>
      </c>
      <c r="J200" t="s">
        <v>2523</v>
      </c>
      <c r="K200" t="s">
        <v>6739</v>
      </c>
      <c r="L200" t="s">
        <v>8538</v>
      </c>
      <c r="M200">
        <v>6</v>
      </c>
    </row>
    <row r="201" spans="1:13" x14ac:dyDescent="0.35">
      <c r="A201">
        <v>200</v>
      </c>
      <c r="B201" t="e">
        <f>IFERROR(VLOOKUP(CONCATENATE(C201,D201),'diode xref'!$AJ:$AJ,1,FALSE),CONCATENATE(VLOOKUP(C201,'20200310_diodes_as_of_3_10_20'!$A:$B,2,FALSE)," - no package match"))</f>
        <v>#N/A</v>
      </c>
      <c r="C201" t="str">
        <f t="array" ref="C201">INDEX('diode xref'!$J$1:$J$22,MATCH(MIN(ABS('diode xref'!$I$1:$I$22-M201)),ABS('diode xref'!$I$1:$I$22-M201),0))</f>
        <v>CVFD20065</v>
      </c>
      <c r="D201" t="str">
        <f>IFERROR(VLOOKUP(E201,'diode xref'!$Z$23:$AA$29,2,FALSE)," - no package match")</f>
        <v>D</v>
      </c>
      <c r="E201" t="str">
        <f t="shared" si="3"/>
        <v>TO-247-3</v>
      </c>
      <c r="F201">
        <v>650</v>
      </c>
      <c r="G201">
        <v>13</v>
      </c>
      <c r="H201" t="s">
        <v>7039</v>
      </c>
      <c r="I201" t="s">
        <v>288</v>
      </c>
      <c r="J201" t="s">
        <v>2104</v>
      </c>
      <c r="K201" t="s">
        <v>6493</v>
      </c>
      <c r="L201" t="s">
        <v>2030</v>
      </c>
      <c r="M201">
        <v>20</v>
      </c>
    </row>
    <row r="202" spans="1:13" x14ac:dyDescent="0.35">
      <c r="A202">
        <v>201</v>
      </c>
      <c r="B202" t="str">
        <f>IFERROR(VLOOKUP(CONCATENATE(C202,D202),'diode xref'!$AJ:$AJ,1,FALSE),CONCATENATE(VLOOKUP(C202,'20200310_diodes_as_of_3_10_20'!$A:$B,2,FALSE)," - no package match"))</f>
        <v>C6D08065A</v>
      </c>
      <c r="C202" t="str">
        <f t="array" ref="C202">INDEX('diode xref'!$J$1:$J$22,MATCH(MIN(ABS('diode xref'!$I$1:$I$22-M202)),ABS('diode xref'!$I$1:$I$22-M202),0))</f>
        <v>C6D08065</v>
      </c>
      <c r="D202" t="str">
        <f>IFERROR(VLOOKUP(E202,'diode xref'!$Z$23:$AA$29,2,FALSE)," - no package match")</f>
        <v>A</v>
      </c>
      <c r="E202" t="str">
        <f t="shared" si="3"/>
        <v>TO-220-2</v>
      </c>
      <c r="F202">
        <v>650</v>
      </c>
      <c r="G202">
        <v>13</v>
      </c>
      <c r="H202" t="s">
        <v>6727</v>
      </c>
      <c r="I202" t="s">
        <v>288</v>
      </c>
      <c r="J202" t="s">
        <v>2281</v>
      </c>
      <c r="K202" t="s">
        <v>6739</v>
      </c>
      <c r="L202" t="s">
        <v>8525</v>
      </c>
      <c r="M202">
        <v>8</v>
      </c>
    </row>
    <row r="203" spans="1:13" x14ac:dyDescent="0.35">
      <c r="A203">
        <v>202</v>
      </c>
      <c r="B203" t="str">
        <f>IFERROR(VLOOKUP(CONCATENATE(C203,D203),'diode xref'!$AJ:$AJ,1,FALSE),CONCATENATE(VLOOKUP(C203,'20200310_diodes_as_of_3_10_20'!$A:$B,2,FALSE)," - no package match"))</f>
        <v>C6D04065A - no package match</v>
      </c>
      <c r="C203" t="str">
        <f t="array" ref="C203">INDEX('diode xref'!$J$1:$J$22,MATCH(MIN(ABS('diode xref'!$I$1:$I$22-M203)),ABS('diode xref'!$I$1:$I$22-M203),0))</f>
        <v>C6D04065</v>
      </c>
      <c r="D203" t="str">
        <f>IFERROR(VLOOKUP(E203,'diode xref'!$Z$23:$AA$29,2,FALSE)," - no package match")</f>
        <v xml:space="preserve"> - no package match</v>
      </c>
      <c r="E203" t="str">
        <f t="shared" si="3"/>
        <v>10-Power</v>
      </c>
      <c r="F203">
        <v>650</v>
      </c>
      <c r="G203">
        <v>13</v>
      </c>
      <c r="H203" t="s">
        <v>6126</v>
      </c>
      <c r="I203" t="s">
        <v>8571</v>
      </c>
      <c r="J203" t="s">
        <v>2104</v>
      </c>
      <c r="K203" t="s">
        <v>6028</v>
      </c>
      <c r="L203" t="s">
        <v>8564</v>
      </c>
      <c r="M203">
        <v>4</v>
      </c>
    </row>
    <row r="204" spans="1:13" x14ac:dyDescent="0.35">
      <c r="A204">
        <v>203</v>
      </c>
      <c r="B204" t="str">
        <f>IFERROR(VLOOKUP(CONCATENATE(C204,D204),'diode xref'!$AJ:$AJ,1,FALSE),CONCATENATE(VLOOKUP(C204,'20200310_diodes_as_of_3_10_20'!$A:$B,2,FALSE)," - no package match"))</f>
        <v>C6D04065A</v>
      </c>
      <c r="C204" t="str">
        <f t="array" ref="C204">INDEX('diode xref'!$J$1:$J$22,MATCH(MIN(ABS('diode xref'!$I$1:$I$22-M204)),ABS('diode xref'!$I$1:$I$22-M204),0))</f>
        <v>C6D04065</v>
      </c>
      <c r="D204" t="str">
        <f>IFERROR(VLOOKUP(E204,'diode xref'!$Z$23:$AA$29,2,FALSE)," - no package match")</f>
        <v>A</v>
      </c>
      <c r="E204" t="str">
        <f t="shared" si="3"/>
        <v>TO-220-2</v>
      </c>
      <c r="F204">
        <v>650</v>
      </c>
      <c r="G204">
        <v>13.5</v>
      </c>
      <c r="H204" t="s">
        <v>8154</v>
      </c>
      <c r="I204" t="s">
        <v>8572</v>
      </c>
      <c r="J204" t="s">
        <v>5363</v>
      </c>
      <c r="K204" t="s">
        <v>3599</v>
      </c>
      <c r="L204" t="s">
        <v>8525</v>
      </c>
      <c r="M204">
        <v>4</v>
      </c>
    </row>
    <row r="205" spans="1:13" x14ac:dyDescent="0.35">
      <c r="A205">
        <v>204</v>
      </c>
      <c r="B205" t="str">
        <f>IFERROR(VLOOKUP(CONCATENATE(C205,D205),'diode xref'!$AJ:$AJ,1,FALSE),CONCATENATE(VLOOKUP(C205,'20200310_diodes_as_of_3_10_20'!$A:$B,2,FALSE)," - no package match"))</f>
        <v>C6D04065A - no package match</v>
      </c>
      <c r="C205" t="str">
        <f t="array" ref="C205">INDEX('diode xref'!$J$1:$J$22,MATCH(MIN(ABS('diode xref'!$I$1:$I$22-M205)),ABS('diode xref'!$I$1:$I$22-M205),0))</f>
        <v>C6D04065</v>
      </c>
      <c r="D205" t="str">
        <f>IFERROR(VLOOKUP(E205,'diode xref'!$Z$23:$AA$29,2,FALSE)," - no package match")</f>
        <v>E</v>
      </c>
      <c r="E205" t="str">
        <f t="shared" si="3"/>
        <v>TO-252-3</v>
      </c>
      <c r="F205">
        <v>650</v>
      </c>
      <c r="G205">
        <v>13.5</v>
      </c>
      <c r="H205" t="s">
        <v>8141</v>
      </c>
      <c r="I205" t="s">
        <v>8572</v>
      </c>
      <c r="J205" t="s">
        <v>5363</v>
      </c>
      <c r="K205" t="s">
        <v>8151</v>
      </c>
      <c r="L205" t="s">
        <v>8526</v>
      </c>
      <c r="M205">
        <v>4</v>
      </c>
    </row>
    <row r="206" spans="1:13" x14ac:dyDescent="0.35">
      <c r="A206">
        <v>205</v>
      </c>
      <c r="B206" t="str">
        <f>IFERROR(VLOOKUP(CONCATENATE(C206,D206),'diode xref'!$AJ:$AJ,1,FALSE),CONCATENATE(VLOOKUP(C206,'20200310_diodes_as_of_3_10_20'!$A:$B,2,FALSE)," - no package match"))</f>
        <v>C6D04065A - no package match</v>
      </c>
      <c r="C206" t="str">
        <f t="array" ref="C206">INDEX('diode xref'!$J$1:$J$22,MATCH(MIN(ABS('diode xref'!$I$1:$I$22-M206)),ABS('diode xref'!$I$1:$I$22-M206),0))</f>
        <v>C6D04065</v>
      </c>
      <c r="D206" t="str">
        <f>IFERROR(VLOOKUP(E206,'diode xref'!$Z$23:$AA$29,2,FALSE)," - no package match")</f>
        <v>E</v>
      </c>
      <c r="E206" t="str">
        <f t="shared" si="3"/>
        <v>TO-252-3</v>
      </c>
      <c r="F206">
        <v>650</v>
      </c>
      <c r="G206">
        <v>13.5</v>
      </c>
      <c r="H206" t="s">
        <v>8135</v>
      </c>
      <c r="I206" t="s">
        <v>8572</v>
      </c>
      <c r="J206" t="s">
        <v>5363</v>
      </c>
      <c r="K206" t="s">
        <v>8138</v>
      </c>
      <c r="L206" t="s">
        <v>8526</v>
      </c>
      <c r="M206">
        <v>4</v>
      </c>
    </row>
    <row r="207" spans="1:13" x14ac:dyDescent="0.35">
      <c r="A207">
        <v>206</v>
      </c>
      <c r="B207" t="str">
        <f>IFERROR(VLOOKUP(CONCATENATE(C207,D207),'diode xref'!$AJ:$AJ,1,FALSE),CONCATENATE(VLOOKUP(C207,'20200310_diodes_as_of_3_10_20'!$A:$B,2,FALSE)," - no package match"))</f>
        <v>C3D10065E</v>
      </c>
      <c r="C207" t="str">
        <f t="array" ref="C207">INDEX('diode xref'!$J$1:$J$22,MATCH(MIN(ABS('diode xref'!$I$1:$I$22-M207)),ABS('diode xref'!$I$1:$I$22-M207),0))</f>
        <v>C3D10065</v>
      </c>
      <c r="D207" t="str">
        <f>IFERROR(VLOOKUP(E207,'diode xref'!$Z$23:$AA$29,2,FALSE)," - no package match")</f>
        <v>E</v>
      </c>
      <c r="E207" t="str">
        <f t="shared" si="3"/>
        <v>TO-252-3</v>
      </c>
      <c r="F207">
        <v>650</v>
      </c>
      <c r="G207">
        <v>13.5</v>
      </c>
      <c r="H207" t="s">
        <v>7210</v>
      </c>
      <c r="I207" t="s">
        <v>288</v>
      </c>
      <c r="J207" t="s">
        <v>4803</v>
      </c>
      <c r="K207" t="s">
        <v>7160</v>
      </c>
      <c r="L207" t="s">
        <v>8526</v>
      </c>
      <c r="M207">
        <v>10</v>
      </c>
    </row>
    <row r="208" spans="1:13" x14ac:dyDescent="0.35">
      <c r="A208">
        <v>207</v>
      </c>
      <c r="B208" t="str">
        <f>IFERROR(VLOOKUP(CONCATENATE(C208,D208),'diode xref'!$AJ:$AJ,1,FALSE),CONCATENATE(VLOOKUP(C208,'20200310_diodes_as_of_3_10_20'!$A:$B,2,FALSE)," - no package match"))</f>
        <v>C3D10065E</v>
      </c>
      <c r="C208" t="str">
        <f t="array" ref="C208">INDEX('diode xref'!$J$1:$J$22,MATCH(MIN(ABS('diode xref'!$I$1:$I$22-M208)),ABS('diode xref'!$I$1:$I$22-M208),0))</f>
        <v>C3D10065</v>
      </c>
      <c r="D208" t="str">
        <f>IFERROR(VLOOKUP(E208,'diode xref'!$Z$23:$AA$29,2,FALSE)," - no package match")</f>
        <v>E</v>
      </c>
      <c r="E208" t="str">
        <f t="shared" si="3"/>
        <v>TO-252-3</v>
      </c>
      <c r="F208">
        <v>650</v>
      </c>
      <c r="G208">
        <v>13.5</v>
      </c>
      <c r="H208" t="s">
        <v>7190</v>
      </c>
      <c r="I208" t="s">
        <v>288</v>
      </c>
      <c r="J208" t="s">
        <v>4803</v>
      </c>
      <c r="K208" t="s">
        <v>7160</v>
      </c>
      <c r="L208" t="s">
        <v>8526</v>
      </c>
      <c r="M208">
        <v>10</v>
      </c>
    </row>
    <row r="209" spans="1:13" x14ac:dyDescent="0.35">
      <c r="A209">
        <v>208</v>
      </c>
      <c r="B209" t="str">
        <f>IFERROR(VLOOKUP(CONCATENATE(C209,D209),'diode xref'!$AJ:$AJ,1,FALSE),CONCATENATE(VLOOKUP(C209,'20200310_diodes_as_of_3_10_20'!$A:$B,2,FALSE)," - no package match"))</f>
        <v>C3D12065A - no package match</v>
      </c>
      <c r="C209" t="str">
        <f t="array" ref="C209">INDEX('diode xref'!$J$1:$J$22,MATCH(MIN(ABS('diode xref'!$I$1:$I$22-M209)),ABS('diode xref'!$I$1:$I$22-M209),0))</f>
        <v>C3D12065</v>
      </c>
      <c r="D209" t="str">
        <f>IFERROR(VLOOKUP(E209,'diode xref'!$Z$23:$AA$29,2,FALSE)," - no package match")</f>
        <v>G</v>
      </c>
      <c r="E209" t="str">
        <f t="shared" si="3"/>
        <v>TO-263-3</v>
      </c>
      <c r="F209">
        <v>650</v>
      </c>
      <c r="G209">
        <v>14</v>
      </c>
      <c r="H209" t="s">
        <v>7391</v>
      </c>
      <c r="I209" t="s">
        <v>288</v>
      </c>
      <c r="J209" t="s">
        <v>2947</v>
      </c>
      <c r="K209" t="s">
        <v>7397</v>
      </c>
      <c r="L209" t="s">
        <v>8536</v>
      </c>
      <c r="M209">
        <v>12</v>
      </c>
    </row>
    <row r="210" spans="1:13" x14ac:dyDescent="0.35">
      <c r="A210">
        <v>209</v>
      </c>
      <c r="B210" t="str">
        <f>IFERROR(VLOOKUP(CONCATENATE(C210,D210),'diode xref'!$AJ:$AJ,1,FALSE),CONCATENATE(VLOOKUP(C210,'20200310_diodes_as_of_3_10_20'!$A:$B,2,FALSE)," - no package match"))</f>
        <v>C6D08065A - no package match</v>
      </c>
      <c r="C210" t="str">
        <f t="array" ref="C210">INDEX('diode xref'!$J$1:$J$22,MATCH(MIN(ABS('diode xref'!$I$1:$I$22-M210)),ABS('diode xref'!$I$1:$I$22-M210),0))</f>
        <v>C6D08065</v>
      </c>
      <c r="D210" t="str">
        <f>IFERROR(VLOOKUP(E210,'diode xref'!$Z$23:$AA$29,2,FALSE)," - no package match")</f>
        <v>E</v>
      </c>
      <c r="E210" t="str">
        <f t="shared" si="3"/>
        <v>TO-252-3</v>
      </c>
      <c r="F210">
        <v>650</v>
      </c>
      <c r="G210">
        <v>15</v>
      </c>
      <c r="H210" t="s">
        <v>7258</v>
      </c>
      <c r="I210" t="s">
        <v>288</v>
      </c>
      <c r="J210" t="s">
        <v>2281</v>
      </c>
      <c r="K210" t="s">
        <v>6520</v>
      </c>
      <c r="L210" t="s">
        <v>8526</v>
      </c>
      <c r="M210">
        <v>8</v>
      </c>
    </row>
    <row r="211" spans="1:13" x14ac:dyDescent="0.35">
      <c r="A211">
        <v>210</v>
      </c>
      <c r="B211" t="str">
        <f>IFERROR(VLOOKUP(CONCATENATE(C211,D211),'diode xref'!$AJ:$AJ,1,FALSE),CONCATENATE(VLOOKUP(C211,'20200310_diodes_as_of_3_10_20'!$A:$B,2,FALSE)," - no package match"))</f>
        <v>C3D10065A</v>
      </c>
      <c r="C211" t="str">
        <f t="array" ref="C211">INDEX('diode xref'!$J$1:$J$22,MATCH(MIN(ABS('diode xref'!$I$1:$I$22-M211)),ABS('diode xref'!$I$1:$I$22-M211),0))</f>
        <v>C3D10065</v>
      </c>
      <c r="D211" t="str">
        <f>IFERROR(VLOOKUP(E211,'diode xref'!$Z$23:$AA$29,2,FALSE)," - no package match")</f>
        <v>A</v>
      </c>
      <c r="E211" t="str">
        <f t="shared" si="3"/>
        <v>TO-220-2</v>
      </c>
      <c r="F211">
        <v>650</v>
      </c>
      <c r="G211">
        <v>15</v>
      </c>
      <c r="H211" t="s">
        <v>6695</v>
      </c>
      <c r="I211" t="s">
        <v>288</v>
      </c>
      <c r="J211" t="s">
        <v>3149</v>
      </c>
      <c r="K211" t="s">
        <v>6675</v>
      </c>
      <c r="L211" t="s">
        <v>8525</v>
      </c>
      <c r="M211">
        <v>10</v>
      </c>
    </row>
    <row r="212" spans="1:13" x14ac:dyDescent="0.35">
      <c r="A212">
        <v>211</v>
      </c>
      <c r="B212" t="str">
        <f>IFERROR(VLOOKUP(CONCATENATE(C212,D212),'diode xref'!$AJ:$AJ,1,FALSE),CONCATENATE(VLOOKUP(C212,'20200310_diodes_as_of_3_10_20'!$A:$B,2,FALSE)," - no package match"))</f>
        <v>C3D12065A</v>
      </c>
      <c r="C212" t="str">
        <f t="array" ref="C212">INDEX('diode xref'!$J$1:$J$22,MATCH(MIN(ABS('diode xref'!$I$1:$I$22-M212)),ABS('diode xref'!$I$1:$I$22-M212),0))</f>
        <v>C3D12065</v>
      </c>
      <c r="D212" t="str">
        <f>IFERROR(VLOOKUP(E212,'diode xref'!$Z$23:$AA$29,2,FALSE)," - no package match")</f>
        <v>A</v>
      </c>
      <c r="E212" t="str">
        <f t="shared" si="3"/>
        <v>TO-220-2</v>
      </c>
      <c r="F212">
        <v>650</v>
      </c>
      <c r="G212">
        <v>15</v>
      </c>
      <c r="H212" t="s">
        <v>6662</v>
      </c>
      <c r="I212" t="s">
        <v>288</v>
      </c>
      <c r="J212" t="s">
        <v>2947</v>
      </c>
      <c r="K212" t="s">
        <v>6675</v>
      </c>
      <c r="L212" t="s">
        <v>8525</v>
      </c>
      <c r="M212">
        <v>12</v>
      </c>
    </row>
    <row r="213" spans="1:13" x14ac:dyDescent="0.35">
      <c r="A213">
        <v>212</v>
      </c>
      <c r="B213" t="str">
        <f>IFERROR(VLOOKUP(CONCATENATE(C213,D213),'diode xref'!$AJ:$AJ,1,FALSE),CONCATENATE(VLOOKUP(C213,'20200310_diodes_as_of_3_10_20'!$A:$B,2,FALSE)," - no package match"))</f>
        <v>C3D16065A - no package match</v>
      </c>
      <c r="C213" t="str">
        <f t="array" ref="C213">INDEX('diode xref'!$J$1:$J$22,MATCH(MIN(ABS('diode xref'!$I$1:$I$22-M213)),ABS('diode xref'!$I$1:$I$22-M213),0))</f>
        <v>C3D16065</v>
      </c>
      <c r="D213" t="str">
        <f>IFERROR(VLOOKUP(E213,'diode xref'!$Z$23:$AA$29,2,FALSE)," - no package match")</f>
        <v>D</v>
      </c>
      <c r="E213" t="str">
        <f t="shared" si="3"/>
        <v>TO-247-3</v>
      </c>
      <c r="F213">
        <v>650</v>
      </c>
      <c r="G213">
        <v>15</v>
      </c>
      <c r="H213" t="s">
        <v>3929</v>
      </c>
      <c r="I213" t="s">
        <v>8575</v>
      </c>
      <c r="J213" t="s">
        <v>3880</v>
      </c>
      <c r="K213" t="s">
        <v>3944</v>
      </c>
      <c r="L213" t="s">
        <v>2030</v>
      </c>
      <c r="M213">
        <v>15</v>
      </c>
    </row>
    <row r="214" spans="1:13" x14ac:dyDescent="0.35">
      <c r="A214">
        <v>213</v>
      </c>
      <c r="B214" t="str">
        <f>IFERROR(VLOOKUP(CONCATENATE(C214,D214),'diode xref'!$AJ:$AJ,1,FALSE),CONCATENATE(VLOOKUP(C214,'20200310_diodes_as_of_3_10_20'!$A:$B,2,FALSE)," - no package match"))</f>
        <v>C3D16065A</v>
      </c>
      <c r="C214" t="str">
        <f t="array" ref="C214">INDEX('diode xref'!$J$1:$J$22,MATCH(MIN(ABS('diode xref'!$I$1:$I$22-M214)),ABS('diode xref'!$I$1:$I$22-M214),0))</f>
        <v>C3D16065</v>
      </c>
      <c r="D214" t="str">
        <f>IFERROR(VLOOKUP(E214,'diode xref'!$Z$23:$AA$29,2,FALSE)," - no package match")</f>
        <v>A</v>
      </c>
      <c r="E214" t="str">
        <f t="shared" si="3"/>
        <v>TO-220-2</v>
      </c>
      <c r="F214">
        <v>650</v>
      </c>
      <c r="G214">
        <v>15</v>
      </c>
      <c r="H214" t="s">
        <v>3911</v>
      </c>
      <c r="I214" t="s">
        <v>8575</v>
      </c>
      <c r="J214" t="s">
        <v>3880</v>
      </c>
      <c r="K214" t="s">
        <v>3926</v>
      </c>
      <c r="L214" t="s">
        <v>8525</v>
      </c>
      <c r="M214">
        <v>15</v>
      </c>
    </row>
    <row r="215" spans="1:13" x14ac:dyDescent="0.35">
      <c r="A215">
        <v>214</v>
      </c>
      <c r="B215" t="str">
        <f>IFERROR(VLOOKUP(CONCATENATE(C215,D215),'diode xref'!$AJ:$AJ,1,FALSE),CONCATENATE(VLOOKUP(C215,'20200310_diodes_as_of_3_10_20'!$A:$B,2,FALSE)," - no package match"))</f>
        <v>C3D16065A</v>
      </c>
      <c r="C215" t="str">
        <f t="array" ref="C215">INDEX('diode xref'!$J$1:$J$22,MATCH(MIN(ABS('diode xref'!$I$1:$I$22-M215)),ABS('diode xref'!$I$1:$I$22-M215),0))</f>
        <v>C3D16065</v>
      </c>
      <c r="D215" t="str">
        <f>IFERROR(VLOOKUP(E215,'diode xref'!$Z$23:$AA$29,2,FALSE)," - no package match")</f>
        <v>A</v>
      </c>
      <c r="E215" t="str">
        <f t="shared" si="3"/>
        <v>TO-220-2</v>
      </c>
      <c r="F215">
        <v>650</v>
      </c>
      <c r="G215">
        <v>15</v>
      </c>
      <c r="H215" t="s">
        <v>3896</v>
      </c>
      <c r="I215" t="s">
        <v>8575</v>
      </c>
      <c r="J215" t="s">
        <v>3880</v>
      </c>
      <c r="K215" t="s">
        <v>3908</v>
      </c>
      <c r="L215" t="s">
        <v>8525</v>
      </c>
      <c r="M215">
        <v>15</v>
      </c>
    </row>
    <row r="216" spans="1:13" x14ac:dyDescent="0.35">
      <c r="A216">
        <v>215</v>
      </c>
      <c r="B216" t="str">
        <f>IFERROR(VLOOKUP(CONCATENATE(C216,D216),'diode xref'!$AJ:$AJ,1,FALSE),CONCATENATE(VLOOKUP(C216,'20200310_diodes_as_of_3_10_20'!$A:$B,2,FALSE)," - no package match"))</f>
        <v>C3D16065A - no package match</v>
      </c>
      <c r="C216" t="str">
        <f t="array" ref="C216">INDEX('diode xref'!$J$1:$J$22,MATCH(MIN(ABS('diode xref'!$I$1:$I$22-M216)),ABS('diode xref'!$I$1:$I$22-M216),0))</f>
        <v>C3D16065</v>
      </c>
      <c r="D216" t="str">
        <f>IFERROR(VLOOKUP(E216,'diode xref'!$Z$23:$AA$29,2,FALSE)," - no package match")</f>
        <v>G</v>
      </c>
      <c r="E216" t="str">
        <f t="shared" si="3"/>
        <v>TO-263-3</v>
      </c>
      <c r="F216">
        <v>650</v>
      </c>
      <c r="G216">
        <v>15</v>
      </c>
      <c r="H216" t="s">
        <v>3883</v>
      </c>
      <c r="I216" t="s">
        <v>8575</v>
      </c>
      <c r="J216" t="s">
        <v>3880</v>
      </c>
      <c r="K216" t="s">
        <v>3879</v>
      </c>
      <c r="L216" t="s">
        <v>8536</v>
      </c>
      <c r="M216">
        <v>15</v>
      </c>
    </row>
    <row r="217" spans="1:13" x14ac:dyDescent="0.35">
      <c r="A217">
        <v>216</v>
      </c>
      <c r="B217" t="str">
        <f>IFERROR(VLOOKUP(CONCATENATE(C217,D217),'diode xref'!$AJ:$AJ,1,FALSE),CONCATENATE(VLOOKUP(C217,'20200310_diodes_as_of_3_10_20'!$A:$B,2,FALSE)," - no package match"))</f>
        <v>C3D16065A - no package match</v>
      </c>
      <c r="C217" t="str">
        <f t="array" ref="C217">INDEX('diode xref'!$J$1:$J$22,MATCH(MIN(ABS('diode xref'!$I$1:$I$22-M217)),ABS('diode xref'!$I$1:$I$22-M217),0))</f>
        <v>C3D16065</v>
      </c>
      <c r="D217" t="str">
        <f>IFERROR(VLOOKUP(E217,'diode xref'!$Z$23:$AA$29,2,FALSE)," - no package match")</f>
        <v>G</v>
      </c>
      <c r="E217" t="str">
        <f t="shared" si="3"/>
        <v>TO-263-3</v>
      </c>
      <c r="F217">
        <v>650</v>
      </c>
      <c r="G217">
        <v>15</v>
      </c>
      <c r="H217" t="s">
        <v>3864</v>
      </c>
      <c r="I217" t="s">
        <v>8575</v>
      </c>
      <c r="J217" t="s">
        <v>3880</v>
      </c>
      <c r="K217" t="s">
        <v>3879</v>
      </c>
      <c r="L217" t="s">
        <v>8536</v>
      </c>
      <c r="M217">
        <v>15</v>
      </c>
    </row>
    <row r="218" spans="1:13" x14ac:dyDescent="0.35">
      <c r="A218">
        <v>217</v>
      </c>
      <c r="B218" t="str">
        <f>IFERROR(VLOOKUP(CONCATENATE(C218,D218),'diode xref'!$AJ:$AJ,1,FALSE),CONCATENATE(VLOOKUP(C218,'20200310_diodes_as_of_3_10_20'!$A:$B,2,FALSE)," - no package match"))</f>
        <v>C3D16065A</v>
      </c>
      <c r="C218" t="str">
        <f t="array" ref="C218">INDEX('diode xref'!$J$1:$J$22,MATCH(MIN(ABS('diode xref'!$I$1:$I$22-M218)),ABS('diode xref'!$I$1:$I$22-M218),0))</f>
        <v>C3D16065</v>
      </c>
      <c r="D218" t="str">
        <f>IFERROR(VLOOKUP(E218,'diode xref'!$Z$23:$AA$29,2,FALSE)," - no package match")</f>
        <v>A</v>
      </c>
      <c r="E218" t="str">
        <f t="shared" si="3"/>
        <v>TO-220-2</v>
      </c>
      <c r="F218">
        <v>650</v>
      </c>
      <c r="G218">
        <v>15</v>
      </c>
      <c r="H218" t="s">
        <v>3373</v>
      </c>
      <c r="I218" t="s">
        <v>8575</v>
      </c>
      <c r="J218" t="s">
        <v>2104</v>
      </c>
      <c r="K218" t="s">
        <v>3339</v>
      </c>
      <c r="L218" t="s">
        <v>8525</v>
      </c>
      <c r="M218">
        <v>15</v>
      </c>
    </row>
    <row r="219" spans="1:13" x14ac:dyDescent="0.35">
      <c r="A219">
        <v>218</v>
      </c>
      <c r="B219" t="str">
        <f>IFERROR(VLOOKUP(CONCATENATE(C219,D219),'diode xref'!$AJ:$AJ,1,FALSE),CONCATENATE(VLOOKUP(C219,'20200310_diodes_as_of_3_10_20'!$A:$B,2,FALSE)," - no package match"))</f>
        <v>C3D16065A - no package match</v>
      </c>
      <c r="C219" t="str">
        <f t="array" ref="C219">INDEX('diode xref'!$J$1:$J$22,MATCH(MIN(ABS('diode xref'!$I$1:$I$22-M219)),ABS('diode xref'!$I$1:$I$22-M219),0))</f>
        <v>C3D16065</v>
      </c>
      <c r="D219" t="str">
        <f>IFERROR(VLOOKUP(E219,'diode xref'!$Z$23:$AA$29,2,FALSE)," - no package match")</f>
        <v>G</v>
      </c>
      <c r="E219" t="str">
        <f t="shared" si="3"/>
        <v>TO-263-3</v>
      </c>
      <c r="F219">
        <v>650</v>
      </c>
      <c r="G219">
        <v>15</v>
      </c>
      <c r="H219" t="s">
        <v>3361</v>
      </c>
      <c r="I219" t="s">
        <v>8575</v>
      </c>
      <c r="J219" t="s">
        <v>2904</v>
      </c>
      <c r="K219" t="s">
        <v>3312</v>
      </c>
      <c r="L219" t="s">
        <v>8536</v>
      </c>
      <c r="M219">
        <v>15</v>
      </c>
    </row>
    <row r="220" spans="1:13" x14ac:dyDescent="0.35">
      <c r="A220">
        <v>219</v>
      </c>
      <c r="B220" t="str">
        <f>IFERROR(VLOOKUP(CONCATENATE(C220,D220),'diode xref'!$AJ:$AJ,1,FALSE),CONCATENATE(VLOOKUP(C220,'20200310_diodes_as_of_3_10_20'!$A:$B,2,FALSE)," - no package match"))</f>
        <v>C3D16065A</v>
      </c>
      <c r="C220" t="str">
        <f t="array" ref="C220">INDEX('diode xref'!$J$1:$J$22,MATCH(MIN(ABS('diode xref'!$I$1:$I$22-M220)),ABS('diode xref'!$I$1:$I$22-M220),0))</f>
        <v>C3D16065</v>
      </c>
      <c r="D220" t="str">
        <f>IFERROR(VLOOKUP(E220,'diode xref'!$Z$23:$AA$29,2,FALSE)," - no package match")</f>
        <v>A</v>
      </c>
      <c r="E220" t="str">
        <f t="shared" si="3"/>
        <v>TO-220-2</v>
      </c>
      <c r="F220">
        <v>650</v>
      </c>
      <c r="G220">
        <v>15</v>
      </c>
      <c r="H220" t="s">
        <v>3349</v>
      </c>
      <c r="I220" t="s">
        <v>8575</v>
      </c>
      <c r="J220" t="s">
        <v>2904</v>
      </c>
      <c r="K220" t="s">
        <v>3312</v>
      </c>
      <c r="L220" t="s">
        <v>8535</v>
      </c>
      <c r="M220">
        <v>15</v>
      </c>
    </row>
    <row r="221" spans="1:13" x14ac:dyDescent="0.35">
      <c r="A221">
        <v>220</v>
      </c>
      <c r="B221" t="str">
        <f>IFERROR(VLOOKUP(CONCATENATE(C221,D221),'diode xref'!$AJ:$AJ,1,FALSE),CONCATENATE(VLOOKUP(C221,'20200310_diodes_as_of_3_10_20'!$A:$B,2,FALSE)," - no package match"))</f>
        <v>C6D08065A - no package match</v>
      </c>
      <c r="C221" t="str">
        <f t="array" ref="C221">INDEX('diode xref'!$J$1:$J$22,MATCH(MIN(ABS('diode xref'!$I$1:$I$22-M221)),ABS('diode xref'!$I$1:$I$22-M221),0))</f>
        <v>C6D08065</v>
      </c>
      <c r="D221" t="str">
        <f>IFERROR(VLOOKUP(E221,'diode xref'!$Z$23:$AA$29,2,FALSE)," - no package match")</f>
        <v>G</v>
      </c>
      <c r="E221" t="str">
        <f t="shared" si="3"/>
        <v>TO-263-3</v>
      </c>
      <c r="F221">
        <v>650</v>
      </c>
      <c r="G221">
        <v>15.4</v>
      </c>
      <c r="H221" t="s">
        <v>7472</v>
      </c>
      <c r="I221" t="s">
        <v>288</v>
      </c>
      <c r="J221" t="s">
        <v>2281</v>
      </c>
      <c r="K221" t="s">
        <v>7480</v>
      </c>
      <c r="L221" t="s">
        <v>8536</v>
      </c>
      <c r="M221">
        <v>8</v>
      </c>
    </row>
    <row r="222" spans="1:13" x14ac:dyDescent="0.35">
      <c r="A222">
        <v>221</v>
      </c>
      <c r="B222" t="str">
        <f>IFERROR(VLOOKUP(CONCATENATE(C222,D222),'diode xref'!$AJ:$AJ,1,FALSE),CONCATENATE(VLOOKUP(C222,'20200310_diodes_as_of_3_10_20'!$A:$B,2,FALSE)," - no package match"))</f>
        <v>C3D16065A - no package match</v>
      </c>
      <c r="C222" t="str">
        <f t="array" ref="C222">INDEX('diode xref'!$J$1:$J$22,MATCH(MIN(ABS('diode xref'!$I$1:$I$22-M222)),ABS('diode xref'!$I$1:$I$22-M222),0))</f>
        <v>C3D16065</v>
      </c>
      <c r="D222" t="str">
        <f>IFERROR(VLOOKUP(E222,'diode xref'!$Z$23:$AA$29,2,FALSE)," - no package match")</f>
        <v>D</v>
      </c>
      <c r="E222" t="str">
        <f t="shared" si="3"/>
        <v>TO-247-3</v>
      </c>
      <c r="F222">
        <v>650</v>
      </c>
      <c r="G222">
        <v>16</v>
      </c>
      <c r="H222" t="s">
        <v>8361</v>
      </c>
      <c r="I222" t="s">
        <v>8571</v>
      </c>
      <c r="J222" t="s">
        <v>4785</v>
      </c>
      <c r="K222" t="s">
        <v>8374</v>
      </c>
      <c r="L222" t="s">
        <v>2030</v>
      </c>
      <c r="M222">
        <v>16</v>
      </c>
    </row>
    <row r="223" spans="1:13" x14ac:dyDescent="0.35">
      <c r="A223">
        <v>222</v>
      </c>
      <c r="B223" t="str">
        <f>IFERROR(VLOOKUP(CONCATENATE(C223,D223),'diode xref'!$AJ:$AJ,1,FALSE),CONCATENATE(VLOOKUP(C223,'20200310_diodes_as_of_3_10_20'!$A:$B,2,FALSE)," - no package match"))</f>
        <v>C3D16065A</v>
      </c>
      <c r="C223" t="str">
        <f t="array" ref="C223">INDEX('diode xref'!$J$1:$J$22,MATCH(MIN(ABS('diode xref'!$I$1:$I$22-M223)),ABS('diode xref'!$I$1:$I$22-M223),0))</f>
        <v>C3D16065</v>
      </c>
      <c r="D223" t="str">
        <f>IFERROR(VLOOKUP(E223,'diode xref'!$Z$23:$AA$29,2,FALSE)," - no package match")</f>
        <v>A</v>
      </c>
      <c r="E223" t="str">
        <f t="shared" si="3"/>
        <v>TO-220-2</v>
      </c>
      <c r="F223">
        <v>650</v>
      </c>
      <c r="G223">
        <v>16</v>
      </c>
      <c r="H223" t="s">
        <v>6646</v>
      </c>
      <c r="I223" t="s">
        <v>288</v>
      </c>
      <c r="J223" t="s">
        <v>2891</v>
      </c>
      <c r="K223" t="s">
        <v>5805</v>
      </c>
      <c r="L223" t="s">
        <v>8525</v>
      </c>
      <c r="M223">
        <v>16</v>
      </c>
    </row>
    <row r="224" spans="1:13" x14ac:dyDescent="0.35">
      <c r="A224">
        <v>223</v>
      </c>
      <c r="B224" t="str">
        <f>IFERROR(VLOOKUP(CONCATENATE(C224,D224),'diode xref'!$AJ:$AJ,1,FALSE),CONCATENATE(VLOOKUP(C224,'20200310_diodes_as_of_3_10_20'!$A:$B,2,FALSE)," - no package match"))</f>
        <v>C6D06065A</v>
      </c>
      <c r="C224" t="str">
        <f t="array" ref="C224">INDEX('diode xref'!$J$1:$J$22,MATCH(MIN(ABS('diode xref'!$I$1:$I$22-M224)),ABS('diode xref'!$I$1:$I$22-M224),0))</f>
        <v>C6D06065</v>
      </c>
      <c r="D224" t="str">
        <f>IFERROR(VLOOKUP(E224,'diode xref'!$Z$23:$AA$29,2,FALSE)," - no package match")</f>
        <v>A</v>
      </c>
      <c r="E224" t="str">
        <f t="shared" si="3"/>
        <v>TO-220-2</v>
      </c>
      <c r="F224">
        <v>650</v>
      </c>
      <c r="G224">
        <v>16</v>
      </c>
      <c r="H224" t="s">
        <v>5799</v>
      </c>
      <c r="I224" t="s">
        <v>8571</v>
      </c>
      <c r="J224" t="s">
        <v>5806</v>
      </c>
      <c r="K224" t="s">
        <v>5805</v>
      </c>
      <c r="L224" t="s">
        <v>8525</v>
      </c>
      <c r="M224">
        <v>6</v>
      </c>
    </row>
    <row r="225" spans="1:13" x14ac:dyDescent="0.35">
      <c r="A225">
        <v>224</v>
      </c>
      <c r="B225" t="str">
        <f>IFERROR(VLOOKUP(CONCATENATE(C225,D225),'diode xref'!$AJ:$AJ,1,FALSE),CONCATENATE(VLOOKUP(C225,'20200310_diodes_as_of_3_10_20'!$A:$B,2,FALSE)," - no package match"))</f>
        <v>C3D16065A</v>
      </c>
      <c r="C225" t="str">
        <f t="array" ref="C225">INDEX('diode xref'!$J$1:$J$22,MATCH(MIN(ABS('diode xref'!$I$1:$I$22-M225)),ABS('diode xref'!$I$1:$I$22-M225),0))</f>
        <v>C3D16065</v>
      </c>
      <c r="D225" t="str">
        <f>IFERROR(VLOOKUP(E225,'diode xref'!$Z$23:$AA$29,2,FALSE)," - no package match")</f>
        <v>A</v>
      </c>
      <c r="E225" t="str">
        <f t="shared" si="3"/>
        <v>TO-220-2</v>
      </c>
      <c r="F225">
        <v>650</v>
      </c>
      <c r="G225">
        <v>16</v>
      </c>
      <c r="H225" t="s">
        <v>5490</v>
      </c>
      <c r="I225" t="s">
        <v>8571</v>
      </c>
      <c r="J225" t="s">
        <v>4785</v>
      </c>
      <c r="K225" t="s">
        <v>5498</v>
      </c>
      <c r="L225" t="s">
        <v>8525</v>
      </c>
      <c r="M225">
        <v>16</v>
      </c>
    </row>
    <row r="226" spans="1:13" x14ac:dyDescent="0.35">
      <c r="A226">
        <v>225</v>
      </c>
      <c r="B226" t="str">
        <f>IFERROR(VLOOKUP(CONCATENATE(C226,D226),'diode xref'!$AJ:$AJ,1,FALSE),CONCATENATE(VLOOKUP(C226,'20200310_diodes_as_of_3_10_20'!$A:$B,2,FALSE)," - no package match"))</f>
        <v>C3D16065A - no package match</v>
      </c>
      <c r="C226" t="str">
        <f t="array" ref="C226">INDEX('diode xref'!$J$1:$J$22,MATCH(MIN(ABS('diode xref'!$I$1:$I$22-M226)),ABS('diode xref'!$I$1:$I$22-M226),0))</f>
        <v>C3D16065</v>
      </c>
      <c r="D226" t="str">
        <f>IFERROR(VLOOKUP(E226,'diode xref'!$Z$23:$AA$29,2,FALSE)," - no package match")</f>
        <v>D</v>
      </c>
      <c r="E226" t="str">
        <f t="shared" si="3"/>
        <v>TO-247-3</v>
      </c>
      <c r="F226">
        <v>650</v>
      </c>
      <c r="G226">
        <v>16</v>
      </c>
      <c r="H226" t="s">
        <v>5064</v>
      </c>
      <c r="I226" t="s">
        <v>8571</v>
      </c>
      <c r="J226" t="s">
        <v>4785</v>
      </c>
      <c r="K226" t="s">
        <v>4985</v>
      </c>
      <c r="L226" t="s">
        <v>2030</v>
      </c>
      <c r="M226">
        <v>16</v>
      </c>
    </row>
    <row r="227" spans="1:13" x14ac:dyDescent="0.35">
      <c r="A227">
        <v>226</v>
      </c>
      <c r="B227" t="str">
        <f>IFERROR(VLOOKUP(CONCATENATE(C227,D227),'diode xref'!$AJ:$AJ,1,FALSE),CONCATENATE(VLOOKUP(C227,'20200310_diodes_as_of_3_10_20'!$A:$B,2,FALSE)," - no package match"))</f>
        <v>C3D16065A - no package match</v>
      </c>
      <c r="C227" t="str">
        <f t="array" ref="C227">INDEX('diode xref'!$J$1:$J$22,MATCH(MIN(ABS('diode xref'!$I$1:$I$22-M227)),ABS('diode xref'!$I$1:$I$22-M227),0))</f>
        <v>C3D16065</v>
      </c>
      <c r="D227" t="str">
        <f>IFERROR(VLOOKUP(E227,'diode xref'!$Z$23:$AA$29,2,FALSE)," - no package match")</f>
        <v>D</v>
      </c>
      <c r="E227" t="str">
        <f t="shared" si="3"/>
        <v>TO-247-3</v>
      </c>
      <c r="F227">
        <v>650</v>
      </c>
      <c r="G227">
        <v>16</v>
      </c>
      <c r="H227" t="s">
        <v>4983</v>
      </c>
      <c r="I227" t="s">
        <v>8571</v>
      </c>
      <c r="J227" t="s">
        <v>4785</v>
      </c>
      <c r="K227" t="s">
        <v>4985</v>
      </c>
      <c r="L227" t="s">
        <v>2030</v>
      </c>
      <c r="M227">
        <v>16</v>
      </c>
    </row>
    <row r="228" spans="1:13" x14ac:dyDescent="0.35">
      <c r="A228">
        <v>227</v>
      </c>
      <c r="B228" t="str">
        <f>IFERROR(VLOOKUP(CONCATENATE(C228,D228),'diode xref'!$AJ:$AJ,1,FALSE),CONCATENATE(VLOOKUP(C228,'20200310_diodes_as_of_3_10_20'!$A:$B,2,FALSE)," - no package match"))</f>
        <v>C3D16065A - no package match</v>
      </c>
      <c r="C228" t="str">
        <f t="array" ref="C228">INDEX('diode xref'!$J$1:$J$22,MATCH(MIN(ABS('diode xref'!$I$1:$I$22-M228)),ABS('diode xref'!$I$1:$I$22-M228),0))</f>
        <v>C3D16065</v>
      </c>
      <c r="D228" t="str">
        <f>IFERROR(VLOOKUP(E228,'diode xref'!$Z$23:$AA$29,2,FALSE)," - no package match")</f>
        <v>D</v>
      </c>
      <c r="E228" t="str">
        <f t="shared" si="3"/>
        <v>TO-247-3</v>
      </c>
      <c r="F228">
        <v>650</v>
      </c>
      <c r="G228">
        <v>16</v>
      </c>
      <c r="H228" t="s">
        <v>4778</v>
      </c>
      <c r="I228" t="s">
        <v>8573</v>
      </c>
      <c r="J228" t="s">
        <v>4785</v>
      </c>
      <c r="K228" t="s">
        <v>4784</v>
      </c>
      <c r="L228" t="s">
        <v>2030</v>
      </c>
      <c r="M228">
        <v>16</v>
      </c>
    </row>
    <row r="229" spans="1:13" x14ac:dyDescent="0.35">
      <c r="A229">
        <v>228</v>
      </c>
      <c r="B229" t="str">
        <f>IFERROR(VLOOKUP(CONCATENATE(C229,D229),'diode xref'!$AJ:$AJ,1,FALSE),CONCATENATE(VLOOKUP(C229,'20200310_diodes_as_of_3_10_20'!$A:$B,2,FALSE)," - no package match"))</f>
        <v>C6D08065A</v>
      </c>
      <c r="C229" t="str">
        <f t="array" ref="C229">INDEX('diode xref'!$J$1:$J$22,MATCH(MIN(ABS('diode xref'!$I$1:$I$22-M229)),ABS('diode xref'!$I$1:$I$22-M229),0))</f>
        <v>C6D08065</v>
      </c>
      <c r="D229" t="str">
        <f>IFERROR(VLOOKUP(E229,'diode xref'!$Z$23:$AA$29,2,FALSE)," - no package match")</f>
        <v>A</v>
      </c>
      <c r="E229" t="str">
        <f t="shared" si="3"/>
        <v>TO-220-2</v>
      </c>
      <c r="F229">
        <v>650</v>
      </c>
      <c r="G229">
        <v>16.5</v>
      </c>
      <c r="H229" t="s">
        <v>7987</v>
      </c>
      <c r="I229" t="s">
        <v>8572</v>
      </c>
      <c r="J229" t="s">
        <v>4466</v>
      </c>
      <c r="K229" t="s">
        <v>7997</v>
      </c>
      <c r="L229" t="s">
        <v>8538</v>
      </c>
      <c r="M229">
        <v>8</v>
      </c>
    </row>
    <row r="230" spans="1:13" x14ac:dyDescent="0.35">
      <c r="A230">
        <v>229</v>
      </c>
      <c r="B230" t="str">
        <f>IFERROR(VLOOKUP(CONCATENATE(C230,D230),'diode xref'!$AJ:$AJ,1,FALSE),CONCATENATE(VLOOKUP(C230,'20200310_diodes_as_of_3_10_20'!$A:$B,2,FALSE)," - no package match"))</f>
        <v>C3D10065E</v>
      </c>
      <c r="C230" t="str">
        <f t="array" ref="C230">INDEX('diode xref'!$J$1:$J$22,MATCH(MIN(ABS('diode xref'!$I$1:$I$22-M230)),ABS('diode xref'!$I$1:$I$22-M230),0))</f>
        <v>C3D10065</v>
      </c>
      <c r="D230" t="str">
        <f>IFERROR(VLOOKUP(E230,'diode xref'!$Z$23:$AA$29,2,FALSE)," - no package match")</f>
        <v>E</v>
      </c>
      <c r="E230" t="str">
        <f t="shared" si="3"/>
        <v>TO-252-3</v>
      </c>
      <c r="F230">
        <v>650</v>
      </c>
      <c r="G230">
        <v>18</v>
      </c>
      <c r="H230" t="s">
        <v>7214</v>
      </c>
      <c r="I230" t="s">
        <v>288</v>
      </c>
      <c r="J230" t="s">
        <v>3149</v>
      </c>
      <c r="K230" t="s">
        <v>6508</v>
      </c>
      <c r="L230" t="s">
        <v>8526</v>
      </c>
      <c r="M230">
        <v>10</v>
      </c>
    </row>
    <row r="231" spans="1:13" x14ac:dyDescent="0.35">
      <c r="A231">
        <v>230</v>
      </c>
      <c r="B231" t="str">
        <f>IFERROR(VLOOKUP(CONCATENATE(C231,D231),'diode xref'!$AJ:$AJ,1,FALSE),CONCATENATE(VLOOKUP(C231,'20200310_diodes_as_of_3_10_20'!$A:$B,2,FALSE)," - no package match"))</f>
        <v>C3D10065A - no package match</v>
      </c>
      <c r="C231" t="str">
        <f t="array" ref="C231">INDEX('diode xref'!$J$1:$J$22,MATCH(MIN(ABS('diode xref'!$I$1:$I$22-M231)),ABS('diode xref'!$I$1:$I$22-M231),0))</f>
        <v>C3D10065</v>
      </c>
      <c r="D231" t="str">
        <f>IFERROR(VLOOKUP(E231,'diode xref'!$Z$23:$AA$29,2,FALSE)," - no package match")</f>
        <v xml:space="preserve"> - no package match</v>
      </c>
      <c r="E231" t="str">
        <f t="shared" si="3"/>
        <v>10-Power</v>
      </c>
      <c r="F231">
        <v>650</v>
      </c>
      <c r="G231">
        <v>18</v>
      </c>
      <c r="H231" t="s">
        <v>6117</v>
      </c>
      <c r="I231" t="s">
        <v>8571</v>
      </c>
      <c r="J231" t="s">
        <v>2104</v>
      </c>
      <c r="K231" t="s">
        <v>6028</v>
      </c>
      <c r="L231" t="s">
        <v>8564</v>
      </c>
      <c r="M231">
        <v>10</v>
      </c>
    </row>
    <row r="232" spans="1:13" x14ac:dyDescent="0.35">
      <c r="A232">
        <v>231</v>
      </c>
      <c r="B232" t="str">
        <f>IFERROR(VLOOKUP(CONCATENATE(C232,D232),'diode xref'!$AJ:$AJ,1,FALSE),CONCATENATE(VLOOKUP(C232,'20200310_diodes_as_of_3_10_20'!$A:$B,2,FALSE)," - no package match"))</f>
        <v>C6D06065A</v>
      </c>
      <c r="C232" t="str">
        <f t="array" ref="C232">INDEX('diode xref'!$J$1:$J$22,MATCH(MIN(ABS('diode xref'!$I$1:$I$22-M232)),ABS('diode xref'!$I$1:$I$22-M232),0))</f>
        <v>C6D06065</v>
      </c>
      <c r="D232" t="str">
        <f>IFERROR(VLOOKUP(E232,'diode xref'!$Z$23:$AA$29,2,FALSE)," - no package match")</f>
        <v>A</v>
      </c>
      <c r="E232" t="str">
        <f t="shared" si="3"/>
        <v>TO-220-2</v>
      </c>
      <c r="F232">
        <v>650</v>
      </c>
      <c r="G232">
        <v>18.5</v>
      </c>
      <c r="H232" t="s">
        <v>4762</v>
      </c>
      <c r="I232" t="s">
        <v>8573</v>
      </c>
      <c r="J232" t="s">
        <v>4643</v>
      </c>
      <c r="K232" t="s">
        <v>4765</v>
      </c>
      <c r="L232" t="s">
        <v>8525</v>
      </c>
      <c r="M232">
        <v>6</v>
      </c>
    </row>
    <row r="233" spans="1:13" x14ac:dyDescent="0.35">
      <c r="A233">
        <v>232</v>
      </c>
      <c r="B233" t="str">
        <f>IFERROR(VLOOKUP(CONCATENATE(C233,D233),'diode xref'!$AJ:$AJ,1,FALSE),CONCATENATE(VLOOKUP(C233,'20200310_diodes_as_of_3_10_20'!$A:$B,2,FALSE)," - no package match"))</f>
        <v>C6D06065A - no package match</v>
      </c>
      <c r="C233" t="str">
        <f t="array" ref="C233">INDEX('diode xref'!$J$1:$J$22,MATCH(MIN(ABS('diode xref'!$I$1:$I$22-M233)),ABS('diode xref'!$I$1:$I$22-M233),0))</f>
        <v>C6D06065</v>
      </c>
      <c r="D233" t="str">
        <f>IFERROR(VLOOKUP(E233,'diode xref'!$Z$23:$AA$29,2,FALSE)," - no package match")</f>
        <v>E</v>
      </c>
      <c r="E233" t="str">
        <f t="shared" si="3"/>
        <v>TO-252-3</v>
      </c>
      <c r="F233">
        <v>650</v>
      </c>
      <c r="G233">
        <v>18.5</v>
      </c>
      <c r="H233" t="s">
        <v>4717</v>
      </c>
      <c r="I233" t="s">
        <v>8573</v>
      </c>
      <c r="J233" t="s">
        <v>4643</v>
      </c>
      <c r="K233" t="s">
        <v>4715</v>
      </c>
      <c r="L233" t="s">
        <v>8526</v>
      </c>
      <c r="M233">
        <v>6</v>
      </c>
    </row>
    <row r="234" spans="1:13" x14ac:dyDescent="0.35">
      <c r="A234">
        <v>233</v>
      </c>
      <c r="B234" t="str">
        <f>IFERROR(VLOOKUP(CONCATENATE(C234,D234),'diode xref'!$AJ:$AJ,1,FALSE),CONCATENATE(VLOOKUP(C234,'20200310_diodes_as_of_3_10_20'!$A:$B,2,FALSE)," - no package match"))</f>
        <v>C6D06065A - no package match</v>
      </c>
      <c r="C234" t="str">
        <f t="array" ref="C234">INDEX('diode xref'!$J$1:$J$22,MATCH(MIN(ABS('diode xref'!$I$1:$I$22-M234)),ABS('diode xref'!$I$1:$I$22-M234),0))</f>
        <v>C6D06065</v>
      </c>
      <c r="D234" t="str">
        <f>IFERROR(VLOOKUP(E234,'diode xref'!$Z$23:$AA$29,2,FALSE)," - no package match")</f>
        <v>G</v>
      </c>
      <c r="E234" t="str">
        <f t="shared" si="3"/>
        <v>TO-263-3</v>
      </c>
      <c r="F234">
        <v>650</v>
      </c>
      <c r="G234">
        <v>18.5</v>
      </c>
      <c r="H234" t="s">
        <v>4672</v>
      </c>
      <c r="I234" t="s">
        <v>8573</v>
      </c>
      <c r="J234" t="s">
        <v>4643</v>
      </c>
      <c r="K234" t="s">
        <v>4670</v>
      </c>
      <c r="L234" t="s">
        <v>8536</v>
      </c>
      <c r="M234">
        <v>6</v>
      </c>
    </row>
    <row r="235" spans="1:13" x14ac:dyDescent="0.35">
      <c r="A235">
        <v>234</v>
      </c>
      <c r="B235" t="str">
        <f>IFERROR(VLOOKUP(CONCATENATE(C235,D235),'diode xref'!$AJ:$AJ,1,FALSE),CONCATENATE(VLOOKUP(C235,'20200310_diodes_as_of_3_10_20'!$A:$B,2,FALSE)," - no package match"))</f>
        <v>C6D06065A - no package match</v>
      </c>
      <c r="C235" t="str">
        <f t="array" ref="C235">INDEX('diode xref'!$J$1:$J$22,MATCH(MIN(ABS('diode xref'!$I$1:$I$22-M235)),ABS('diode xref'!$I$1:$I$22-M235),0))</f>
        <v>C6D06065</v>
      </c>
      <c r="D235" t="str">
        <f>IFERROR(VLOOKUP(E235,'diode xref'!$Z$23:$AA$29,2,FALSE)," - no package match")</f>
        <v>D</v>
      </c>
      <c r="E235" t="str">
        <f t="shared" si="3"/>
        <v>TO-247-3</v>
      </c>
      <c r="F235">
        <v>650</v>
      </c>
      <c r="G235">
        <v>18.5</v>
      </c>
      <c r="H235" t="s">
        <v>4639</v>
      </c>
      <c r="I235" t="s">
        <v>8573</v>
      </c>
      <c r="J235" t="s">
        <v>4643</v>
      </c>
      <c r="K235" t="s">
        <v>4642</v>
      </c>
      <c r="L235" t="s">
        <v>2030</v>
      </c>
      <c r="M235">
        <v>6</v>
      </c>
    </row>
    <row r="236" spans="1:13" x14ac:dyDescent="0.35">
      <c r="A236">
        <v>235</v>
      </c>
      <c r="B236" t="str">
        <f>IFERROR(VLOOKUP(CONCATENATE(C236,D236),'diode xref'!$AJ:$AJ,1,FALSE),CONCATENATE(VLOOKUP(C236,'20200310_diodes_as_of_3_10_20'!$A:$B,2,FALSE)," - no package match"))</f>
        <v>C6D06065A</v>
      </c>
      <c r="C236" t="str">
        <f t="array" ref="C236">INDEX('diode xref'!$J$1:$J$22,MATCH(MIN(ABS('diode xref'!$I$1:$I$22-M236)),ABS('diode xref'!$I$1:$I$22-M236),0))</f>
        <v>C6D06065</v>
      </c>
      <c r="D236" t="str">
        <f>IFERROR(VLOOKUP(E236,'diode xref'!$Z$23:$AA$29,2,FALSE)," - no package match")</f>
        <v>A</v>
      </c>
      <c r="E236" t="str">
        <f t="shared" si="3"/>
        <v>TO-220-2</v>
      </c>
      <c r="F236">
        <v>650</v>
      </c>
      <c r="G236">
        <v>19</v>
      </c>
      <c r="H236" t="s">
        <v>8078</v>
      </c>
      <c r="I236" t="s">
        <v>8572</v>
      </c>
      <c r="J236" t="s">
        <v>4643</v>
      </c>
      <c r="K236" t="s">
        <v>8088</v>
      </c>
      <c r="L236" t="s">
        <v>8525</v>
      </c>
      <c r="M236">
        <v>6</v>
      </c>
    </row>
    <row r="237" spans="1:13" x14ac:dyDescent="0.35">
      <c r="A237">
        <v>236</v>
      </c>
      <c r="B237" t="str">
        <f>IFERROR(VLOOKUP(CONCATENATE(C237,D237),'diode xref'!$AJ:$AJ,1,FALSE),CONCATENATE(VLOOKUP(C237,'20200310_diodes_as_of_3_10_20'!$A:$B,2,FALSE)," - no package match"))</f>
        <v>C3D10065A</v>
      </c>
      <c r="C237" t="str">
        <f t="array" ref="C237">INDEX('diode xref'!$J$1:$J$22,MATCH(MIN(ABS('diode xref'!$I$1:$I$22-M237)),ABS('diode xref'!$I$1:$I$22-M237),0))</f>
        <v>C3D10065</v>
      </c>
      <c r="D237" t="str">
        <f>IFERROR(VLOOKUP(E237,'diode xref'!$Z$23:$AA$29,2,FALSE)," - no package match")</f>
        <v>A</v>
      </c>
      <c r="E237" t="str">
        <f t="shared" si="3"/>
        <v>TO-220-2</v>
      </c>
      <c r="F237">
        <v>650</v>
      </c>
      <c r="G237">
        <v>19</v>
      </c>
      <c r="H237" t="s">
        <v>7918</v>
      </c>
      <c r="I237" t="s">
        <v>8572</v>
      </c>
      <c r="J237" t="s">
        <v>4453</v>
      </c>
      <c r="K237" t="s">
        <v>7927</v>
      </c>
      <c r="L237" t="s">
        <v>8538</v>
      </c>
      <c r="M237">
        <v>10</v>
      </c>
    </row>
    <row r="238" spans="1:13" x14ac:dyDescent="0.35">
      <c r="A238">
        <v>237</v>
      </c>
      <c r="B238" t="e">
        <f>IFERROR(VLOOKUP(CONCATENATE(C238,D238),'diode xref'!$AJ:$AJ,1,FALSE),CONCATENATE(VLOOKUP(C238,'20200310_diodes_as_of_3_10_20'!$A:$B,2,FALSE)," - no package match"))</f>
        <v>#N/A</v>
      </c>
      <c r="C238" t="str">
        <f t="array" ref="C238">INDEX('diode xref'!$J$1:$J$22,MATCH(MIN(ABS('diode xref'!$I$1:$I$22-M238)),ABS('diode xref'!$I$1:$I$22-M238),0))</f>
        <v>CVFD20065</v>
      </c>
      <c r="D238" t="str">
        <f>IFERROR(VLOOKUP(E238,'diode xref'!$Z$23:$AA$29,2,FALSE)," - no package match")</f>
        <v>D</v>
      </c>
      <c r="E238" t="str">
        <f t="shared" si="3"/>
        <v>TO-247-3</v>
      </c>
      <c r="F238">
        <v>650</v>
      </c>
      <c r="G238">
        <v>20</v>
      </c>
      <c r="H238" t="s">
        <v>8346</v>
      </c>
      <c r="I238" t="s">
        <v>8571</v>
      </c>
      <c r="J238" t="s">
        <v>4775</v>
      </c>
      <c r="K238" t="s">
        <v>2667</v>
      </c>
      <c r="L238" t="s">
        <v>2030</v>
      </c>
      <c r="M238">
        <v>20</v>
      </c>
    </row>
    <row r="239" spans="1:13" x14ac:dyDescent="0.35">
      <c r="A239">
        <v>238</v>
      </c>
      <c r="B239" t="str">
        <f>IFERROR(VLOOKUP(CONCATENATE(C239,D239),'diode xref'!$AJ:$AJ,1,FALSE),CONCATENATE(VLOOKUP(C239,'20200310_diodes_as_of_3_10_20'!$A:$B,2,FALSE)," - no package match"))</f>
        <v>C6D06065A - no package match</v>
      </c>
      <c r="C239" t="str">
        <f t="array" ref="C239">INDEX('diode xref'!$J$1:$J$22,MATCH(MIN(ABS('diode xref'!$I$1:$I$22-M239)),ABS('diode xref'!$I$1:$I$22-M239),0))</f>
        <v>C6D06065</v>
      </c>
      <c r="D239" t="str">
        <f>IFERROR(VLOOKUP(E239,'diode xref'!$Z$23:$AA$29,2,FALSE)," - no package match")</f>
        <v>E</v>
      </c>
      <c r="E239" t="str">
        <f t="shared" si="3"/>
        <v>TO-252-3</v>
      </c>
      <c r="F239">
        <v>650</v>
      </c>
      <c r="G239">
        <v>20</v>
      </c>
      <c r="H239" t="s">
        <v>8068</v>
      </c>
      <c r="I239" t="s">
        <v>8572</v>
      </c>
      <c r="J239" t="s">
        <v>2523</v>
      </c>
      <c r="K239" t="s">
        <v>8075</v>
      </c>
      <c r="L239" t="s">
        <v>8526</v>
      </c>
      <c r="M239">
        <v>6</v>
      </c>
    </row>
    <row r="240" spans="1:13" x14ac:dyDescent="0.35">
      <c r="A240">
        <v>239</v>
      </c>
      <c r="B240" t="str">
        <f>IFERROR(VLOOKUP(CONCATENATE(C240,D240),'diode xref'!$AJ:$AJ,1,FALSE),CONCATENATE(VLOOKUP(C240,'20200310_diodes_as_of_3_10_20'!$A:$B,2,FALSE)," - no package match"))</f>
        <v>C6D06065A - no package match</v>
      </c>
      <c r="C240" t="str">
        <f t="array" ref="C240">INDEX('diode xref'!$J$1:$J$22,MATCH(MIN(ABS('diode xref'!$I$1:$I$22-M240)),ABS('diode xref'!$I$1:$I$22-M240),0))</f>
        <v>C6D06065</v>
      </c>
      <c r="D240" t="str">
        <f>IFERROR(VLOOKUP(E240,'diode xref'!$Z$23:$AA$29,2,FALSE)," - no package match")</f>
        <v>E</v>
      </c>
      <c r="E240" t="str">
        <f t="shared" si="3"/>
        <v>TO-252-3</v>
      </c>
      <c r="F240">
        <v>650</v>
      </c>
      <c r="G240">
        <v>20</v>
      </c>
      <c r="H240" t="s">
        <v>8060</v>
      </c>
      <c r="I240" t="s">
        <v>8572</v>
      </c>
      <c r="J240" t="s">
        <v>2523</v>
      </c>
      <c r="K240" t="s">
        <v>8065</v>
      </c>
      <c r="L240" t="s">
        <v>8526</v>
      </c>
      <c r="M240">
        <v>6</v>
      </c>
    </row>
    <row r="241" spans="1:13" x14ac:dyDescent="0.35">
      <c r="A241">
        <v>240</v>
      </c>
      <c r="B241" t="e">
        <f>IFERROR(VLOOKUP(CONCATENATE(C241,D241),'diode xref'!$AJ:$AJ,1,FALSE),CONCATENATE(VLOOKUP(C241,'20200310_diodes_as_of_3_10_20'!$A:$B,2,FALSE)," - no package match"))</f>
        <v>#N/A</v>
      </c>
      <c r="C241" t="str">
        <f t="array" ref="C241">INDEX('diode xref'!$J$1:$J$22,MATCH(MIN(ABS('diode xref'!$I$1:$I$22-M241)),ABS('diode xref'!$I$1:$I$22-M241),0))</f>
        <v>CVFD20065</v>
      </c>
      <c r="D241" t="str">
        <f>IFERROR(VLOOKUP(E241,'diode xref'!$Z$23:$AA$29,2,FALSE)," - no package match")</f>
        <v>G</v>
      </c>
      <c r="E241" t="str">
        <f t="shared" si="3"/>
        <v>TO-263-3</v>
      </c>
      <c r="F241">
        <v>650</v>
      </c>
      <c r="G241">
        <v>20</v>
      </c>
      <c r="H241" t="s">
        <v>7344</v>
      </c>
      <c r="I241" t="s">
        <v>288</v>
      </c>
      <c r="J241" t="s">
        <v>4775</v>
      </c>
      <c r="K241" t="s">
        <v>6551</v>
      </c>
      <c r="L241" t="s">
        <v>8536</v>
      </c>
      <c r="M241">
        <v>20</v>
      </c>
    </row>
    <row r="242" spans="1:13" x14ac:dyDescent="0.35">
      <c r="A242">
        <v>241</v>
      </c>
      <c r="B242" t="e">
        <f>IFERROR(VLOOKUP(CONCATENATE(C242,D242),'diode xref'!$AJ:$AJ,1,FALSE),CONCATENATE(VLOOKUP(C242,'20200310_diodes_as_of_3_10_20'!$A:$B,2,FALSE)," - no package match"))</f>
        <v>#N/A</v>
      </c>
      <c r="C242" t="str">
        <f t="array" ref="C242">INDEX('diode xref'!$J$1:$J$22,MATCH(MIN(ABS('diode xref'!$I$1:$I$22-M242)),ABS('diode xref'!$I$1:$I$22-M242),0))</f>
        <v>CVFD20065</v>
      </c>
      <c r="D242" t="str">
        <f>IFERROR(VLOOKUP(E242,'diode xref'!$Z$23:$AA$29,2,FALSE)," - no package match")</f>
        <v>H</v>
      </c>
      <c r="E242" t="str">
        <f t="shared" si="3"/>
        <v>TO-247-2</v>
      </c>
      <c r="F242">
        <v>650</v>
      </c>
      <c r="G242">
        <v>20</v>
      </c>
      <c r="H242" t="s">
        <v>7026</v>
      </c>
      <c r="I242" t="s">
        <v>288</v>
      </c>
      <c r="J242" t="s">
        <v>4775</v>
      </c>
      <c r="K242" t="s">
        <v>6551</v>
      </c>
      <c r="L242" t="s">
        <v>8549</v>
      </c>
      <c r="M242">
        <v>20</v>
      </c>
    </row>
    <row r="243" spans="1:13" x14ac:dyDescent="0.35">
      <c r="A243">
        <v>242</v>
      </c>
      <c r="B243" t="e">
        <f>IFERROR(VLOOKUP(CONCATENATE(C243,D243),'diode xref'!$AJ:$AJ,1,FALSE),CONCATENATE(VLOOKUP(C243,'20200310_diodes_as_of_3_10_20'!$A:$B,2,FALSE)," - no package match"))</f>
        <v>#N/A</v>
      </c>
      <c r="C243" t="str">
        <f t="array" ref="C243">INDEX('diode xref'!$J$1:$J$22,MATCH(MIN(ABS('diode xref'!$I$1:$I$22-M243)),ABS('diode xref'!$I$1:$I$22-M243),0))</f>
        <v>CVFD20065</v>
      </c>
      <c r="D243" t="str">
        <f>IFERROR(VLOOKUP(E243,'diode xref'!$Z$23:$AA$29,2,FALSE)," - no package match")</f>
        <v>D</v>
      </c>
      <c r="E243" t="str">
        <f t="shared" si="3"/>
        <v>TO-247-3</v>
      </c>
      <c r="F243">
        <v>650</v>
      </c>
      <c r="G243">
        <v>20</v>
      </c>
      <c r="H243" t="s">
        <v>6916</v>
      </c>
      <c r="I243" t="s">
        <v>288</v>
      </c>
      <c r="J243" t="s">
        <v>4775</v>
      </c>
      <c r="K243" t="s">
        <v>6551</v>
      </c>
      <c r="L243" t="s">
        <v>8560</v>
      </c>
      <c r="M243">
        <v>20</v>
      </c>
    </row>
    <row r="244" spans="1:13" x14ac:dyDescent="0.35">
      <c r="A244">
        <v>243</v>
      </c>
      <c r="B244" t="str">
        <f>IFERROR(VLOOKUP(CONCATENATE(C244,D244),'diode xref'!$AJ:$AJ,1,FALSE),CONCATENATE(VLOOKUP(C244,'20200310_diodes_as_of_3_10_20'!$A:$B,2,FALSE)," - no package match"))</f>
        <v>CVFD20065A</v>
      </c>
      <c r="C244" t="str">
        <f t="array" ref="C244">INDEX('diode xref'!$J$1:$J$22,MATCH(MIN(ABS('diode xref'!$I$1:$I$22-M244)),ABS('diode xref'!$I$1:$I$22-M244),0))</f>
        <v>CVFD20065</v>
      </c>
      <c r="D244" t="str">
        <f>IFERROR(VLOOKUP(E244,'diode xref'!$Z$23:$AA$29,2,FALSE)," - no package match")</f>
        <v>A</v>
      </c>
      <c r="E244" t="str">
        <f t="shared" si="3"/>
        <v>TO-220-2</v>
      </c>
      <c r="F244">
        <v>650</v>
      </c>
      <c r="G244">
        <v>20</v>
      </c>
      <c r="H244" t="s">
        <v>6581</v>
      </c>
      <c r="I244" t="s">
        <v>288</v>
      </c>
      <c r="J244" t="s">
        <v>4775</v>
      </c>
      <c r="K244" t="s">
        <v>6551</v>
      </c>
      <c r="L244" t="s">
        <v>8525</v>
      </c>
      <c r="M244">
        <v>20</v>
      </c>
    </row>
    <row r="245" spans="1:13" x14ac:dyDescent="0.35">
      <c r="A245">
        <v>244</v>
      </c>
      <c r="B245" t="e">
        <f>IFERROR(VLOOKUP(CONCATENATE(C245,D245),'diode xref'!$AJ:$AJ,1,FALSE),CONCATENATE(VLOOKUP(C245,'20200310_diodes_as_of_3_10_20'!$A:$B,2,FALSE)," - no package match"))</f>
        <v>#N/A</v>
      </c>
      <c r="C245" t="str">
        <f t="array" ref="C245">INDEX('diode xref'!$J$1:$J$22,MATCH(MIN(ABS('diode xref'!$I$1:$I$22-M245)),ABS('diode xref'!$I$1:$I$22-M245),0))</f>
        <v>CVFD20065</v>
      </c>
      <c r="D245" t="str">
        <f>IFERROR(VLOOKUP(E245,'diode xref'!$Z$23:$AA$29,2,FALSE)," - no package match")</f>
        <v xml:space="preserve"> - no package match</v>
      </c>
      <c r="E245" t="str">
        <f t="shared" si="3"/>
        <v>TO-220-3</v>
      </c>
      <c r="F245">
        <v>650</v>
      </c>
      <c r="G245">
        <v>20</v>
      </c>
      <c r="H245" t="s">
        <v>6541</v>
      </c>
      <c r="I245" t="s">
        <v>288</v>
      </c>
      <c r="J245" t="s">
        <v>4775</v>
      </c>
      <c r="K245" t="s">
        <v>6543</v>
      </c>
      <c r="L245" t="s">
        <v>2065</v>
      </c>
      <c r="M245">
        <v>20</v>
      </c>
    </row>
    <row r="246" spans="1:13" x14ac:dyDescent="0.35">
      <c r="A246">
        <v>245</v>
      </c>
      <c r="B246" t="str">
        <f>IFERROR(VLOOKUP(CONCATENATE(C246,D246),'diode xref'!$AJ:$AJ,1,FALSE),CONCATENATE(VLOOKUP(C246,'20200310_diodes_as_of_3_10_20'!$A:$B,2,FALSE)," - no package match"))</f>
        <v>CVFD20065A</v>
      </c>
      <c r="C246" t="str">
        <f t="array" ref="C246">INDEX('diode xref'!$J$1:$J$22,MATCH(MIN(ABS('diode xref'!$I$1:$I$22-M246)),ABS('diode xref'!$I$1:$I$22-M246),0))</f>
        <v>CVFD20065</v>
      </c>
      <c r="D246" t="str">
        <f>IFERROR(VLOOKUP(E246,'diode xref'!$Z$23:$AA$29,2,FALSE)," - no package match")</f>
        <v>A</v>
      </c>
      <c r="E246" t="str">
        <f t="shared" si="3"/>
        <v>TO-220-2</v>
      </c>
      <c r="F246">
        <v>650</v>
      </c>
      <c r="G246">
        <v>20</v>
      </c>
      <c r="H246" t="s">
        <v>6482</v>
      </c>
      <c r="I246" t="s">
        <v>288</v>
      </c>
      <c r="J246" t="s">
        <v>2104</v>
      </c>
      <c r="K246" t="s">
        <v>6493</v>
      </c>
      <c r="L246" t="s">
        <v>8535</v>
      </c>
      <c r="M246">
        <v>20</v>
      </c>
    </row>
    <row r="247" spans="1:13" x14ac:dyDescent="0.35">
      <c r="A247">
        <v>246</v>
      </c>
      <c r="B247" t="str">
        <f>IFERROR(VLOOKUP(CONCATENATE(C247,D247),'diode xref'!$AJ:$AJ,1,FALSE),CONCATENATE(VLOOKUP(C247,'20200310_diodes_as_of_3_10_20'!$A:$B,2,FALSE)," - no package match"))</f>
        <v>C6D08065A</v>
      </c>
      <c r="C247" t="str">
        <f t="array" ref="C247">INDEX('diode xref'!$J$1:$J$22,MATCH(MIN(ABS('diode xref'!$I$1:$I$22-M247)),ABS('diode xref'!$I$1:$I$22-M247),0))</f>
        <v>C6D08065</v>
      </c>
      <c r="D247" t="str">
        <f>IFERROR(VLOOKUP(E247,'diode xref'!$Z$23:$AA$29,2,FALSE)," - no package match")</f>
        <v>A</v>
      </c>
      <c r="E247" t="str">
        <f t="shared" si="3"/>
        <v>TO-220-2</v>
      </c>
      <c r="F247">
        <v>650</v>
      </c>
      <c r="G247">
        <v>20</v>
      </c>
      <c r="H247" t="s">
        <v>5724</v>
      </c>
      <c r="I247" t="s">
        <v>8571</v>
      </c>
      <c r="J247" t="s">
        <v>5731</v>
      </c>
      <c r="K247" t="s">
        <v>5730</v>
      </c>
      <c r="L247" t="s">
        <v>8525</v>
      </c>
      <c r="M247">
        <v>8</v>
      </c>
    </row>
    <row r="248" spans="1:13" x14ac:dyDescent="0.35">
      <c r="A248">
        <v>247</v>
      </c>
      <c r="B248" t="str">
        <f>IFERROR(VLOOKUP(CONCATENATE(C248,D248),'diode xref'!$AJ:$AJ,1,FALSE),CONCATENATE(VLOOKUP(C248,'20200310_diodes_as_of_3_10_20'!$A:$B,2,FALSE)," - no package match"))</f>
        <v>CVFD20065A</v>
      </c>
      <c r="C248" t="str">
        <f t="array" ref="C248">INDEX('diode xref'!$J$1:$J$22,MATCH(MIN(ABS('diode xref'!$I$1:$I$22-M248)),ABS('diode xref'!$I$1:$I$22-M248),0))</f>
        <v>CVFD20065</v>
      </c>
      <c r="D248" t="str">
        <f>IFERROR(VLOOKUP(E248,'diode xref'!$Z$23:$AA$29,2,FALSE)," - no package match")</f>
        <v>A</v>
      </c>
      <c r="E248" t="str">
        <f t="shared" si="3"/>
        <v>TO-220-2</v>
      </c>
      <c r="F248">
        <v>650</v>
      </c>
      <c r="G248">
        <v>20</v>
      </c>
      <c r="H248" t="s">
        <v>5419</v>
      </c>
      <c r="I248" t="s">
        <v>8571</v>
      </c>
      <c r="J248" t="s">
        <v>4775</v>
      </c>
      <c r="K248" t="s">
        <v>5437</v>
      </c>
      <c r="L248" t="s">
        <v>8525</v>
      </c>
      <c r="M248">
        <v>20</v>
      </c>
    </row>
    <row r="249" spans="1:13" x14ac:dyDescent="0.35">
      <c r="A249">
        <v>248</v>
      </c>
      <c r="B249" t="e">
        <f>IFERROR(VLOOKUP(CONCATENATE(C249,D249),'diode xref'!$AJ:$AJ,1,FALSE),CONCATENATE(VLOOKUP(C249,'20200310_diodes_as_of_3_10_20'!$A:$B,2,FALSE)," - no package match"))</f>
        <v>#N/A</v>
      </c>
      <c r="C249" t="str">
        <f t="array" ref="C249">INDEX('diode xref'!$J$1:$J$22,MATCH(MIN(ABS('diode xref'!$I$1:$I$22-M249)),ABS('diode xref'!$I$1:$I$22-M249),0))</f>
        <v>CVFD20065</v>
      </c>
      <c r="D249" t="str">
        <f>IFERROR(VLOOKUP(E249,'diode xref'!$Z$23:$AA$29,2,FALSE)," - no package match")</f>
        <v>D</v>
      </c>
      <c r="E249" t="str">
        <f t="shared" si="3"/>
        <v>TO-247-3</v>
      </c>
      <c r="F249">
        <v>650</v>
      </c>
      <c r="G249">
        <v>20</v>
      </c>
      <c r="H249" t="s">
        <v>5024</v>
      </c>
      <c r="I249" t="s">
        <v>8571</v>
      </c>
      <c r="J249" t="s">
        <v>4775</v>
      </c>
      <c r="K249" t="s">
        <v>4972</v>
      </c>
      <c r="L249" t="s">
        <v>2030</v>
      </c>
      <c r="M249">
        <v>20</v>
      </c>
    </row>
    <row r="250" spans="1:13" x14ac:dyDescent="0.35">
      <c r="A250">
        <v>249</v>
      </c>
      <c r="B250" t="e">
        <f>IFERROR(VLOOKUP(CONCATENATE(C250,D250),'diode xref'!$AJ:$AJ,1,FALSE),CONCATENATE(VLOOKUP(C250,'20200310_diodes_as_of_3_10_20'!$A:$B,2,FALSE)," - no package match"))</f>
        <v>#N/A</v>
      </c>
      <c r="C250" t="str">
        <f t="array" ref="C250">INDEX('diode xref'!$J$1:$J$22,MATCH(MIN(ABS('diode xref'!$I$1:$I$22-M250)),ABS('diode xref'!$I$1:$I$22-M250),0))</f>
        <v>CVFD20065</v>
      </c>
      <c r="D250" t="str">
        <f>IFERROR(VLOOKUP(E250,'diode xref'!$Z$23:$AA$29,2,FALSE)," - no package match")</f>
        <v>D</v>
      </c>
      <c r="E250" t="str">
        <f t="shared" si="3"/>
        <v>TO-247-3</v>
      </c>
      <c r="F250">
        <v>650</v>
      </c>
      <c r="G250">
        <v>20</v>
      </c>
      <c r="H250" t="s">
        <v>4960</v>
      </c>
      <c r="I250" t="s">
        <v>8571</v>
      </c>
      <c r="J250" t="s">
        <v>4775</v>
      </c>
      <c r="K250" t="s">
        <v>4972</v>
      </c>
      <c r="L250" t="s">
        <v>2030</v>
      </c>
      <c r="M250">
        <v>20</v>
      </c>
    </row>
    <row r="251" spans="1:13" x14ac:dyDescent="0.35">
      <c r="A251">
        <v>250</v>
      </c>
      <c r="B251" t="e">
        <f>IFERROR(VLOOKUP(CONCATENATE(C251,D251),'diode xref'!$AJ:$AJ,1,FALSE),CONCATENATE(VLOOKUP(C251,'20200310_diodes_as_of_3_10_20'!$A:$B,2,FALSE)," - no package match"))</f>
        <v>#N/A</v>
      </c>
      <c r="C251" t="str">
        <f t="array" ref="C251">INDEX('diode xref'!$J$1:$J$22,MATCH(MIN(ABS('diode xref'!$I$1:$I$22-M251)),ABS('diode xref'!$I$1:$I$22-M251),0))</f>
        <v>CVFD20065</v>
      </c>
      <c r="D251" t="str">
        <f>IFERROR(VLOOKUP(E251,'diode xref'!$Z$23:$AA$29,2,FALSE)," - no package match")</f>
        <v>D</v>
      </c>
      <c r="E251" t="str">
        <f t="shared" si="3"/>
        <v>TO-247-3</v>
      </c>
      <c r="F251">
        <v>650</v>
      </c>
      <c r="G251">
        <v>20</v>
      </c>
      <c r="H251" t="s">
        <v>4768</v>
      </c>
      <c r="I251" t="s">
        <v>8573</v>
      </c>
      <c r="J251" t="s">
        <v>4775</v>
      </c>
      <c r="K251" t="s">
        <v>4774</v>
      </c>
      <c r="L251" t="s">
        <v>2030</v>
      </c>
      <c r="M251">
        <v>20</v>
      </c>
    </row>
    <row r="252" spans="1:13" x14ac:dyDescent="0.35">
      <c r="A252">
        <v>251</v>
      </c>
      <c r="B252" t="e">
        <f>IFERROR(VLOOKUP(CONCATENATE(C252,D252),'diode xref'!$AJ:$AJ,1,FALSE),CONCATENATE(VLOOKUP(C252,'20200310_diodes_as_of_3_10_20'!$A:$B,2,FALSE)," - no package match"))</f>
        <v>#N/A</v>
      </c>
      <c r="C252" t="str">
        <f t="array" ref="C252">INDEX('diode xref'!$J$1:$J$22,MATCH(MIN(ABS('diode xref'!$I$1:$I$22-M252)),ABS('diode xref'!$I$1:$I$22-M252),0))</f>
        <v>CVFD20065</v>
      </c>
      <c r="D252" t="str">
        <f>IFERROR(VLOOKUP(E252,'diode xref'!$Z$23:$AA$29,2,FALSE)," - no package match")</f>
        <v>D</v>
      </c>
      <c r="E252" t="str">
        <f t="shared" si="3"/>
        <v>TO-247-3</v>
      </c>
      <c r="F252">
        <v>650</v>
      </c>
      <c r="G252">
        <v>20</v>
      </c>
      <c r="H252" t="s">
        <v>3797</v>
      </c>
      <c r="I252" t="s">
        <v>8575</v>
      </c>
      <c r="J252" t="s">
        <v>3735</v>
      </c>
      <c r="K252" t="s">
        <v>3812</v>
      </c>
      <c r="L252" t="s">
        <v>2030</v>
      </c>
      <c r="M252">
        <v>20</v>
      </c>
    </row>
    <row r="253" spans="1:13" x14ac:dyDescent="0.35">
      <c r="A253">
        <v>252</v>
      </c>
      <c r="B253" t="str">
        <f>IFERROR(VLOOKUP(CONCATENATE(C253,D253),'diode xref'!$AJ:$AJ,1,FALSE),CONCATENATE(VLOOKUP(C253,'20200310_diodes_as_of_3_10_20'!$A:$B,2,FALSE)," - no package match"))</f>
        <v>CVFD20065A</v>
      </c>
      <c r="C253" t="str">
        <f t="array" ref="C253">INDEX('diode xref'!$J$1:$J$22,MATCH(MIN(ABS('diode xref'!$I$1:$I$22-M253)),ABS('diode xref'!$I$1:$I$22-M253),0))</f>
        <v>CVFD20065</v>
      </c>
      <c r="D253" t="str">
        <f>IFERROR(VLOOKUP(E253,'diode xref'!$Z$23:$AA$29,2,FALSE)," - no package match")</f>
        <v>A</v>
      </c>
      <c r="E253" t="str">
        <f t="shared" si="3"/>
        <v>TO-220-2</v>
      </c>
      <c r="F253">
        <v>650</v>
      </c>
      <c r="G253">
        <v>20</v>
      </c>
      <c r="H253" t="s">
        <v>3781</v>
      </c>
      <c r="I253" t="s">
        <v>8575</v>
      </c>
      <c r="J253" t="s">
        <v>3735</v>
      </c>
      <c r="K253" t="s">
        <v>2867</v>
      </c>
      <c r="L253" t="s">
        <v>8525</v>
      </c>
      <c r="M253">
        <v>20</v>
      </c>
    </row>
    <row r="254" spans="1:13" x14ac:dyDescent="0.35">
      <c r="A254">
        <v>253</v>
      </c>
      <c r="B254" t="str">
        <f>IFERROR(VLOOKUP(CONCATENATE(C254,D254),'diode xref'!$AJ:$AJ,1,FALSE),CONCATENATE(VLOOKUP(C254,'20200310_diodes_as_of_3_10_20'!$A:$B,2,FALSE)," - no package match"))</f>
        <v>CVFD20065A</v>
      </c>
      <c r="C254" t="str">
        <f t="array" ref="C254">INDEX('diode xref'!$J$1:$J$22,MATCH(MIN(ABS('diode xref'!$I$1:$I$22-M254)),ABS('diode xref'!$I$1:$I$22-M254),0))</f>
        <v>CVFD20065</v>
      </c>
      <c r="D254" t="str">
        <f>IFERROR(VLOOKUP(E254,'diode xref'!$Z$23:$AA$29,2,FALSE)," - no package match")</f>
        <v>A</v>
      </c>
      <c r="E254" t="str">
        <f t="shared" si="3"/>
        <v>TO-220-2</v>
      </c>
      <c r="F254">
        <v>650</v>
      </c>
      <c r="G254">
        <v>20</v>
      </c>
      <c r="H254" t="s">
        <v>3766</v>
      </c>
      <c r="I254" t="s">
        <v>8575</v>
      </c>
      <c r="J254" t="s">
        <v>3735</v>
      </c>
      <c r="K254" t="s">
        <v>3778</v>
      </c>
      <c r="L254" t="s">
        <v>8525</v>
      </c>
      <c r="M254">
        <v>20</v>
      </c>
    </row>
    <row r="255" spans="1:13" x14ac:dyDescent="0.35">
      <c r="A255">
        <v>254</v>
      </c>
      <c r="B255" t="e">
        <f>IFERROR(VLOOKUP(CONCATENATE(C255,D255),'diode xref'!$AJ:$AJ,1,FALSE),CONCATENATE(VLOOKUP(C255,'20200310_diodes_as_of_3_10_20'!$A:$B,2,FALSE)," - no package match"))</f>
        <v>#N/A</v>
      </c>
      <c r="C255" t="str">
        <f t="array" ref="C255">INDEX('diode xref'!$J$1:$J$22,MATCH(MIN(ABS('diode xref'!$I$1:$I$22-M255)),ABS('diode xref'!$I$1:$I$22-M255),0))</f>
        <v>CVFD20065</v>
      </c>
      <c r="D255" t="str">
        <f>IFERROR(VLOOKUP(E255,'diode xref'!$Z$23:$AA$29,2,FALSE)," - no package match")</f>
        <v>G</v>
      </c>
      <c r="E255" t="str">
        <f t="shared" si="3"/>
        <v>TO-263-3</v>
      </c>
      <c r="F255">
        <v>650</v>
      </c>
      <c r="G255">
        <v>20</v>
      </c>
      <c r="H255" t="s">
        <v>3753</v>
      </c>
      <c r="I255" t="s">
        <v>8575</v>
      </c>
      <c r="J255" t="s">
        <v>3735</v>
      </c>
      <c r="K255" t="s">
        <v>3750</v>
      </c>
      <c r="L255" t="s">
        <v>8536</v>
      </c>
      <c r="M255">
        <v>20</v>
      </c>
    </row>
    <row r="256" spans="1:13" x14ac:dyDescent="0.35">
      <c r="A256">
        <v>255</v>
      </c>
      <c r="B256" t="e">
        <f>IFERROR(VLOOKUP(CONCATENATE(C256,D256),'diode xref'!$AJ:$AJ,1,FALSE),CONCATENATE(VLOOKUP(C256,'20200310_diodes_as_of_3_10_20'!$A:$B,2,FALSE)," - no package match"))</f>
        <v>#N/A</v>
      </c>
      <c r="C256" t="str">
        <f t="array" ref="C256">INDEX('diode xref'!$J$1:$J$22,MATCH(MIN(ABS('diode xref'!$I$1:$I$22-M256)),ABS('diode xref'!$I$1:$I$22-M256),0))</f>
        <v>CVFD20065</v>
      </c>
      <c r="D256" t="str">
        <f>IFERROR(VLOOKUP(E256,'diode xref'!$Z$23:$AA$29,2,FALSE)," - no package match")</f>
        <v>G</v>
      </c>
      <c r="E256" t="str">
        <f t="shared" si="3"/>
        <v>TO-263-3</v>
      </c>
      <c r="F256">
        <v>650</v>
      </c>
      <c r="G256">
        <v>20</v>
      </c>
      <c r="H256" t="s">
        <v>3738</v>
      </c>
      <c r="I256" t="s">
        <v>8575</v>
      </c>
      <c r="J256" t="s">
        <v>3735</v>
      </c>
      <c r="K256" t="s">
        <v>3750</v>
      </c>
      <c r="L256" t="s">
        <v>8536</v>
      </c>
      <c r="M256">
        <v>20</v>
      </c>
    </row>
    <row r="257" spans="1:13" x14ac:dyDescent="0.35">
      <c r="A257">
        <v>256</v>
      </c>
      <c r="B257" t="str">
        <f>IFERROR(VLOOKUP(CONCATENATE(C257,D257),'diode xref'!$AJ:$AJ,1,FALSE),CONCATENATE(VLOOKUP(C257,'20200310_diodes_as_of_3_10_20'!$A:$B,2,FALSE)," - no package match"))</f>
        <v>CVFD20065A</v>
      </c>
      <c r="C257" t="str">
        <f t="array" ref="C257">INDEX('diode xref'!$J$1:$J$22,MATCH(MIN(ABS('diode xref'!$I$1:$I$22-M257)),ABS('diode xref'!$I$1:$I$22-M257),0))</f>
        <v>CVFD20065</v>
      </c>
      <c r="D257" t="str">
        <f>IFERROR(VLOOKUP(E257,'diode xref'!$Z$23:$AA$29,2,FALSE)," - no package match")</f>
        <v>A</v>
      </c>
      <c r="E257" t="str">
        <f t="shared" si="3"/>
        <v>TO-220-2</v>
      </c>
      <c r="F257">
        <v>650</v>
      </c>
      <c r="G257">
        <v>20</v>
      </c>
      <c r="H257" t="s">
        <v>3719</v>
      </c>
      <c r="I257" t="s">
        <v>8575</v>
      </c>
      <c r="J257" t="s">
        <v>3735</v>
      </c>
      <c r="K257" t="s">
        <v>3734</v>
      </c>
      <c r="L257" t="s">
        <v>8535</v>
      </c>
      <c r="M257">
        <v>20</v>
      </c>
    </row>
    <row r="258" spans="1:13" x14ac:dyDescent="0.35">
      <c r="A258">
        <v>257</v>
      </c>
      <c r="B258" t="str">
        <f>IFERROR(VLOOKUP(CONCATENATE(C258,D258),'diode xref'!$AJ:$AJ,1,FALSE),CONCATENATE(VLOOKUP(C258,'20200310_diodes_as_of_3_10_20'!$A:$B,2,FALSE)," - no package match"))</f>
        <v>CVFD20065A</v>
      </c>
      <c r="C258" t="str">
        <f t="array" ref="C258">INDEX('diode xref'!$J$1:$J$22,MATCH(MIN(ABS('diode xref'!$I$1:$I$22-M258)),ABS('diode xref'!$I$1:$I$22-M258),0))</f>
        <v>CVFD20065</v>
      </c>
      <c r="D258" t="str">
        <f>IFERROR(VLOOKUP(E258,'diode xref'!$Z$23:$AA$29,2,FALSE)," - no package match")</f>
        <v>A</v>
      </c>
      <c r="E258" t="str">
        <f t="shared" si="3"/>
        <v>TO-220-2</v>
      </c>
      <c r="F258">
        <v>650</v>
      </c>
      <c r="G258">
        <v>20</v>
      </c>
      <c r="H258" t="s">
        <v>3327</v>
      </c>
      <c r="I258" t="s">
        <v>8575</v>
      </c>
      <c r="J258" t="s">
        <v>2104</v>
      </c>
      <c r="K258" t="s">
        <v>3339</v>
      </c>
      <c r="L258" t="s">
        <v>8525</v>
      </c>
      <c r="M258">
        <v>20</v>
      </c>
    </row>
    <row r="259" spans="1:13" x14ac:dyDescent="0.35">
      <c r="A259">
        <v>258</v>
      </c>
      <c r="B259" t="e">
        <f>IFERROR(VLOOKUP(CONCATENATE(C259,D259),'diode xref'!$AJ:$AJ,1,FALSE),CONCATENATE(VLOOKUP(C259,'20200310_diodes_as_of_3_10_20'!$A:$B,2,FALSE)," - no package match"))</f>
        <v>#N/A</v>
      </c>
      <c r="C259" t="str">
        <f t="array" ref="C259">INDEX('diode xref'!$J$1:$J$22,MATCH(MIN(ABS('diode xref'!$I$1:$I$22-M259)),ABS('diode xref'!$I$1:$I$22-M259),0))</f>
        <v>CVFD20065</v>
      </c>
      <c r="D259" t="str">
        <f>IFERROR(VLOOKUP(E259,'diode xref'!$Z$23:$AA$29,2,FALSE)," - no package match")</f>
        <v>G</v>
      </c>
      <c r="E259" t="str">
        <f t="shared" ref="E259:E322" si="4">LEFT(L259,8)</f>
        <v>TO-263-3</v>
      </c>
      <c r="F259">
        <v>650</v>
      </c>
      <c r="G259">
        <v>20</v>
      </c>
      <c r="H259" t="s">
        <v>3320</v>
      </c>
      <c r="I259" t="s">
        <v>8575</v>
      </c>
      <c r="J259" t="s">
        <v>2731</v>
      </c>
      <c r="K259" t="s">
        <v>3312</v>
      </c>
      <c r="L259" t="s">
        <v>8536</v>
      </c>
      <c r="M259">
        <v>20</v>
      </c>
    </row>
    <row r="260" spans="1:13" x14ac:dyDescent="0.35">
      <c r="A260">
        <v>259</v>
      </c>
      <c r="B260" t="str">
        <f>IFERROR(VLOOKUP(CONCATENATE(C260,D260),'diode xref'!$AJ:$AJ,1,FALSE),CONCATENATE(VLOOKUP(C260,'20200310_diodes_as_of_3_10_20'!$A:$B,2,FALSE)," - no package match"))</f>
        <v>CVFD20065A</v>
      </c>
      <c r="C260" t="str">
        <f t="array" ref="C260">INDEX('diode xref'!$J$1:$J$22,MATCH(MIN(ABS('diode xref'!$I$1:$I$22-M260)),ABS('diode xref'!$I$1:$I$22-M260),0))</f>
        <v>CVFD20065</v>
      </c>
      <c r="D260" t="str">
        <f>IFERROR(VLOOKUP(E260,'diode xref'!$Z$23:$AA$29,2,FALSE)," - no package match")</f>
        <v>A</v>
      </c>
      <c r="E260" t="str">
        <f t="shared" si="4"/>
        <v>TO-220-2</v>
      </c>
      <c r="F260">
        <v>650</v>
      </c>
      <c r="G260">
        <v>20</v>
      </c>
      <c r="H260" t="s">
        <v>3301</v>
      </c>
      <c r="I260" t="s">
        <v>8575</v>
      </c>
      <c r="J260" t="s">
        <v>2731</v>
      </c>
      <c r="K260" t="s">
        <v>3312</v>
      </c>
      <c r="L260" t="s">
        <v>8535</v>
      </c>
      <c r="M260">
        <v>20</v>
      </c>
    </row>
    <row r="261" spans="1:13" x14ac:dyDescent="0.35">
      <c r="A261">
        <v>260</v>
      </c>
      <c r="B261" t="str">
        <f>IFERROR(VLOOKUP(CONCATENATE(C261,D261),'diode xref'!$AJ:$AJ,1,FALSE),CONCATENATE(VLOOKUP(C261,'20200310_diodes_as_of_3_10_20'!$A:$B,2,FALSE)," - no package match"))</f>
        <v>CVFD20065A</v>
      </c>
      <c r="C261" t="str">
        <f t="array" ref="C261">INDEX('diode xref'!$J$1:$J$22,MATCH(MIN(ABS('diode xref'!$I$1:$I$22-M261)),ABS('diode xref'!$I$1:$I$22-M261),0))</f>
        <v>CVFD20065</v>
      </c>
      <c r="D261" t="str">
        <f>IFERROR(VLOOKUP(E261,'diode xref'!$Z$23:$AA$29,2,FALSE)," - no package match")</f>
        <v>A</v>
      </c>
      <c r="E261" t="str">
        <f t="shared" si="4"/>
        <v>TO-220-2</v>
      </c>
      <c r="F261">
        <v>650</v>
      </c>
      <c r="G261">
        <v>20</v>
      </c>
      <c r="H261" t="s">
        <v>2870</v>
      </c>
      <c r="I261" t="s">
        <v>38</v>
      </c>
      <c r="J261" t="s">
        <v>2668</v>
      </c>
      <c r="K261" t="s">
        <v>2867</v>
      </c>
      <c r="L261" t="s">
        <v>8525</v>
      </c>
      <c r="M261">
        <v>20</v>
      </c>
    </row>
    <row r="262" spans="1:13" x14ac:dyDescent="0.35">
      <c r="A262">
        <v>261</v>
      </c>
      <c r="B262" t="str">
        <f>IFERROR(VLOOKUP(CONCATENATE(C262,D262),'diode xref'!$AJ:$AJ,1,FALSE),CONCATENATE(VLOOKUP(C262,'20200310_diodes_as_of_3_10_20'!$A:$B,2,FALSE)," - no package match"))</f>
        <v>CVFD20065A</v>
      </c>
      <c r="C262" t="str">
        <f t="array" ref="C262">INDEX('diode xref'!$J$1:$J$22,MATCH(MIN(ABS('diode xref'!$I$1:$I$22-M262)),ABS('diode xref'!$I$1:$I$22-M262),0))</f>
        <v>CVFD20065</v>
      </c>
      <c r="D262" t="str">
        <f>IFERROR(VLOOKUP(E262,'diode xref'!$Z$23:$AA$29,2,FALSE)," - no package match")</f>
        <v>A</v>
      </c>
      <c r="E262" t="str">
        <f t="shared" si="4"/>
        <v>TO-220-2</v>
      </c>
      <c r="F262">
        <v>650</v>
      </c>
      <c r="G262">
        <v>20</v>
      </c>
      <c r="H262" t="s">
        <v>2863</v>
      </c>
      <c r="I262" t="s">
        <v>38</v>
      </c>
      <c r="J262" t="s">
        <v>2668</v>
      </c>
      <c r="K262" t="s">
        <v>2867</v>
      </c>
      <c r="L262" t="s">
        <v>8567</v>
      </c>
      <c r="M262">
        <v>20</v>
      </c>
    </row>
    <row r="263" spans="1:13" x14ac:dyDescent="0.35">
      <c r="A263">
        <v>262</v>
      </c>
      <c r="B263" t="str">
        <f>IFERROR(VLOOKUP(CONCATENATE(C263,D263),'diode xref'!$AJ:$AJ,1,FALSE),CONCATENATE(VLOOKUP(C263,'20200310_diodes_as_of_3_10_20'!$A:$B,2,FALSE)," - no package match"))</f>
        <v>CVFD20065A</v>
      </c>
      <c r="C263" t="str">
        <f t="array" ref="C263">INDEX('diode xref'!$J$1:$J$22,MATCH(MIN(ABS('diode xref'!$I$1:$I$22-M263)),ABS('diode xref'!$I$1:$I$22-M263),0))</f>
        <v>CVFD20065</v>
      </c>
      <c r="D263" t="str">
        <f>IFERROR(VLOOKUP(E263,'diode xref'!$Z$23:$AA$29,2,FALSE)," - no package match")</f>
        <v>A</v>
      </c>
      <c r="E263" t="str">
        <f t="shared" si="4"/>
        <v>TO-220-2</v>
      </c>
      <c r="F263">
        <v>650</v>
      </c>
      <c r="G263">
        <v>20</v>
      </c>
      <c r="H263" t="s">
        <v>2840</v>
      </c>
      <c r="I263" t="s">
        <v>38</v>
      </c>
      <c r="J263" t="s">
        <v>2668</v>
      </c>
      <c r="K263" t="s">
        <v>2851</v>
      </c>
      <c r="L263" t="s">
        <v>8525</v>
      </c>
      <c r="M263">
        <v>20</v>
      </c>
    </row>
    <row r="264" spans="1:13" x14ac:dyDescent="0.35">
      <c r="A264">
        <v>263</v>
      </c>
      <c r="B264" t="e">
        <f>IFERROR(VLOOKUP(CONCATENATE(C264,D264),'diode xref'!$AJ:$AJ,1,FALSE),CONCATENATE(VLOOKUP(C264,'20200310_diodes_as_of_3_10_20'!$A:$B,2,FALSE)," - no package match"))</f>
        <v>#N/A</v>
      </c>
      <c r="C264" t="str">
        <f t="array" ref="C264">INDEX('diode xref'!$J$1:$J$22,MATCH(MIN(ABS('diode xref'!$I$1:$I$22-M264)),ABS('diode xref'!$I$1:$I$22-M264),0))</f>
        <v>CVFD20065</v>
      </c>
      <c r="D264" t="str">
        <f>IFERROR(VLOOKUP(E264,'diode xref'!$Z$23:$AA$29,2,FALSE)," - no package match")</f>
        <v>G</v>
      </c>
      <c r="E264" t="str">
        <f t="shared" si="4"/>
        <v>TO-263-3</v>
      </c>
      <c r="F264">
        <v>650</v>
      </c>
      <c r="G264">
        <v>20</v>
      </c>
      <c r="H264" t="s">
        <v>2833</v>
      </c>
      <c r="I264" t="s">
        <v>38</v>
      </c>
      <c r="J264" t="s">
        <v>2668</v>
      </c>
      <c r="K264" t="s">
        <v>2837</v>
      </c>
      <c r="L264" t="s">
        <v>8536</v>
      </c>
      <c r="M264">
        <v>20</v>
      </c>
    </row>
    <row r="265" spans="1:13" x14ac:dyDescent="0.35">
      <c r="A265">
        <v>264</v>
      </c>
      <c r="B265" t="e">
        <f>IFERROR(VLOOKUP(CONCATENATE(C265,D265),'diode xref'!$AJ:$AJ,1,FALSE),CONCATENATE(VLOOKUP(C265,'20200310_diodes_as_of_3_10_20'!$A:$B,2,FALSE)," - no package match"))</f>
        <v>#N/A</v>
      </c>
      <c r="C265" t="str">
        <f t="array" ref="C265">INDEX('diode xref'!$J$1:$J$22,MATCH(MIN(ABS('diode xref'!$I$1:$I$22-M265)),ABS('diode xref'!$I$1:$I$22-M265),0))</f>
        <v>CVFD20065</v>
      </c>
      <c r="D265" t="str">
        <f>IFERROR(VLOOKUP(E265,'diode xref'!$Z$23:$AA$29,2,FALSE)," - no package match")</f>
        <v xml:space="preserve"> - no package match</v>
      </c>
      <c r="E265" t="str">
        <f t="shared" si="4"/>
        <v>DO-247-2</v>
      </c>
      <c r="F265">
        <v>650</v>
      </c>
      <c r="G265">
        <v>20</v>
      </c>
      <c r="H265" t="s">
        <v>2814</v>
      </c>
      <c r="I265" t="s">
        <v>38</v>
      </c>
      <c r="J265" t="s">
        <v>2668</v>
      </c>
      <c r="K265" t="s">
        <v>2811</v>
      </c>
      <c r="L265" t="s">
        <v>8569</v>
      </c>
      <c r="M265">
        <v>20</v>
      </c>
    </row>
    <row r="266" spans="1:13" x14ac:dyDescent="0.35">
      <c r="A266">
        <v>265</v>
      </c>
      <c r="B266" t="e">
        <f>IFERROR(VLOOKUP(CONCATENATE(C266,D266),'diode xref'!$AJ:$AJ,1,FALSE),CONCATENATE(VLOOKUP(C266,'20200310_diodes_as_of_3_10_20'!$A:$B,2,FALSE)," - no package match"))</f>
        <v>#N/A</v>
      </c>
      <c r="C266" t="str">
        <f t="array" ref="C266">INDEX('diode xref'!$J$1:$J$22,MATCH(MIN(ABS('diode xref'!$I$1:$I$22-M266)),ABS('diode xref'!$I$1:$I$22-M266),0))</f>
        <v>CVFD20065</v>
      </c>
      <c r="D266" t="str">
        <f>IFERROR(VLOOKUP(E266,'diode xref'!$Z$23:$AA$29,2,FALSE)," - no package match")</f>
        <v xml:space="preserve"> - no package match</v>
      </c>
      <c r="E266" t="str">
        <f t="shared" si="4"/>
        <v>DO-247-2</v>
      </c>
      <c r="F266">
        <v>650</v>
      </c>
      <c r="G266">
        <v>20</v>
      </c>
      <c r="H266" t="s">
        <v>2800</v>
      </c>
      <c r="I266" t="s">
        <v>38</v>
      </c>
      <c r="J266" t="s">
        <v>2668</v>
      </c>
      <c r="K266" t="s">
        <v>2811</v>
      </c>
      <c r="L266" t="s">
        <v>8569</v>
      </c>
      <c r="M266">
        <v>20</v>
      </c>
    </row>
    <row r="267" spans="1:13" x14ac:dyDescent="0.35">
      <c r="A267">
        <v>266</v>
      </c>
      <c r="B267" t="e">
        <f>IFERROR(VLOOKUP(CONCATENATE(C267,D267),'diode xref'!$AJ:$AJ,1,FALSE),CONCATENATE(VLOOKUP(C267,'20200310_diodes_as_of_3_10_20'!$A:$B,2,FALSE)," - no package match"))</f>
        <v>#N/A</v>
      </c>
      <c r="C267" t="str">
        <f t="array" ref="C267">INDEX('diode xref'!$J$1:$J$22,MATCH(MIN(ABS('diode xref'!$I$1:$I$22-M267)),ABS('diode xref'!$I$1:$I$22-M267),0))</f>
        <v>CVFD20065</v>
      </c>
      <c r="D267" t="str">
        <f>IFERROR(VLOOKUP(E267,'diode xref'!$Z$23:$AA$29,2,FALSE)," - no package match")</f>
        <v>D</v>
      </c>
      <c r="E267" t="str">
        <f t="shared" si="4"/>
        <v>TO-247-3</v>
      </c>
      <c r="F267">
        <v>650</v>
      </c>
      <c r="G267">
        <v>20</v>
      </c>
      <c r="H267" t="s">
        <v>2656</v>
      </c>
      <c r="I267" t="s">
        <v>38</v>
      </c>
      <c r="J267" t="s">
        <v>2668</v>
      </c>
      <c r="K267" t="s">
        <v>2667</v>
      </c>
      <c r="L267" t="s">
        <v>2030</v>
      </c>
      <c r="M267">
        <v>20</v>
      </c>
    </row>
    <row r="268" spans="1:13" x14ac:dyDescent="0.35">
      <c r="A268">
        <v>267</v>
      </c>
      <c r="B268" t="str">
        <f>IFERROR(VLOOKUP(CONCATENATE(C268,D268),'diode xref'!$AJ:$AJ,1,FALSE),CONCATENATE(VLOOKUP(C268,'20200310_diodes_as_of_3_10_20'!$A:$B,2,FALSE)," - no package match"))</f>
        <v>CVFD20065A</v>
      </c>
      <c r="C268" t="str">
        <f t="array" ref="C268">INDEX('diode xref'!$J$1:$J$22,MATCH(MIN(ABS('diode xref'!$I$1:$I$22-M268)),ABS('diode xref'!$I$1:$I$22-M268),0))</f>
        <v>CVFD20065</v>
      </c>
      <c r="D268" t="str">
        <f>IFERROR(VLOOKUP(E268,'diode xref'!$Z$23:$AA$29,2,FALSE)," - no package match")</f>
        <v>A</v>
      </c>
      <c r="E268" t="str">
        <f t="shared" si="4"/>
        <v>TO-220-2</v>
      </c>
      <c r="F268">
        <v>650</v>
      </c>
      <c r="G268">
        <v>22.5</v>
      </c>
      <c r="H268" t="s">
        <v>6606</v>
      </c>
      <c r="I268" t="s">
        <v>288</v>
      </c>
      <c r="J268" t="s">
        <v>4775</v>
      </c>
      <c r="K268" t="s">
        <v>6562</v>
      </c>
      <c r="L268" t="s">
        <v>8525</v>
      </c>
      <c r="M268">
        <v>20</v>
      </c>
    </row>
    <row r="269" spans="1:13" x14ac:dyDescent="0.35">
      <c r="A269">
        <v>268</v>
      </c>
      <c r="B269" t="e">
        <f>IFERROR(VLOOKUP(CONCATENATE(C269,D269),'diode xref'!$AJ:$AJ,1,FALSE),CONCATENATE(VLOOKUP(C269,'20200310_diodes_as_of_3_10_20'!$A:$B,2,FALSE)," - no package match"))</f>
        <v>#N/A</v>
      </c>
      <c r="C269" t="str">
        <f t="array" ref="C269">INDEX('diode xref'!$J$1:$J$22,MATCH(MIN(ABS('diode xref'!$I$1:$I$22-M269)),ABS('diode xref'!$I$1:$I$22-M269),0))</f>
        <v>CVFD20065</v>
      </c>
      <c r="D269" t="str">
        <f>IFERROR(VLOOKUP(E269,'diode xref'!$Z$23:$AA$29,2,FALSE)," - no package match")</f>
        <v>G</v>
      </c>
      <c r="E269" t="str">
        <f t="shared" si="4"/>
        <v>TO-263-3</v>
      </c>
      <c r="F269">
        <v>650</v>
      </c>
      <c r="G269">
        <v>22.8</v>
      </c>
      <c r="H269" t="s">
        <v>7370</v>
      </c>
      <c r="I269" t="s">
        <v>288</v>
      </c>
      <c r="J269" t="s">
        <v>4775</v>
      </c>
      <c r="K269" t="s">
        <v>7372</v>
      </c>
      <c r="L269" t="s">
        <v>8536</v>
      </c>
      <c r="M269">
        <v>20</v>
      </c>
    </row>
    <row r="270" spans="1:13" x14ac:dyDescent="0.35">
      <c r="A270">
        <v>269</v>
      </c>
      <c r="B270" t="str">
        <f>IFERROR(VLOOKUP(CONCATENATE(C270,D270),'diode xref'!$AJ:$AJ,1,FALSE),CONCATENATE(VLOOKUP(C270,'20200310_diodes_as_of_3_10_20'!$A:$B,2,FALSE)," - no package match"))</f>
        <v>C3D16065A - no package match</v>
      </c>
      <c r="C270" t="str">
        <f t="array" ref="C270">INDEX('diode xref'!$J$1:$J$22,MATCH(MIN(ABS('diode xref'!$I$1:$I$22-M270)),ABS('diode xref'!$I$1:$I$22-M270),0))</f>
        <v>C3D16065</v>
      </c>
      <c r="D270" t="str">
        <f>IFERROR(VLOOKUP(E270,'diode xref'!$Z$23:$AA$29,2,FALSE)," - no package match")</f>
        <v>H</v>
      </c>
      <c r="E270" t="str">
        <f t="shared" si="4"/>
        <v>TO-247-2</v>
      </c>
      <c r="F270">
        <v>650</v>
      </c>
      <c r="G270">
        <v>23</v>
      </c>
      <c r="H270" t="s">
        <v>7110</v>
      </c>
      <c r="I270" t="s">
        <v>288</v>
      </c>
      <c r="J270" t="s">
        <v>2104</v>
      </c>
      <c r="K270" t="s">
        <v>7107</v>
      </c>
      <c r="L270" t="s">
        <v>8549</v>
      </c>
      <c r="M270">
        <v>16</v>
      </c>
    </row>
    <row r="271" spans="1:13" x14ac:dyDescent="0.35">
      <c r="A271">
        <v>270</v>
      </c>
      <c r="B271" t="e">
        <f>IFERROR(VLOOKUP(CONCATENATE(C271,D271),'diode xref'!$AJ:$AJ,1,FALSE),CONCATENATE(VLOOKUP(C271,'20200310_diodes_as_of_3_10_20'!$A:$B,2,FALSE)," - no package match"))</f>
        <v>#N/A</v>
      </c>
      <c r="C271" t="str">
        <f t="array" ref="C271">INDEX('diode xref'!$J$1:$J$22,MATCH(MIN(ABS('diode xref'!$I$1:$I$22-M271)),ABS('diode xref'!$I$1:$I$22-M271),0))</f>
        <v>CVFD20065</v>
      </c>
      <c r="D271" t="str">
        <f>IFERROR(VLOOKUP(E271,'diode xref'!$Z$23:$AA$29,2,FALSE)," - no package match")</f>
        <v>D</v>
      </c>
      <c r="E271" t="str">
        <f t="shared" si="4"/>
        <v>TO-247-3</v>
      </c>
      <c r="F271">
        <v>650</v>
      </c>
      <c r="G271">
        <v>23</v>
      </c>
      <c r="H271" t="s">
        <v>6985</v>
      </c>
      <c r="I271" t="s">
        <v>288</v>
      </c>
      <c r="J271" t="s">
        <v>2104</v>
      </c>
      <c r="K271" t="s">
        <v>6995</v>
      </c>
      <c r="L271" t="s">
        <v>2030</v>
      </c>
      <c r="M271">
        <v>30</v>
      </c>
    </row>
    <row r="272" spans="1:13" x14ac:dyDescent="0.35">
      <c r="A272">
        <v>271</v>
      </c>
      <c r="B272" t="str">
        <f>IFERROR(VLOOKUP(CONCATENATE(C272,D272),'diode xref'!$AJ:$AJ,1,FALSE),CONCATENATE(VLOOKUP(C272,'20200310_diodes_as_of_3_10_20'!$A:$B,2,FALSE)," - no package match"))</f>
        <v>C6D08065A</v>
      </c>
      <c r="C272" t="str">
        <f t="array" ref="C272">INDEX('diode xref'!$J$1:$J$22,MATCH(MIN(ABS('diode xref'!$I$1:$I$22-M272)),ABS('diode xref'!$I$1:$I$22-M272),0))</f>
        <v>C6D08065</v>
      </c>
      <c r="D272" t="str">
        <f>IFERROR(VLOOKUP(E272,'diode xref'!$Z$23:$AA$29,2,FALSE)," - no package match")</f>
        <v>A</v>
      </c>
      <c r="E272" t="str">
        <f t="shared" si="4"/>
        <v>TO-220-2</v>
      </c>
      <c r="F272">
        <v>650</v>
      </c>
      <c r="G272">
        <v>23</v>
      </c>
      <c r="H272" t="s">
        <v>4751</v>
      </c>
      <c r="I272" t="s">
        <v>8573</v>
      </c>
      <c r="J272" t="s">
        <v>4466</v>
      </c>
      <c r="K272" t="s">
        <v>4754</v>
      </c>
      <c r="L272" t="s">
        <v>8525</v>
      </c>
      <c r="M272">
        <v>8</v>
      </c>
    </row>
    <row r="273" spans="1:13" x14ac:dyDescent="0.35">
      <c r="A273">
        <v>272</v>
      </c>
      <c r="B273" t="str">
        <f>IFERROR(VLOOKUP(CONCATENATE(C273,D273),'diode xref'!$AJ:$AJ,1,FALSE),CONCATENATE(VLOOKUP(C273,'20200310_diodes_as_of_3_10_20'!$A:$B,2,FALSE)," - no package match"))</f>
        <v>C6D08065A - no package match</v>
      </c>
      <c r="C273" t="str">
        <f t="array" ref="C273">INDEX('diode xref'!$J$1:$J$22,MATCH(MIN(ABS('diode xref'!$I$1:$I$22-M273)),ABS('diode xref'!$I$1:$I$22-M273),0))</f>
        <v>C6D08065</v>
      </c>
      <c r="D273" t="str">
        <f>IFERROR(VLOOKUP(E273,'diode xref'!$Z$23:$AA$29,2,FALSE)," - no package match")</f>
        <v>E</v>
      </c>
      <c r="E273" t="str">
        <f t="shared" si="4"/>
        <v>TO-252-3</v>
      </c>
      <c r="F273">
        <v>650</v>
      </c>
      <c r="G273">
        <v>23</v>
      </c>
      <c r="H273" t="s">
        <v>4707</v>
      </c>
      <c r="I273" t="s">
        <v>8573</v>
      </c>
      <c r="J273" t="s">
        <v>4466</v>
      </c>
      <c r="K273" t="s">
        <v>4705</v>
      </c>
      <c r="L273" t="s">
        <v>8526</v>
      </c>
      <c r="M273">
        <v>8</v>
      </c>
    </row>
    <row r="274" spans="1:13" x14ac:dyDescent="0.35">
      <c r="A274">
        <v>273</v>
      </c>
      <c r="B274" t="str">
        <f>IFERROR(VLOOKUP(CONCATENATE(C274,D274),'diode xref'!$AJ:$AJ,1,FALSE),CONCATENATE(VLOOKUP(C274,'20200310_diodes_as_of_3_10_20'!$A:$B,2,FALSE)," - no package match"))</f>
        <v>C6D08065A - no package match</v>
      </c>
      <c r="C274" t="str">
        <f t="array" ref="C274">INDEX('diode xref'!$J$1:$J$22,MATCH(MIN(ABS('diode xref'!$I$1:$I$22-M274)),ABS('diode xref'!$I$1:$I$22-M274),0))</f>
        <v>C6D08065</v>
      </c>
      <c r="D274" t="str">
        <f>IFERROR(VLOOKUP(E274,'diode xref'!$Z$23:$AA$29,2,FALSE)," - no package match")</f>
        <v>D</v>
      </c>
      <c r="E274" t="str">
        <f t="shared" si="4"/>
        <v>TO-247-3</v>
      </c>
      <c r="F274">
        <v>650</v>
      </c>
      <c r="G274">
        <v>23</v>
      </c>
      <c r="H274" t="s">
        <v>4629</v>
      </c>
      <c r="I274" t="s">
        <v>8573</v>
      </c>
      <c r="J274" t="s">
        <v>4466</v>
      </c>
      <c r="K274" t="s">
        <v>4632</v>
      </c>
      <c r="L274" t="s">
        <v>2030</v>
      </c>
      <c r="M274">
        <v>8</v>
      </c>
    </row>
    <row r="275" spans="1:13" x14ac:dyDescent="0.35">
      <c r="A275">
        <v>274</v>
      </c>
      <c r="B275" t="str">
        <f>IFERROR(VLOOKUP(CONCATENATE(C275,D275),'diode xref'!$AJ:$AJ,1,FALSE),CONCATENATE(VLOOKUP(C275,'20200310_diodes_as_of_3_10_20'!$A:$B,2,FALSE)," - no package match"))</f>
        <v>C3D10065A - no package match</v>
      </c>
      <c r="C275" t="str">
        <f t="array" ref="C275">INDEX('diode xref'!$J$1:$J$22,MATCH(MIN(ABS('diode xref'!$I$1:$I$22-M275)),ABS('diode xref'!$I$1:$I$22-M275),0))</f>
        <v>C3D10065</v>
      </c>
      <c r="D275" t="str">
        <f>IFERROR(VLOOKUP(E275,'diode xref'!$Z$23:$AA$29,2,FALSE)," - no package match")</f>
        <v>G</v>
      </c>
      <c r="E275" t="str">
        <f t="shared" si="4"/>
        <v>TO-263-3</v>
      </c>
      <c r="F275">
        <v>650</v>
      </c>
      <c r="G275">
        <v>23.6</v>
      </c>
      <c r="H275" t="s">
        <v>7355</v>
      </c>
      <c r="I275" t="s">
        <v>288</v>
      </c>
      <c r="J275" t="s">
        <v>3149</v>
      </c>
      <c r="K275" t="s">
        <v>6551</v>
      </c>
      <c r="L275" t="s">
        <v>8536</v>
      </c>
      <c r="M275">
        <v>10</v>
      </c>
    </row>
    <row r="276" spans="1:13" x14ac:dyDescent="0.35">
      <c r="A276">
        <v>275</v>
      </c>
      <c r="B276" t="str">
        <f>IFERROR(VLOOKUP(CONCATENATE(C276,D276),'diode xref'!$AJ:$AJ,1,FALSE),CONCATENATE(VLOOKUP(C276,'20200310_diodes_as_of_3_10_20'!$A:$B,2,FALSE)," - no package match"))</f>
        <v>C6D08065A</v>
      </c>
      <c r="C276" t="str">
        <f t="array" ref="C276">INDEX('diode xref'!$J$1:$J$22,MATCH(MIN(ABS('diode xref'!$I$1:$I$22-M276)),ABS('diode xref'!$I$1:$I$22-M276),0))</f>
        <v>C6D08065</v>
      </c>
      <c r="D276" t="str">
        <f>IFERROR(VLOOKUP(E276,'diode xref'!$Z$23:$AA$29,2,FALSE)," - no package match")</f>
        <v>A</v>
      </c>
      <c r="E276" t="str">
        <f t="shared" si="4"/>
        <v>TO-220-2</v>
      </c>
      <c r="F276">
        <v>650</v>
      </c>
      <c r="G276">
        <v>24</v>
      </c>
      <c r="H276" t="s">
        <v>8014</v>
      </c>
      <c r="I276" t="s">
        <v>8572</v>
      </c>
      <c r="J276" t="s">
        <v>4466</v>
      </c>
      <c r="K276" t="s">
        <v>7997</v>
      </c>
      <c r="L276" t="s">
        <v>8525</v>
      </c>
      <c r="M276">
        <v>8</v>
      </c>
    </row>
    <row r="277" spans="1:13" x14ac:dyDescent="0.35">
      <c r="A277">
        <v>276</v>
      </c>
      <c r="B277" t="str">
        <f>IFERROR(VLOOKUP(CONCATENATE(C277,D277),'diode xref'!$AJ:$AJ,1,FALSE),CONCATENATE(VLOOKUP(C277,'20200310_diodes_as_of_3_10_20'!$A:$B,2,FALSE)," - no package match"))</f>
        <v>C6D06065A</v>
      </c>
      <c r="C277" t="str">
        <f t="array" ref="C277">INDEX('diode xref'!$J$1:$J$22,MATCH(MIN(ABS('diode xref'!$I$1:$I$22-M277)),ABS('diode xref'!$I$1:$I$22-M277),0))</f>
        <v>C6D06065</v>
      </c>
      <c r="D277" t="str">
        <f>IFERROR(VLOOKUP(E277,'diode xref'!$Z$23:$AA$29,2,FALSE)," - no package match")</f>
        <v>A</v>
      </c>
      <c r="E277" t="str">
        <f t="shared" si="4"/>
        <v>TO-220-2</v>
      </c>
      <c r="F277">
        <v>650</v>
      </c>
      <c r="G277">
        <v>24</v>
      </c>
      <c r="H277" t="s">
        <v>7634</v>
      </c>
      <c r="I277" t="s">
        <v>8572</v>
      </c>
      <c r="J277" t="s">
        <v>3547</v>
      </c>
      <c r="K277" t="s">
        <v>7637</v>
      </c>
      <c r="L277" t="s">
        <v>8525</v>
      </c>
      <c r="M277">
        <v>6</v>
      </c>
    </row>
    <row r="278" spans="1:13" x14ac:dyDescent="0.35">
      <c r="A278">
        <v>277</v>
      </c>
      <c r="B278" t="str">
        <f>IFERROR(VLOOKUP(CONCATENATE(C278,D278),'diode xref'!$AJ:$AJ,1,FALSE),CONCATENATE(VLOOKUP(C278,'20200310_diodes_as_of_3_10_20'!$A:$B,2,FALSE)," - no package match"))</f>
        <v>C6D08065A - no package match</v>
      </c>
      <c r="C278" t="str">
        <f t="array" ref="C278">INDEX('diode xref'!$J$1:$J$22,MATCH(MIN(ABS('diode xref'!$I$1:$I$22-M278)),ABS('diode xref'!$I$1:$I$22-M278),0))</f>
        <v>C6D08065</v>
      </c>
      <c r="D278" t="str">
        <f>IFERROR(VLOOKUP(E278,'diode xref'!$Z$23:$AA$29,2,FALSE)," - no package match")</f>
        <v xml:space="preserve"> - no package match</v>
      </c>
      <c r="E278" t="str">
        <f t="shared" si="4"/>
        <v>10-Power</v>
      </c>
      <c r="F278">
        <v>650</v>
      </c>
      <c r="G278">
        <v>24</v>
      </c>
      <c r="H278" t="s">
        <v>6099</v>
      </c>
      <c r="I278" t="s">
        <v>8571</v>
      </c>
      <c r="J278" t="s">
        <v>2104</v>
      </c>
      <c r="K278" t="s">
        <v>6028</v>
      </c>
      <c r="L278" t="s">
        <v>8564</v>
      </c>
      <c r="M278">
        <v>8</v>
      </c>
    </row>
    <row r="279" spans="1:13" x14ac:dyDescent="0.35">
      <c r="A279">
        <v>278</v>
      </c>
      <c r="B279" t="str">
        <f>IFERROR(VLOOKUP(CONCATENATE(C279,D279),'diode xref'!$AJ:$AJ,1,FALSE),CONCATENATE(VLOOKUP(C279,'20200310_diodes_as_of_3_10_20'!$A:$B,2,FALSE)," - no package match"))</f>
        <v>C3D10065A</v>
      </c>
      <c r="C279" t="str">
        <f t="array" ref="C279">INDEX('diode xref'!$J$1:$J$22,MATCH(MIN(ABS('diode xref'!$I$1:$I$22-M279)),ABS('diode xref'!$I$1:$I$22-M279),0))</f>
        <v>C3D10065</v>
      </c>
      <c r="D279" t="str">
        <f>IFERROR(VLOOKUP(E279,'diode xref'!$Z$23:$AA$29,2,FALSE)," - no package match")</f>
        <v>A</v>
      </c>
      <c r="E279" t="str">
        <f t="shared" si="4"/>
        <v>TO-220-2</v>
      </c>
      <c r="F279">
        <v>650</v>
      </c>
      <c r="G279">
        <v>24</v>
      </c>
      <c r="H279" t="s">
        <v>5599</v>
      </c>
      <c r="I279" t="s">
        <v>8571</v>
      </c>
      <c r="J279" t="s">
        <v>5616</v>
      </c>
      <c r="K279" t="s">
        <v>5615</v>
      </c>
      <c r="L279" t="s">
        <v>8525</v>
      </c>
      <c r="M279">
        <v>10</v>
      </c>
    </row>
    <row r="280" spans="1:13" x14ac:dyDescent="0.35">
      <c r="A280">
        <v>279</v>
      </c>
      <c r="B280" t="e">
        <f>IFERROR(VLOOKUP(CONCATENATE(C280,D280),'diode xref'!$AJ:$AJ,1,FALSE),CONCATENATE(VLOOKUP(C280,'20200310_diodes_as_of_3_10_20'!$A:$B,2,FALSE)," - no package match"))</f>
        <v>#N/A</v>
      </c>
      <c r="C280" t="str">
        <f t="array" ref="C280">INDEX('diode xref'!$J$1:$J$22,MATCH(MIN(ABS('diode xref'!$I$1:$I$22-M280)),ABS('diode xref'!$I$1:$I$22-M280),0))</f>
        <v>CVFD20065</v>
      </c>
      <c r="D280" t="str">
        <f>IFERROR(VLOOKUP(E280,'diode xref'!$Z$23:$AA$29,2,FALSE)," - no package match")</f>
        <v>H</v>
      </c>
      <c r="E280" t="str">
        <f t="shared" si="4"/>
        <v>TO-247-2</v>
      </c>
      <c r="F280">
        <v>650</v>
      </c>
      <c r="G280">
        <v>25</v>
      </c>
      <c r="H280" t="s">
        <v>7051</v>
      </c>
      <c r="I280" t="s">
        <v>288</v>
      </c>
      <c r="J280" t="s">
        <v>2104</v>
      </c>
      <c r="K280" t="s">
        <v>6493</v>
      </c>
      <c r="L280" t="s">
        <v>8549</v>
      </c>
      <c r="M280">
        <v>20</v>
      </c>
    </row>
    <row r="281" spans="1:13" x14ac:dyDescent="0.35">
      <c r="A281">
        <v>280</v>
      </c>
      <c r="B281" t="str">
        <f>IFERROR(VLOOKUP(CONCATENATE(C281,D281),'diode xref'!$AJ:$AJ,1,FALSE),CONCATENATE(VLOOKUP(C281,'20200310_diodes_as_of_3_10_20'!$A:$B,2,FALSE)," - no package match"))</f>
        <v>CVFD20065A</v>
      </c>
      <c r="C281" t="str">
        <f t="array" ref="C281">INDEX('diode xref'!$J$1:$J$22,MATCH(MIN(ABS('diode xref'!$I$1:$I$22-M281)),ABS('diode xref'!$I$1:$I$22-M281),0))</f>
        <v>CVFD20065</v>
      </c>
      <c r="D281" t="str">
        <f>IFERROR(VLOOKUP(E281,'diode xref'!$Z$23:$AA$29,2,FALSE)," - no package match")</f>
        <v>A</v>
      </c>
      <c r="E281" t="str">
        <f t="shared" si="4"/>
        <v>TO-220-2</v>
      </c>
      <c r="F281">
        <v>650</v>
      </c>
      <c r="G281">
        <v>25</v>
      </c>
      <c r="H281" t="s">
        <v>6618</v>
      </c>
      <c r="I281" t="s">
        <v>288</v>
      </c>
      <c r="J281" t="s">
        <v>6621</v>
      </c>
      <c r="K281" t="s">
        <v>6620</v>
      </c>
      <c r="L281" t="s">
        <v>8525</v>
      </c>
      <c r="M281">
        <v>20</v>
      </c>
    </row>
    <row r="282" spans="1:13" x14ac:dyDescent="0.35">
      <c r="A282">
        <v>281</v>
      </c>
      <c r="B282" t="str">
        <f>IFERROR(VLOOKUP(CONCATENATE(C282,D282),'diode xref'!$AJ:$AJ,1,FALSE),CONCATENATE(VLOOKUP(C282,'20200310_diodes_as_of_3_10_20'!$A:$B,2,FALSE)," - no package match"))</f>
        <v>C6D08065A - no package match</v>
      </c>
      <c r="C282" t="str">
        <f t="array" ref="C282">INDEX('diode xref'!$J$1:$J$22,MATCH(MIN(ABS('diode xref'!$I$1:$I$22-M282)),ABS('diode xref'!$I$1:$I$22-M282),0))</f>
        <v>C6D08065</v>
      </c>
      <c r="D282" t="str">
        <f>IFERROR(VLOOKUP(E282,'diode xref'!$Z$23:$AA$29,2,FALSE)," - no package match")</f>
        <v>E</v>
      </c>
      <c r="E282" t="str">
        <f t="shared" si="4"/>
        <v>TO-252-3</v>
      </c>
      <c r="F282">
        <v>650</v>
      </c>
      <c r="G282">
        <v>25.5</v>
      </c>
      <c r="H282" t="s">
        <v>8006</v>
      </c>
      <c r="I282" t="s">
        <v>8572</v>
      </c>
      <c r="J282" t="s">
        <v>4466</v>
      </c>
      <c r="K282" t="s">
        <v>8011</v>
      </c>
      <c r="L282" t="s">
        <v>8526</v>
      </c>
      <c r="M282">
        <v>8</v>
      </c>
    </row>
    <row r="283" spans="1:13" x14ac:dyDescent="0.35">
      <c r="A283">
        <v>282</v>
      </c>
      <c r="B283" t="str">
        <f>IFERROR(VLOOKUP(CONCATENATE(C283,D283),'diode xref'!$AJ:$AJ,1,FALSE),CONCATENATE(VLOOKUP(C283,'20200310_diodes_as_of_3_10_20'!$A:$B,2,FALSE)," - no package match"))</f>
        <v>C6D08065A - no package match</v>
      </c>
      <c r="C283" t="str">
        <f t="array" ref="C283">INDEX('diode xref'!$J$1:$J$22,MATCH(MIN(ABS('diode xref'!$I$1:$I$22-M283)),ABS('diode xref'!$I$1:$I$22-M283),0))</f>
        <v>C6D08065</v>
      </c>
      <c r="D283" t="str">
        <f>IFERROR(VLOOKUP(E283,'diode xref'!$Z$23:$AA$29,2,FALSE)," - no package match")</f>
        <v>E</v>
      </c>
      <c r="E283" t="str">
        <f t="shared" si="4"/>
        <v>TO-252-3</v>
      </c>
      <c r="F283">
        <v>650</v>
      </c>
      <c r="G283">
        <v>25.5</v>
      </c>
      <c r="H283" t="s">
        <v>8000</v>
      </c>
      <c r="I283" t="s">
        <v>8572</v>
      </c>
      <c r="J283" t="s">
        <v>4466</v>
      </c>
      <c r="K283" t="s">
        <v>8003</v>
      </c>
      <c r="L283" t="s">
        <v>8526</v>
      </c>
      <c r="M283">
        <v>8</v>
      </c>
    </row>
    <row r="284" spans="1:13" x14ac:dyDescent="0.35">
      <c r="A284">
        <v>283</v>
      </c>
      <c r="B284" t="e">
        <f>IFERROR(VLOOKUP(CONCATENATE(C284,D284),'diode xref'!$AJ:$AJ,1,FALSE),CONCATENATE(VLOOKUP(C284,'20200310_diodes_as_of_3_10_20'!$A:$B,2,FALSE)," - no package match"))</f>
        <v>#N/A</v>
      </c>
      <c r="C284" t="str">
        <f t="array" ref="C284">INDEX('diode xref'!$J$1:$J$22,MATCH(MIN(ABS('diode xref'!$I$1:$I$22-M284)),ABS('diode xref'!$I$1:$I$22-M284),0))</f>
        <v>CVFD20065</v>
      </c>
      <c r="D284" t="str">
        <f>IFERROR(VLOOKUP(E284,'diode xref'!$Z$23:$AA$29,2,FALSE)," - no package match")</f>
        <v>H</v>
      </c>
      <c r="E284" t="str">
        <f t="shared" si="4"/>
        <v>TO-247-2</v>
      </c>
      <c r="F284">
        <v>650</v>
      </c>
      <c r="G284">
        <v>26</v>
      </c>
      <c r="H284" t="s">
        <v>6998</v>
      </c>
      <c r="I284" t="s">
        <v>288</v>
      </c>
      <c r="J284" t="s">
        <v>2104</v>
      </c>
      <c r="K284" t="s">
        <v>6995</v>
      </c>
      <c r="L284" t="s">
        <v>8549</v>
      </c>
      <c r="M284">
        <v>30</v>
      </c>
    </row>
    <row r="285" spans="1:13" x14ac:dyDescent="0.35">
      <c r="A285">
        <v>284</v>
      </c>
      <c r="B285" t="str">
        <f>IFERROR(VLOOKUP(CONCATENATE(C285,D285),'diode xref'!$AJ:$AJ,1,FALSE),CONCATENATE(VLOOKUP(C285,'20200310_diodes_as_of_3_10_20'!$A:$B,2,FALSE)," - no package match"))</f>
        <v>C3D10065A - no package match</v>
      </c>
      <c r="C285" t="str">
        <f t="array" ref="C285">INDEX('diode xref'!$J$1:$J$22,MATCH(MIN(ABS('diode xref'!$I$1:$I$22-M285)),ABS('diode xref'!$I$1:$I$22-M285),0))</f>
        <v>C3D10065</v>
      </c>
      <c r="D285" t="str">
        <f>IFERROR(VLOOKUP(E285,'diode xref'!$Z$23:$AA$29,2,FALSE)," - no package match")</f>
        <v>G</v>
      </c>
      <c r="E285" t="str">
        <f t="shared" si="4"/>
        <v>TO-263-3</v>
      </c>
      <c r="F285">
        <v>650</v>
      </c>
      <c r="G285">
        <v>27</v>
      </c>
      <c r="H285" t="s">
        <v>7422</v>
      </c>
      <c r="I285" t="s">
        <v>288</v>
      </c>
      <c r="J285" t="s">
        <v>4803</v>
      </c>
      <c r="K285" t="s">
        <v>7160</v>
      </c>
      <c r="L285" t="s">
        <v>8536</v>
      </c>
      <c r="M285">
        <v>10</v>
      </c>
    </row>
    <row r="286" spans="1:13" x14ac:dyDescent="0.35">
      <c r="A286">
        <v>285</v>
      </c>
      <c r="B286" t="str">
        <f>IFERROR(VLOOKUP(CONCATENATE(C286,D286),'diode xref'!$AJ:$AJ,1,FALSE),CONCATENATE(VLOOKUP(C286,'20200310_diodes_as_of_3_10_20'!$A:$B,2,FALSE)," - no package match"))</f>
        <v>C3D10065A - no package match</v>
      </c>
      <c r="C286" t="str">
        <f t="array" ref="C286">INDEX('diode xref'!$J$1:$J$22,MATCH(MIN(ABS('diode xref'!$I$1:$I$22-M286)),ABS('diode xref'!$I$1:$I$22-M286),0))</f>
        <v>C3D10065</v>
      </c>
      <c r="D286" t="str">
        <f>IFERROR(VLOOKUP(E286,'diode xref'!$Z$23:$AA$29,2,FALSE)," - no package match")</f>
        <v>G</v>
      </c>
      <c r="E286" t="str">
        <f t="shared" si="4"/>
        <v>TO-263-3</v>
      </c>
      <c r="F286">
        <v>650</v>
      </c>
      <c r="G286">
        <v>27</v>
      </c>
      <c r="H286" t="s">
        <v>7400</v>
      </c>
      <c r="I286" t="s">
        <v>288</v>
      </c>
      <c r="J286" t="s">
        <v>4803</v>
      </c>
      <c r="K286" t="s">
        <v>7160</v>
      </c>
      <c r="L286" t="s">
        <v>8536</v>
      </c>
      <c r="M286">
        <v>10</v>
      </c>
    </row>
    <row r="287" spans="1:13" x14ac:dyDescent="0.35">
      <c r="A287">
        <v>286</v>
      </c>
      <c r="B287" t="str">
        <f>IFERROR(VLOOKUP(CONCATENATE(C287,D287),'diode xref'!$AJ:$AJ,1,FALSE),CONCATENATE(VLOOKUP(C287,'20200310_diodes_as_of_3_10_20'!$A:$B,2,FALSE)," - no package match"))</f>
        <v>C3D12065A</v>
      </c>
      <c r="C287" t="str">
        <f t="array" ref="C287">INDEX('diode xref'!$J$1:$J$22,MATCH(MIN(ABS('diode xref'!$I$1:$I$22-M287)),ABS('diode xref'!$I$1:$I$22-M287),0))</f>
        <v>C3D12065</v>
      </c>
      <c r="D287" t="str">
        <f>IFERROR(VLOOKUP(E287,'diode xref'!$Z$23:$AA$29,2,FALSE)," - no package match")</f>
        <v>A</v>
      </c>
      <c r="E287" t="str">
        <f t="shared" si="4"/>
        <v>TO-220-2</v>
      </c>
      <c r="F287">
        <v>650</v>
      </c>
      <c r="G287">
        <v>27</v>
      </c>
      <c r="H287" t="s">
        <v>5550</v>
      </c>
      <c r="I287" t="s">
        <v>8571</v>
      </c>
      <c r="J287" t="s">
        <v>5557</v>
      </c>
      <c r="K287" t="s">
        <v>5556</v>
      </c>
      <c r="L287" t="s">
        <v>8525</v>
      </c>
      <c r="M287">
        <v>12</v>
      </c>
    </row>
    <row r="288" spans="1:13" x14ac:dyDescent="0.35">
      <c r="A288">
        <v>287</v>
      </c>
      <c r="B288" t="str">
        <f>IFERROR(VLOOKUP(CONCATENATE(C288,D288),'diode xref'!$AJ:$AJ,1,FALSE),CONCATENATE(VLOOKUP(C288,'20200310_diodes_as_of_3_10_20'!$A:$B,2,FALSE)," - no package match"))</f>
        <v>C3D10065A</v>
      </c>
      <c r="C288" t="str">
        <f t="array" ref="C288">INDEX('diode xref'!$J$1:$J$22,MATCH(MIN(ABS('diode xref'!$I$1:$I$22-M288)),ABS('diode xref'!$I$1:$I$22-M288),0))</f>
        <v>C3D10065</v>
      </c>
      <c r="D288" t="str">
        <f>IFERROR(VLOOKUP(E288,'diode xref'!$Z$23:$AA$29,2,FALSE)," - no package match")</f>
        <v>A</v>
      </c>
      <c r="E288" t="str">
        <f t="shared" si="4"/>
        <v>TO-220-2</v>
      </c>
      <c r="F288">
        <v>650</v>
      </c>
      <c r="G288">
        <v>27</v>
      </c>
      <c r="H288" t="s">
        <v>4740</v>
      </c>
      <c r="I288" t="s">
        <v>8573</v>
      </c>
      <c r="J288" t="s">
        <v>4453</v>
      </c>
      <c r="K288" t="s">
        <v>4743</v>
      </c>
      <c r="L288" t="s">
        <v>8525</v>
      </c>
      <c r="M288">
        <v>10</v>
      </c>
    </row>
    <row r="289" spans="1:13" x14ac:dyDescent="0.35">
      <c r="A289">
        <v>288</v>
      </c>
      <c r="B289" t="str">
        <f>IFERROR(VLOOKUP(CONCATENATE(C289,D289),'diode xref'!$AJ:$AJ,1,FALSE),CONCATENATE(VLOOKUP(C289,'20200310_diodes_as_of_3_10_20'!$A:$B,2,FALSE)," - no package match"))</f>
        <v>C3D10065E</v>
      </c>
      <c r="C289" t="str">
        <f t="array" ref="C289">INDEX('diode xref'!$J$1:$J$22,MATCH(MIN(ABS('diode xref'!$I$1:$I$22-M289)),ABS('diode xref'!$I$1:$I$22-M289),0))</f>
        <v>C3D10065</v>
      </c>
      <c r="D289" t="str">
        <f>IFERROR(VLOOKUP(E289,'diode xref'!$Z$23:$AA$29,2,FALSE)," - no package match")</f>
        <v>E</v>
      </c>
      <c r="E289" t="str">
        <f t="shared" si="4"/>
        <v>TO-252-3</v>
      </c>
      <c r="F289">
        <v>650</v>
      </c>
      <c r="G289">
        <v>27</v>
      </c>
      <c r="H289" t="s">
        <v>4698</v>
      </c>
      <c r="I289" t="s">
        <v>8573</v>
      </c>
      <c r="J289" t="s">
        <v>4453</v>
      </c>
      <c r="K289" t="s">
        <v>4696</v>
      </c>
      <c r="L289" t="s">
        <v>8526</v>
      </c>
      <c r="M289">
        <v>10</v>
      </c>
    </row>
    <row r="290" spans="1:13" x14ac:dyDescent="0.35">
      <c r="A290">
        <v>289</v>
      </c>
      <c r="B290" t="str">
        <f>IFERROR(VLOOKUP(CONCATENATE(C290,D290),'diode xref'!$AJ:$AJ,1,FALSE),CONCATENATE(VLOOKUP(C290,'20200310_diodes_as_of_3_10_20'!$A:$B,2,FALSE)," - no package match"))</f>
        <v>C3D10065A - no package match</v>
      </c>
      <c r="C290" t="str">
        <f t="array" ref="C290">INDEX('diode xref'!$J$1:$J$22,MATCH(MIN(ABS('diode xref'!$I$1:$I$22-M290)),ABS('diode xref'!$I$1:$I$22-M290),0))</f>
        <v>C3D10065</v>
      </c>
      <c r="D290" t="str">
        <f>IFERROR(VLOOKUP(E290,'diode xref'!$Z$23:$AA$29,2,FALSE)," - no package match")</f>
        <v>G</v>
      </c>
      <c r="E290" t="str">
        <f t="shared" si="4"/>
        <v>TO-263-3</v>
      </c>
      <c r="F290">
        <v>650</v>
      </c>
      <c r="G290">
        <v>27</v>
      </c>
      <c r="H290" t="s">
        <v>4663</v>
      </c>
      <c r="I290" t="s">
        <v>8573</v>
      </c>
      <c r="J290" t="s">
        <v>4453</v>
      </c>
      <c r="K290" t="s">
        <v>4661</v>
      </c>
      <c r="L290" t="s">
        <v>8536</v>
      </c>
      <c r="M290">
        <v>10</v>
      </c>
    </row>
    <row r="291" spans="1:13" x14ac:dyDescent="0.35">
      <c r="A291">
        <v>290</v>
      </c>
      <c r="B291" t="str">
        <f>IFERROR(VLOOKUP(CONCATENATE(C291,D291),'diode xref'!$AJ:$AJ,1,FALSE),CONCATENATE(VLOOKUP(C291,'20200310_diodes_as_of_3_10_20'!$A:$B,2,FALSE)," - no package match"))</f>
        <v>C3D10065A - no package match</v>
      </c>
      <c r="C291" t="str">
        <f t="array" ref="C291">INDEX('diode xref'!$J$1:$J$22,MATCH(MIN(ABS('diode xref'!$I$1:$I$22-M291)),ABS('diode xref'!$I$1:$I$22-M291),0))</f>
        <v>C3D10065</v>
      </c>
      <c r="D291" t="str">
        <f>IFERROR(VLOOKUP(E291,'diode xref'!$Z$23:$AA$29,2,FALSE)," - no package match")</f>
        <v>D</v>
      </c>
      <c r="E291" t="str">
        <f t="shared" si="4"/>
        <v>TO-247-3</v>
      </c>
      <c r="F291">
        <v>650</v>
      </c>
      <c r="G291">
        <v>27</v>
      </c>
      <c r="H291" t="s">
        <v>4619</v>
      </c>
      <c r="I291" t="s">
        <v>8573</v>
      </c>
      <c r="J291" t="s">
        <v>4453</v>
      </c>
      <c r="K291" t="s">
        <v>4622</v>
      </c>
      <c r="L291" t="s">
        <v>2030</v>
      </c>
      <c r="M291">
        <v>10</v>
      </c>
    </row>
    <row r="292" spans="1:13" x14ac:dyDescent="0.35">
      <c r="A292">
        <v>291</v>
      </c>
      <c r="B292" t="str">
        <f>IFERROR(VLOOKUP(CONCATENATE(C292,D292),'diode xref'!$AJ:$AJ,1,FALSE),CONCATENATE(VLOOKUP(C292,'20200310_diodes_as_of_3_10_20'!$A:$B,2,FALSE)," - no package match"))</f>
        <v>C3D10065A - no package match</v>
      </c>
      <c r="C292" t="str">
        <f t="array" ref="C292">INDEX('diode xref'!$J$1:$J$22,MATCH(MIN(ABS('diode xref'!$I$1:$I$22-M292)),ABS('diode xref'!$I$1:$I$22-M292),0))</f>
        <v>C3D10065</v>
      </c>
      <c r="D292" t="str">
        <f>IFERROR(VLOOKUP(E292,'diode xref'!$Z$23:$AA$29,2,FALSE)," - no package match")</f>
        <v xml:space="preserve"> - no package match</v>
      </c>
      <c r="E292" t="str">
        <f t="shared" si="4"/>
        <v>10-Power</v>
      </c>
      <c r="F292">
        <v>650</v>
      </c>
      <c r="G292">
        <v>29</v>
      </c>
      <c r="H292" t="s">
        <v>6079</v>
      </c>
      <c r="I292" t="s">
        <v>8571</v>
      </c>
      <c r="J292" t="s">
        <v>2104</v>
      </c>
      <c r="K292" t="s">
        <v>6028</v>
      </c>
      <c r="L292" t="s">
        <v>8564</v>
      </c>
      <c r="M292">
        <v>10</v>
      </c>
    </row>
    <row r="293" spans="1:13" x14ac:dyDescent="0.35">
      <c r="A293">
        <v>292</v>
      </c>
      <c r="B293" t="e">
        <f>IFERROR(VLOOKUP(CONCATENATE(C293,D293),'diode xref'!$AJ:$AJ,1,FALSE),CONCATENATE(VLOOKUP(C293,'20200310_diodes_as_of_3_10_20'!$A:$B,2,FALSE)," - no package match"))</f>
        <v>#N/A</v>
      </c>
      <c r="C293" t="str">
        <f t="array" ref="C293">INDEX('diode xref'!$J$1:$J$22,MATCH(MIN(ABS('diode xref'!$I$1:$I$22-M293)),ABS('diode xref'!$I$1:$I$22-M293),0))</f>
        <v>CVFD20065</v>
      </c>
      <c r="D293" t="str">
        <f>IFERROR(VLOOKUP(E293,'diode xref'!$Z$23:$AA$29,2,FALSE)," - no package match")</f>
        <v>D</v>
      </c>
      <c r="E293" t="str">
        <f t="shared" si="4"/>
        <v>TO-247-3</v>
      </c>
      <c r="F293">
        <v>650</v>
      </c>
      <c r="G293">
        <v>30</v>
      </c>
      <c r="H293" t="s">
        <v>8330</v>
      </c>
      <c r="I293" t="s">
        <v>8571</v>
      </c>
      <c r="J293" t="s">
        <v>5007</v>
      </c>
      <c r="K293" t="s">
        <v>8343</v>
      </c>
      <c r="L293" t="s">
        <v>2030</v>
      </c>
      <c r="M293">
        <v>30</v>
      </c>
    </row>
    <row r="294" spans="1:13" x14ac:dyDescent="0.35">
      <c r="A294">
        <v>293</v>
      </c>
      <c r="B294" t="str">
        <f>IFERROR(VLOOKUP(CONCATENATE(C294,D294),'diode xref'!$AJ:$AJ,1,FALSE),CONCATENATE(VLOOKUP(C294,'20200310_diodes_as_of_3_10_20'!$A:$B,2,FALSE)," - no package match"))</f>
        <v>C3D10065A</v>
      </c>
      <c r="C294" t="str">
        <f t="array" ref="C294">INDEX('diode xref'!$J$1:$J$22,MATCH(MIN(ABS('diode xref'!$I$1:$I$22-M294)),ABS('diode xref'!$I$1:$I$22-M294),0))</f>
        <v>C3D10065</v>
      </c>
      <c r="D294" t="str">
        <f>IFERROR(VLOOKUP(E294,'diode xref'!$Z$23:$AA$29,2,FALSE)," - no package match")</f>
        <v>A</v>
      </c>
      <c r="E294" t="str">
        <f t="shared" si="4"/>
        <v>TO-220-2</v>
      </c>
      <c r="F294">
        <v>650</v>
      </c>
      <c r="G294">
        <v>30</v>
      </c>
      <c r="H294" t="s">
        <v>7949</v>
      </c>
      <c r="I294" t="s">
        <v>8572</v>
      </c>
      <c r="J294" t="s">
        <v>4453</v>
      </c>
      <c r="K294" t="s">
        <v>7927</v>
      </c>
      <c r="L294" t="s">
        <v>8525</v>
      </c>
      <c r="M294">
        <v>10</v>
      </c>
    </row>
    <row r="295" spans="1:13" x14ac:dyDescent="0.35">
      <c r="A295">
        <v>294</v>
      </c>
      <c r="B295" t="str">
        <f>IFERROR(VLOOKUP(CONCATENATE(C295,D295),'diode xref'!$AJ:$AJ,1,FALSE),CONCATENATE(VLOOKUP(C295,'20200310_diodes_as_of_3_10_20'!$A:$B,2,FALSE)," - no package match"))</f>
        <v>C6D08065A</v>
      </c>
      <c r="C295" t="str">
        <f t="array" ref="C295">INDEX('diode xref'!$J$1:$J$22,MATCH(MIN(ABS('diode xref'!$I$1:$I$22-M295)),ABS('diode xref'!$I$1:$I$22-M295),0))</f>
        <v>C6D08065</v>
      </c>
      <c r="D295" t="str">
        <f>IFERROR(VLOOKUP(E295,'diode xref'!$Z$23:$AA$29,2,FALSE)," - no package match")</f>
        <v>A</v>
      </c>
      <c r="E295" t="str">
        <f t="shared" si="4"/>
        <v>TO-220-2</v>
      </c>
      <c r="F295">
        <v>650</v>
      </c>
      <c r="G295">
        <v>30</v>
      </c>
      <c r="H295" t="s">
        <v>7623</v>
      </c>
      <c r="I295" t="s">
        <v>8572</v>
      </c>
      <c r="J295" t="s">
        <v>3490</v>
      </c>
      <c r="K295" t="s">
        <v>7626</v>
      </c>
      <c r="L295" t="s">
        <v>8525</v>
      </c>
      <c r="M295">
        <v>8</v>
      </c>
    </row>
    <row r="296" spans="1:13" x14ac:dyDescent="0.35">
      <c r="A296">
        <v>295</v>
      </c>
      <c r="B296" t="str">
        <f>IFERROR(VLOOKUP(CONCATENATE(C296,D296),'diode xref'!$AJ:$AJ,1,FALSE),CONCATENATE(VLOOKUP(C296,'20200310_diodes_as_of_3_10_20'!$A:$B,2,FALSE)," - no package match"))</f>
        <v>CVFD20065A</v>
      </c>
      <c r="C296" t="str">
        <f t="array" ref="C296">INDEX('diode xref'!$J$1:$J$22,MATCH(MIN(ABS('diode xref'!$I$1:$I$22-M296)),ABS('diode xref'!$I$1:$I$22-M296),0))</f>
        <v>CVFD20065</v>
      </c>
      <c r="D296" t="str">
        <f>IFERROR(VLOOKUP(E296,'diode xref'!$Z$23:$AA$29,2,FALSE)," - no package match")</f>
        <v>A</v>
      </c>
      <c r="E296" t="str">
        <f t="shared" si="4"/>
        <v>TO-220-2</v>
      </c>
      <c r="F296">
        <v>650</v>
      </c>
      <c r="G296">
        <v>30</v>
      </c>
      <c r="H296" t="s">
        <v>6565</v>
      </c>
      <c r="I296" t="s">
        <v>288</v>
      </c>
      <c r="J296" t="s">
        <v>6578</v>
      </c>
      <c r="K296" t="s">
        <v>6577</v>
      </c>
      <c r="L296" t="s">
        <v>8525</v>
      </c>
      <c r="M296">
        <v>30</v>
      </c>
    </row>
    <row r="297" spans="1:13" x14ac:dyDescent="0.35">
      <c r="A297">
        <v>296</v>
      </c>
      <c r="B297" t="str">
        <f>IFERROR(VLOOKUP(CONCATENATE(C297,D297),'diode xref'!$AJ:$AJ,1,FALSE),CONCATENATE(VLOOKUP(C297,'20200310_diodes_as_of_3_10_20'!$A:$B,2,FALSE)," - no package match"))</f>
        <v>CVFD20065A</v>
      </c>
      <c r="C297" t="str">
        <f t="array" ref="C297">INDEX('diode xref'!$J$1:$J$22,MATCH(MIN(ABS('diode xref'!$I$1:$I$22-M297)),ABS('diode xref'!$I$1:$I$22-M297),0))</f>
        <v>CVFD20065</v>
      </c>
      <c r="D297" t="str">
        <f>IFERROR(VLOOKUP(E297,'diode xref'!$Z$23:$AA$29,2,FALSE)," - no package match")</f>
        <v>A</v>
      </c>
      <c r="E297" t="str">
        <f t="shared" si="4"/>
        <v>TO-220-2</v>
      </c>
      <c r="F297">
        <v>650</v>
      </c>
      <c r="G297">
        <v>30</v>
      </c>
      <c r="H297" t="s">
        <v>6560</v>
      </c>
      <c r="I297" t="s">
        <v>288</v>
      </c>
      <c r="J297" t="s">
        <v>5007</v>
      </c>
      <c r="K297" t="s">
        <v>6562</v>
      </c>
      <c r="L297" t="s">
        <v>8525</v>
      </c>
      <c r="M297">
        <v>30</v>
      </c>
    </row>
    <row r="298" spans="1:13" x14ac:dyDescent="0.35">
      <c r="A298">
        <v>297</v>
      </c>
      <c r="B298" t="str">
        <f>IFERROR(VLOOKUP(CONCATENATE(C298,D298),'diode xref'!$AJ:$AJ,1,FALSE),CONCATENATE(VLOOKUP(C298,'20200310_diodes_as_of_3_10_20'!$A:$B,2,FALSE)," - no package match"))</f>
        <v>CVFD20065A</v>
      </c>
      <c r="C298" t="str">
        <f t="array" ref="C298">INDEX('diode xref'!$J$1:$J$22,MATCH(MIN(ABS('diode xref'!$I$1:$I$22-M298)),ABS('diode xref'!$I$1:$I$22-M298),0))</f>
        <v>CVFD20065</v>
      </c>
      <c r="D298" t="str">
        <f>IFERROR(VLOOKUP(E298,'diode xref'!$Z$23:$AA$29,2,FALSE)," - no package match")</f>
        <v>A</v>
      </c>
      <c r="E298" t="str">
        <f t="shared" si="4"/>
        <v>TO-220-2</v>
      </c>
      <c r="F298">
        <v>650</v>
      </c>
      <c r="G298">
        <v>30</v>
      </c>
      <c r="H298" t="s">
        <v>6546</v>
      </c>
      <c r="I298" t="s">
        <v>288</v>
      </c>
      <c r="J298" t="s">
        <v>5007</v>
      </c>
      <c r="K298" t="s">
        <v>6551</v>
      </c>
      <c r="L298" t="s">
        <v>8525</v>
      </c>
      <c r="M298">
        <v>30</v>
      </c>
    </row>
    <row r="299" spans="1:13" x14ac:dyDescent="0.35">
      <c r="A299">
        <v>298</v>
      </c>
      <c r="B299" t="e">
        <f>IFERROR(VLOOKUP(CONCATENATE(C299,D299),'diode xref'!$AJ:$AJ,1,FALSE),CONCATENATE(VLOOKUP(C299,'20200310_diodes_as_of_3_10_20'!$A:$B,2,FALSE)," - no package match"))</f>
        <v>#N/A</v>
      </c>
      <c r="C299" t="str">
        <f t="array" ref="C299">INDEX('diode xref'!$J$1:$J$22,MATCH(MIN(ABS('diode xref'!$I$1:$I$22-M299)),ABS('diode xref'!$I$1:$I$22-M299),0))</f>
        <v>CVFD20065</v>
      </c>
      <c r="D299" t="str">
        <f>IFERROR(VLOOKUP(E299,'diode xref'!$Z$23:$AA$29,2,FALSE)," - no package match")</f>
        <v>D</v>
      </c>
      <c r="E299" t="str">
        <f t="shared" si="4"/>
        <v>TO-247-3</v>
      </c>
      <c r="F299">
        <v>650</v>
      </c>
      <c r="G299">
        <v>30</v>
      </c>
      <c r="H299" t="s">
        <v>4999</v>
      </c>
      <c r="I299" t="s">
        <v>8571</v>
      </c>
      <c r="J299" t="s">
        <v>5007</v>
      </c>
      <c r="K299" t="s">
        <v>5006</v>
      </c>
      <c r="L299" t="s">
        <v>2030</v>
      </c>
      <c r="M299">
        <v>30</v>
      </c>
    </row>
    <row r="300" spans="1:13" x14ac:dyDescent="0.35">
      <c r="A300">
        <v>299</v>
      </c>
      <c r="B300" t="e">
        <f>IFERROR(VLOOKUP(CONCATENATE(C300,D300),'diode xref'!$AJ:$AJ,1,FALSE),CONCATENATE(VLOOKUP(C300,'20200310_diodes_as_of_3_10_20'!$A:$B,2,FALSE)," - no package match"))</f>
        <v>#N/A</v>
      </c>
      <c r="C300" t="str">
        <f t="array" ref="C300">INDEX('diode xref'!$J$1:$J$22,MATCH(MIN(ABS('diode xref'!$I$1:$I$22-M300)),ABS('diode xref'!$I$1:$I$22-M300),0))</f>
        <v>CVFD20065</v>
      </c>
      <c r="D300" t="str">
        <f>IFERROR(VLOOKUP(E300,'diode xref'!$Z$23:$AA$29,2,FALSE)," - no package match")</f>
        <v xml:space="preserve"> - no package match</v>
      </c>
      <c r="E300" t="str">
        <f t="shared" si="4"/>
        <v>TO-220-3</v>
      </c>
      <c r="F300">
        <v>650</v>
      </c>
      <c r="G300">
        <v>30</v>
      </c>
      <c r="H300" t="s">
        <v>4380</v>
      </c>
      <c r="I300" t="s">
        <v>8574</v>
      </c>
      <c r="J300" t="s">
        <v>4369</v>
      </c>
      <c r="K300" t="s">
        <v>4384</v>
      </c>
      <c r="L300" t="s">
        <v>2065</v>
      </c>
      <c r="M300">
        <v>30</v>
      </c>
    </row>
    <row r="301" spans="1:13" x14ac:dyDescent="0.35">
      <c r="A301">
        <v>300</v>
      </c>
      <c r="B301" t="e">
        <f>IFERROR(VLOOKUP(CONCATENATE(C301,D301),'diode xref'!$AJ:$AJ,1,FALSE),CONCATENATE(VLOOKUP(C301,'20200310_diodes_as_of_3_10_20'!$A:$B,2,FALSE)," - no package match"))</f>
        <v>#N/A</v>
      </c>
      <c r="C301" t="str">
        <f t="array" ref="C301">INDEX('diode xref'!$J$1:$J$22,MATCH(MIN(ABS('diode xref'!$I$1:$I$22-M301)),ABS('diode xref'!$I$1:$I$22-M301),0))</f>
        <v>CVFD20065</v>
      </c>
      <c r="D301" t="str">
        <f>IFERROR(VLOOKUP(E301,'diode xref'!$Z$23:$AA$29,2,FALSE)," - no package match")</f>
        <v xml:space="preserve"> - no package match</v>
      </c>
      <c r="E301" t="str">
        <f t="shared" si="4"/>
        <v>TO-268-3</v>
      </c>
      <c r="F301">
        <v>650</v>
      </c>
      <c r="G301">
        <v>30</v>
      </c>
      <c r="H301" t="s">
        <v>4375</v>
      </c>
      <c r="I301" t="s">
        <v>8574</v>
      </c>
      <c r="J301" t="s">
        <v>4377</v>
      </c>
      <c r="K301" t="s">
        <v>4376</v>
      </c>
      <c r="L301" t="s">
        <v>8565</v>
      </c>
      <c r="M301">
        <v>30</v>
      </c>
    </row>
    <row r="302" spans="1:13" x14ac:dyDescent="0.35">
      <c r="A302">
        <v>301</v>
      </c>
      <c r="B302" t="str">
        <f>IFERROR(VLOOKUP(CONCATENATE(C302,D302),'diode xref'!$AJ:$AJ,1,FALSE),CONCATENATE(VLOOKUP(C302,'20200310_diodes_as_of_3_10_20'!$A:$B,2,FALSE)," - no package match"))</f>
        <v>C3D10065E</v>
      </c>
      <c r="C302" t="str">
        <f t="array" ref="C302">INDEX('diode xref'!$J$1:$J$22,MATCH(MIN(ABS('diode xref'!$I$1:$I$22-M302)),ABS('diode xref'!$I$1:$I$22-M302),0))</f>
        <v>C3D10065</v>
      </c>
      <c r="D302" t="str">
        <f>IFERROR(VLOOKUP(E302,'diode xref'!$Z$23:$AA$29,2,FALSE)," - no package match")</f>
        <v>E</v>
      </c>
      <c r="E302" t="str">
        <f t="shared" si="4"/>
        <v>TO-252-3</v>
      </c>
      <c r="F302">
        <v>650</v>
      </c>
      <c r="G302">
        <v>32</v>
      </c>
      <c r="H302" t="s">
        <v>7936</v>
      </c>
      <c r="I302" t="s">
        <v>8572</v>
      </c>
      <c r="J302" t="s">
        <v>4453</v>
      </c>
      <c r="K302" t="s">
        <v>7946</v>
      </c>
      <c r="L302" t="s">
        <v>8526</v>
      </c>
      <c r="M302">
        <v>10</v>
      </c>
    </row>
    <row r="303" spans="1:13" x14ac:dyDescent="0.35">
      <c r="A303">
        <v>302</v>
      </c>
      <c r="B303" t="str">
        <f>IFERROR(VLOOKUP(CONCATENATE(C303,D303),'diode xref'!$AJ:$AJ,1,FALSE),CONCATENATE(VLOOKUP(C303,'20200310_diodes_as_of_3_10_20'!$A:$B,2,FALSE)," - no package match"))</f>
        <v>C3D10065E</v>
      </c>
      <c r="C303" t="str">
        <f t="array" ref="C303">INDEX('diode xref'!$J$1:$J$22,MATCH(MIN(ABS('diode xref'!$I$1:$I$22-M303)),ABS('diode xref'!$I$1:$I$22-M303),0))</f>
        <v>C3D10065</v>
      </c>
      <c r="D303" t="str">
        <f>IFERROR(VLOOKUP(E303,'diode xref'!$Z$23:$AA$29,2,FALSE)," - no package match")</f>
        <v>E</v>
      </c>
      <c r="E303" t="str">
        <f t="shared" si="4"/>
        <v>TO-252-3</v>
      </c>
      <c r="F303">
        <v>650</v>
      </c>
      <c r="G303">
        <v>32</v>
      </c>
      <c r="H303" t="s">
        <v>7930</v>
      </c>
      <c r="I303" t="s">
        <v>8572</v>
      </c>
      <c r="J303" t="s">
        <v>4453</v>
      </c>
      <c r="K303" t="s">
        <v>7933</v>
      </c>
      <c r="L303" t="s">
        <v>8526</v>
      </c>
      <c r="M303">
        <v>10</v>
      </c>
    </row>
    <row r="304" spans="1:13" x14ac:dyDescent="0.35">
      <c r="A304">
        <v>303</v>
      </c>
      <c r="B304" t="str">
        <f>IFERROR(VLOOKUP(CONCATENATE(C304,D304),'diode xref'!$AJ:$AJ,1,FALSE),CONCATENATE(VLOOKUP(C304,'20200310_diodes_as_of_3_10_20'!$A:$B,2,FALSE)," - no package match"))</f>
        <v>C3D12065A - no package match</v>
      </c>
      <c r="C304" t="str">
        <f t="array" ref="C304">INDEX('diode xref'!$J$1:$J$22,MATCH(MIN(ABS('diode xref'!$I$1:$I$22-M304)),ABS('diode xref'!$I$1:$I$22-M304),0))</f>
        <v>C3D12065</v>
      </c>
      <c r="D304" t="str">
        <f>IFERROR(VLOOKUP(E304,'diode xref'!$Z$23:$AA$29,2,FALSE)," - no package match")</f>
        <v xml:space="preserve"> - no package match</v>
      </c>
      <c r="E304" t="str">
        <f t="shared" si="4"/>
        <v>10-Power</v>
      </c>
      <c r="F304">
        <v>650</v>
      </c>
      <c r="G304">
        <v>34</v>
      </c>
      <c r="H304" t="s">
        <v>6060</v>
      </c>
      <c r="I304" t="s">
        <v>8571</v>
      </c>
      <c r="J304" t="s">
        <v>2104</v>
      </c>
      <c r="K304" t="s">
        <v>6028</v>
      </c>
      <c r="L304" t="s">
        <v>8564</v>
      </c>
      <c r="M304">
        <v>12</v>
      </c>
    </row>
    <row r="305" spans="1:13" x14ac:dyDescent="0.35">
      <c r="A305">
        <v>304</v>
      </c>
      <c r="B305" t="str">
        <f>IFERROR(VLOOKUP(CONCATENATE(C305,D305),'diode xref'!$AJ:$AJ,1,FALSE),CONCATENATE(VLOOKUP(C305,'20200310_diodes_as_of_3_10_20'!$A:$B,2,FALSE)," - no package match"))</f>
        <v>C3D16065A</v>
      </c>
      <c r="C305" t="str">
        <f t="array" ref="C305">INDEX('diode xref'!$J$1:$J$22,MATCH(MIN(ABS('diode xref'!$I$1:$I$22-M305)),ABS('diode xref'!$I$1:$I$22-M305),0))</f>
        <v>C3D16065</v>
      </c>
      <c r="D305" t="str">
        <f>IFERROR(VLOOKUP(E305,'diode xref'!$Z$23:$AA$29,2,FALSE)," - no package match")</f>
        <v>A</v>
      </c>
      <c r="E305" t="str">
        <f t="shared" si="4"/>
        <v>TO-220-2</v>
      </c>
      <c r="F305">
        <v>650</v>
      </c>
      <c r="G305">
        <v>34</v>
      </c>
      <c r="H305" t="s">
        <v>5460</v>
      </c>
      <c r="I305" t="s">
        <v>8571</v>
      </c>
      <c r="J305" t="s">
        <v>5476</v>
      </c>
      <c r="K305" t="s">
        <v>5475</v>
      </c>
      <c r="L305" t="s">
        <v>8525</v>
      </c>
      <c r="M305">
        <v>16</v>
      </c>
    </row>
    <row r="306" spans="1:13" x14ac:dyDescent="0.35">
      <c r="A306">
        <v>305</v>
      </c>
      <c r="B306" t="str">
        <f>IFERROR(VLOOKUP(CONCATENATE(C306,D306),'diode xref'!$AJ:$AJ,1,FALSE),CONCATENATE(VLOOKUP(C306,'20200310_diodes_as_of_3_10_20'!$A:$B,2,FALSE)," - no package match"))</f>
        <v>C3D12065A</v>
      </c>
      <c r="C306" t="str">
        <f t="array" ref="C306">INDEX('diode xref'!$J$1:$J$22,MATCH(MIN(ABS('diode xref'!$I$1:$I$22-M306)),ABS('diode xref'!$I$1:$I$22-M306),0))</f>
        <v>C3D12065</v>
      </c>
      <c r="D306" t="str">
        <f>IFERROR(VLOOKUP(E306,'diode xref'!$Z$23:$AA$29,2,FALSE)," - no package match")</f>
        <v>A</v>
      </c>
      <c r="E306" t="str">
        <f t="shared" si="4"/>
        <v>TO-220-2</v>
      </c>
      <c r="F306">
        <v>650</v>
      </c>
      <c r="G306">
        <v>35</v>
      </c>
      <c r="H306" t="s">
        <v>7906</v>
      </c>
      <c r="I306" t="s">
        <v>8572</v>
      </c>
      <c r="J306" t="s">
        <v>5260</v>
      </c>
      <c r="K306" t="s">
        <v>7915</v>
      </c>
      <c r="L306" t="s">
        <v>8525</v>
      </c>
      <c r="M306">
        <v>12</v>
      </c>
    </row>
    <row r="307" spans="1:13" x14ac:dyDescent="0.35">
      <c r="A307">
        <v>306</v>
      </c>
      <c r="B307" t="str">
        <f>IFERROR(VLOOKUP(CONCATENATE(C307,D307),'diode xref'!$AJ:$AJ,1,FALSE),CONCATENATE(VLOOKUP(C307,'20200310_diodes_as_of_3_10_20'!$A:$B,2,FALSE)," - no package match"))</f>
        <v>C3D10065A</v>
      </c>
      <c r="C307" t="str">
        <f t="array" ref="C307">INDEX('diode xref'!$J$1:$J$22,MATCH(MIN(ABS('diode xref'!$I$1:$I$22-M307)),ABS('diode xref'!$I$1:$I$22-M307),0))</f>
        <v>C3D10065</v>
      </c>
      <c r="D307" t="str">
        <f>IFERROR(VLOOKUP(E307,'diode xref'!$Z$23:$AA$29,2,FALSE)," - no package match")</f>
        <v>A</v>
      </c>
      <c r="E307" t="str">
        <f t="shared" si="4"/>
        <v>TO-220-2</v>
      </c>
      <c r="F307">
        <v>650</v>
      </c>
      <c r="G307">
        <v>37</v>
      </c>
      <c r="H307" t="s">
        <v>7607</v>
      </c>
      <c r="I307" t="s">
        <v>8572</v>
      </c>
      <c r="J307" t="s">
        <v>3063</v>
      </c>
      <c r="K307" t="s">
        <v>7615</v>
      </c>
      <c r="L307" t="s">
        <v>8525</v>
      </c>
      <c r="M307">
        <v>10</v>
      </c>
    </row>
    <row r="308" spans="1:13" x14ac:dyDescent="0.35">
      <c r="A308">
        <v>307</v>
      </c>
      <c r="B308" t="e">
        <f>IFERROR(VLOOKUP(CONCATENATE(C308,D308),'diode xref'!$AJ:$AJ,1,FALSE),CONCATENATE(VLOOKUP(C308,'20200310_diodes_as_of_3_10_20'!$A:$B,2,FALSE)," - no package match"))</f>
        <v>#N/A</v>
      </c>
      <c r="C308" t="str">
        <f t="array" ref="C308">INDEX('diode xref'!$J$1:$J$22,MATCH(MIN(ABS('diode xref'!$I$1:$I$22-M308)),ABS('diode xref'!$I$1:$I$22-M308),0))</f>
        <v>CVFD20065</v>
      </c>
      <c r="D308" t="str">
        <f>IFERROR(VLOOKUP(E308,'diode xref'!$Z$23:$AA$29,2,FALSE)," - no package match")</f>
        <v>H</v>
      </c>
      <c r="E308" t="str">
        <f t="shared" si="4"/>
        <v>TO-247-2</v>
      </c>
      <c r="F308">
        <v>650</v>
      </c>
      <c r="G308">
        <v>37</v>
      </c>
      <c r="H308" t="s">
        <v>6981</v>
      </c>
      <c r="I308" t="s">
        <v>288</v>
      </c>
      <c r="J308" t="s">
        <v>5007</v>
      </c>
      <c r="K308" t="s">
        <v>6876</v>
      </c>
      <c r="L308" t="s">
        <v>8549</v>
      </c>
      <c r="M308">
        <v>30</v>
      </c>
    </row>
    <row r="309" spans="1:13" x14ac:dyDescent="0.35">
      <c r="A309">
        <v>308</v>
      </c>
      <c r="B309" t="e">
        <f>IFERROR(VLOOKUP(CONCATENATE(C309,D309),'diode xref'!$AJ:$AJ,1,FALSE),CONCATENATE(VLOOKUP(C309,'20200310_diodes_as_of_3_10_20'!$A:$B,2,FALSE)," - no package match"))</f>
        <v>#N/A</v>
      </c>
      <c r="C309" t="str">
        <f t="array" ref="C309">INDEX('diode xref'!$J$1:$J$22,MATCH(MIN(ABS('diode xref'!$I$1:$I$22-M309)),ABS('diode xref'!$I$1:$I$22-M309),0))</f>
        <v>CVFD20065</v>
      </c>
      <c r="D309" t="str">
        <f>IFERROR(VLOOKUP(E309,'diode xref'!$Z$23:$AA$29,2,FALSE)," - no package match")</f>
        <v>H</v>
      </c>
      <c r="E309" t="str">
        <f t="shared" si="4"/>
        <v>TO-247-2</v>
      </c>
      <c r="F309">
        <v>650</v>
      </c>
      <c r="G309">
        <v>37</v>
      </c>
      <c r="H309" t="s">
        <v>6961</v>
      </c>
      <c r="I309" t="s">
        <v>288</v>
      </c>
      <c r="J309" t="s">
        <v>5007</v>
      </c>
      <c r="K309" t="s">
        <v>6972</v>
      </c>
      <c r="L309" t="s">
        <v>8549</v>
      </c>
      <c r="M309">
        <v>30</v>
      </c>
    </row>
    <row r="310" spans="1:13" x14ac:dyDescent="0.35">
      <c r="A310">
        <v>309</v>
      </c>
      <c r="B310" t="str">
        <f>IFERROR(VLOOKUP(CONCATENATE(C310,D310),'diode xref'!$AJ:$AJ,1,FALSE),CONCATENATE(VLOOKUP(C310,'20200310_diodes_as_of_3_10_20'!$A:$B,2,FALSE)," - no package match"))</f>
        <v>C3D16065A</v>
      </c>
      <c r="C310" t="str">
        <f t="array" ref="C310">INDEX('diode xref'!$J$1:$J$22,MATCH(MIN(ABS('diode xref'!$I$1:$I$22-M310)),ABS('diode xref'!$I$1:$I$22-M310),0))</f>
        <v>C3D16065</v>
      </c>
      <c r="D310" t="str">
        <f>IFERROR(VLOOKUP(E310,'diode xref'!$Z$23:$AA$29,2,FALSE)," - no package match")</f>
        <v>A</v>
      </c>
      <c r="E310" t="str">
        <f t="shared" si="4"/>
        <v>TO-220-2</v>
      </c>
      <c r="F310">
        <v>650</v>
      </c>
      <c r="G310">
        <v>38</v>
      </c>
      <c r="H310" t="s">
        <v>4730</v>
      </c>
      <c r="I310" t="s">
        <v>8573</v>
      </c>
      <c r="J310" t="s">
        <v>4652</v>
      </c>
      <c r="K310" t="s">
        <v>4732</v>
      </c>
      <c r="L310" t="s">
        <v>8525</v>
      </c>
      <c r="M310">
        <v>16</v>
      </c>
    </row>
    <row r="311" spans="1:13" x14ac:dyDescent="0.35">
      <c r="A311">
        <v>310</v>
      </c>
      <c r="B311" t="str">
        <f>IFERROR(VLOOKUP(CONCATENATE(C311,D311),'diode xref'!$AJ:$AJ,1,FALSE),CONCATENATE(VLOOKUP(C311,'20200310_diodes_as_of_3_10_20'!$A:$B,2,FALSE)," - no package match"))</f>
        <v>C3D16065A - no package match</v>
      </c>
      <c r="C311" t="str">
        <f t="array" ref="C311">INDEX('diode xref'!$J$1:$J$22,MATCH(MIN(ABS('diode xref'!$I$1:$I$22-M311)),ABS('diode xref'!$I$1:$I$22-M311),0))</f>
        <v>C3D16065</v>
      </c>
      <c r="D311" t="str">
        <f>IFERROR(VLOOKUP(E311,'diode xref'!$Z$23:$AA$29,2,FALSE)," - no package match")</f>
        <v>E</v>
      </c>
      <c r="E311" t="str">
        <f t="shared" si="4"/>
        <v>TO-252-3</v>
      </c>
      <c r="F311">
        <v>650</v>
      </c>
      <c r="G311">
        <v>38</v>
      </c>
      <c r="H311" t="s">
        <v>4689</v>
      </c>
      <c r="I311" t="s">
        <v>8573</v>
      </c>
      <c r="J311" t="s">
        <v>4652</v>
      </c>
      <c r="K311" t="s">
        <v>4687</v>
      </c>
      <c r="L311" t="s">
        <v>8526</v>
      </c>
      <c r="M311">
        <v>16</v>
      </c>
    </row>
    <row r="312" spans="1:13" x14ac:dyDescent="0.35">
      <c r="A312">
        <v>311</v>
      </c>
      <c r="B312" t="str">
        <f>IFERROR(VLOOKUP(CONCATENATE(C312,D312),'diode xref'!$AJ:$AJ,1,FALSE),CONCATENATE(VLOOKUP(C312,'20200310_diodes_as_of_3_10_20'!$A:$B,2,FALSE)," - no package match"))</f>
        <v>C3D16065A - no package match</v>
      </c>
      <c r="C312" t="str">
        <f t="array" ref="C312">INDEX('diode xref'!$J$1:$J$22,MATCH(MIN(ABS('diode xref'!$I$1:$I$22-M312)),ABS('diode xref'!$I$1:$I$22-M312),0))</f>
        <v>C3D16065</v>
      </c>
      <c r="D312" t="str">
        <f>IFERROR(VLOOKUP(E312,'diode xref'!$Z$23:$AA$29,2,FALSE)," - no package match")</f>
        <v>G</v>
      </c>
      <c r="E312" t="str">
        <f t="shared" si="4"/>
        <v>TO-263-3</v>
      </c>
      <c r="F312">
        <v>650</v>
      </c>
      <c r="G312">
        <v>38</v>
      </c>
      <c r="H312" t="s">
        <v>4654</v>
      </c>
      <c r="I312" t="s">
        <v>8573</v>
      </c>
      <c r="J312" t="s">
        <v>4652</v>
      </c>
      <c r="K312" t="s">
        <v>4651</v>
      </c>
      <c r="L312" t="s">
        <v>8536</v>
      </c>
      <c r="M312">
        <v>16</v>
      </c>
    </row>
    <row r="313" spans="1:13" x14ac:dyDescent="0.35">
      <c r="A313">
        <v>312</v>
      </c>
      <c r="B313" t="str">
        <f>IFERROR(VLOOKUP(CONCATENATE(C313,D313),'diode xref'!$AJ:$AJ,1,FALSE),CONCATENATE(VLOOKUP(C313,'20200310_diodes_as_of_3_10_20'!$A:$B,2,FALSE)," - no package match"))</f>
        <v>C3D16065A</v>
      </c>
      <c r="C313" t="str">
        <f t="array" ref="C313">INDEX('diode xref'!$J$1:$J$22,MATCH(MIN(ABS('diode xref'!$I$1:$I$22-M313)),ABS('diode xref'!$I$1:$I$22-M313),0))</f>
        <v>C3D16065</v>
      </c>
      <c r="D313" t="str">
        <f>IFERROR(VLOOKUP(E313,'diode xref'!$Z$23:$AA$29,2,FALSE)," - no package match")</f>
        <v>A</v>
      </c>
      <c r="E313" t="str">
        <f t="shared" si="4"/>
        <v>TO-220-2</v>
      </c>
      <c r="F313">
        <v>650</v>
      </c>
      <c r="G313">
        <v>39</v>
      </c>
      <c r="H313" t="s">
        <v>7901</v>
      </c>
      <c r="I313" t="s">
        <v>8572</v>
      </c>
      <c r="J313" t="s">
        <v>4652</v>
      </c>
      <c r="K313" t="s">
        <v>7903</v>
      </c>
      <c r="L313" t="s">
        <v>8525</v>
      </c>
      <c r="M313">
        <v>16</v>
      </c>
    </row>
    <row r="314" spans="1:13" x14ac:dyDescent="0.35">
      <c r="A314">
        <v>313</v>
      </c>
      <c r="B314" t="str">
        <f>IFERROR(VLOOKUP(CONCATENATE(C314,D314),'diode xref'!$AJ:$AJ,1,FALSE),CONCATENATE(VLOOKUP(C314,'20200310_diodes_as_of_3_10_20'!$A:$B,2,FALSE)," - no package match"))</f>
        <v>C3D16065A - no package match</v>
      </c>
      <c r="C314" t="str">
        <f t="array" ref="C314">INDEX('diode xref'!$J$1:$J$22,MATCH(MIN(ABS('diode xref'!$I$1:$I$22-M314)),ABS('diode xref'!$I$1:$I$22-M314),0))</f>
        <v>C3D16065</v>
      </c>
      <c r="D314" t="str">
        <f>IFERROR(VLOOKUP(E314,'diode xref'!$Z$23:$AA$29,2,FALSE)," - no package match")</f>
        <v>D</v>
      </c>
      <c r="E314" t="str">
        <f t="shared" si="4"/>
        <v>TO-247-3</v>
      </c>
      <c r="F314">
        <v>650</v>
      </c>
      <c r="G314">
        <v>39</v>
      </c>
      <c r="H314" t="s">
        <v>7886</v>
      </c>
      <c r="I314" t="s">
        <v>8572</v>
      </c>
      <c r="J314" t="s">
        <v>4652</v>
      </c>
      <c r="K314" t="s">
        <v>4985</v>
      </c>
      <c r="L314" t="s">
        <v>2030</v>
      </c>
      <c r="M314">
        <v>16</v>
      </c>
    </row>
    <row r="315" spans="1:13" x14ac:dyDescent="0.35">
      <c r="A315">
        <v>314</v>
      </c>
      <c r="B315" t="str">
        <f>IFERROR(VLOOKUP(CONCATENATE(C315,D315),'diode xref'!$AJ:$AJ,1,FALSE),CONCATENATE(VLOOKUP(C315,'20200310_diodes_as_of_3_10_20'!$A:$B,2,FALSE)," - no package match"))</f>
        <v>C5D50065D</v>
      </c>
      <c r="C315" t="str">
        <f t="array" ref="C315">INDEX('diode xref'!$J$1:$J$22,MATCH(MIN(ABS('diode xref'!$I$1:$I$22-M315)),ABS('diode xref'!$I$1:$I$22-M315),0))</f>
        <v>C5D50065</v>
      </c>
      <c r="D315" t="str">
        <f>IFERROR(VLOOKUP(E315,'diode xref'!$Z$23:$AA$29,2,FALSE)," - no package match")</f>
        <v>D</v>
      </c>
      <c r="E315" t="str">
        <f t="shared" si="4"/>
        <v>TO-247-3</v>
      </c>
      <c r="F315">
        <v>650</v>
      </c>
      <c r="G315">
        <v>40</v>
      </c>
      <c r="H315" t="s">
        <v>8314</v>
      </c>
      <c r="I315" t="s">
        <v>8571</v>
      </c>
      <c r="J315" t="s">
        <v>4957</v>
      </c>
      <c r="K315" t="s">
        <v>8327</v>
      </c>
      <c r="L315" t="s">
        <v>2030</v>
      </c>
      <c r="M315">
        <v>40</v>
      </c>
    </row>
    <row r="316" spans="1:13" x14ac:dyDescent="0.35">
      <c r="A316">
        <v>315</v>
      </c>
      <c r="B316" t="str">
        <f>IFERROR(VLOOKUP(CONCATENATE(C316,D316),'diode xref'!$AJ:$AJ,1,FALSE),CONCATENATE(VLOOKUP(C316,'20200310_diodes_as_of_3_10_20'!$A:$B,2,FALSE)," - no package match"))</f>
        <v>C5D50065D</v>
      </c>
      <c r="C316" t="str">
        <f t="array" ref="C316">INDEX('diode xref'!$J$1:$J$22,MATCH(MIN(ABS('diode xref'!$I$1:$I$22-M316)),ABS('diode xref'!$I$1:$I$22-M316),0))</f>
        <v>C5D50065</v>
      </c>
      <c r="D316" t="str">
        <f>IFERROR(VLOOKUP(E316,'diode xref'!$Z$23:$AA$29,2,FALSE)," - no package match")</f>
        <v>D</v>
      </c>
      <c r="E316" t="str">
        <f t="shared" si="4"/>
        <v>TO-247-3</v>
      </c>
      <c r="F316">
        <v>650</v>
      </c>
      <c r="G316">
        <v>40</v>
      </c>
      <c r="H316" t="s">
        <v>4938</v>
      </c>
      <c r="I316" t="s">
        <v>8571</v>
      </c>
      <c r="J316" t="s">
        <v>4957</v>
      </c>
      <c r="K316" t="s">
        <v>4956</v>
      </c>
      <c r="L316" t="s">
        <v>2030</v>
      </c>
      <c r="M316">
        <v>40</v>
      </c>
    </row>
    <row r="317" spans="1:13" x14ac:dyDescent="0.35">
      <c r="A317">
        <v>316</v>
      </c>
      <c r="B317" t="str">
        <f>IFERROR(VLOOKUP(CONCATENATE(C317,D317),'diode xref'!$AJ:$AJ,1,FALSE),CONCATENATE(VLOOKUP(C317,'20200310_diodes_as_of_3_10_20'!$A:$B,2,FALSE)," - no package match"))</f>
        <v>CVFD20065A</v>
      </c>
      <c r="C317" t="str">
        <f t="array" ref="C317">INDEX('diode xref'!$J$1:$J$22,MATCH(MIN(ABS('diode xref'!$I$1:$I$22-M317)),ABS('diode xref'!$I$1:$I$22-M317),0))</f>
        <v>CVFD20065</v>
      </c>
      <c r="D317" t="str">
        <f>IFERROR(VLOOKUP(E317,'diode xref'!$Z$23:$AA$29,2,FALSE)," - no package match")</f>
        <v>A</v>
      </c>
      <c r="E317" t="str">
        <f t="shared" si="4"/>
        <v>TO-220-2</v>
      </c>
      <c r="F317">
        <v>650</v>
      </c>
      <c r="G317">
        <v>41</v>
      </c>
      <c r="H317" t="s">
        <v>5399</v>
      </c>
      <c r="I317" t="s">
        <v>8571</v>
      </c>
      <c r="J317" t="s">
        <v>5416</v>
      </c>
      <c r="K317" t="s">
        <v>5415</v>
      </c>
      <c r="L317" t="s">
        <v>8525</v>
      </c>
      <c r="M317">
        <v>20</v>
      </c>
    </row>
    <row r="318" spans="1:13" x14ac:dyDescent="0.35">
      <c r="A318">
        <v>317</v>
      </c>
      <c r="B318" t="str">
        <f>IFERROR(VLOOKUP(CONCATENATE(C318,D318),'diode xref'!$AJ:$AJ,1,FALSE),CONCATENATE(VLOOKUP(C318,'20200310_diodes_as_of_3_10_20'!$A:$B,2,FALSE)," - no package match"))</f>
        <v>C3D16065A - no package match</v>
      </c>
      <c r="C318" t="str">
        <f t="array" ref="C318">INDEX('diode xref'!$J$1:$J$22,MATCH(MIN(ABS('diode xref'!$I$1:$I$22-M318)),ABS('diode xref'!$I$1:$I$22-M318),0))</f>
        <v>C3D16065</v>
      </c>
      <c r="D318" t="str">
        <f>IFERROR(VLOOKUP(E318,'diode xref'!$Z$23:$AA$29,2,FALSE)," - no package match")</f>
        <v xml:space="preserve"> - no package match</v>
      </c>
      <c r="E318" t="str">
        <f t="shared" si="4"/>
        <v>10-Power</v>
      </c>
      <c r="F318">
        <v>650</v>
      </c>
      <c r="G318">
        <v>43</v>
      </c>
      <c r="H318" t="s">
        <v>6031</v>
      </c>
      <c r="I318" t="s">
        <v>8571</v>
      </c>
      <c r="J318" t="s">
        <v>2104</v>
      </c>
      <c r="K318" t="s">
        <v>6028</v>
      </c>
      <c r="L318" t="s">
        <v>8564</v>
      </c>
      <c r="M318">
        <v>16</v>
      </c>
    </row>
    <row r="319" spans="1:13" x14ac:dyDescent="0.35">
      <c r="A319">
        <v>318</v>
      </c>
      <c r="B319" t="str">
        <f>IFERROR(VLOOKUP(CONCATENATE(C319,D319),'diode xref'!$AJ:$AJ,1,FALSE),CONCATENATE(VLOOKUP(C319,'20200310_diodes_as_of_3_10_20'!$A:$B,2,FALSE)," - no package match"))</f>
        <v>CVFD20065A</v>
      </c>
      <c r="C319" t="str">
        <f t="array" ref="C319">INDEX('diode xref'!$J$1:$J$22,MATCH(MIN(ABS('diode xref'!$I$1:$I$22-M319)),ABS('diode xref'!$I$1:$I$22-M319),0))</f>
        <v>CVFD20065</v>
      </c>
      <c r="D319" t="str">
        <f>IFERROR(VLOOKUP(E319,'diode xref'!$Z$23:$AA$29,2,FALSE)," - no package match")</f>
        <v>A</v>
      </c>
      <c r="E319" t="str">
        <f t="shared" si="4"/>
        <v>TO-220-2</v>
      </c>
      <c r="F319">
        <v>650</v>
      </c>
      <c r="G319">
        <v>45</v>
      </c>
      <c r="H319" t="s">
        <v>4722</v>
      </c>
      <c r="I319" t="s">
        <v>8573</v>
      </c>
      <c r="J319" t="s">
        <v>4426</v>
      </c>
      <c r="K319" t="s">
        <v>4724</v>
      </c>
      <c r="L319" t="s">
        <v>8525</v>
      </c>
      <c r="M319">
        <v>20</v>
      </c>
    </row>
    <row r="320" spans="1:13" x14ac:dyDescent="0.35">
      <c r="A320">
        <v>319</v>
      </c>
      <c r="B320" t="e">
        <f>IFERROR(VLOOKUP(CONCATENATE(C320,D320),'diode xref'!$AJ:$AJ,1,FALSE),CONCATENATE(VLOOKUP(C320,'20200310_diodes_as_of_3_10_20'!$A:$B,2,FALSE)," - no package match"))</f>
        <v>#N/A</v>
      </c>
      <c r="C320" t="str">
        <f t="array" ref="C320">INDEX('diode xref'!$J$1:$J$22,MATCH(MIN(ABS('diode xref'!$I$1:$I$22-M320)),ABS('diode xref'!$I$1:$I$22-M320),0))</f>
        <v>CVFD20065</v>
      </c>
      <c r="D320" t="str">
        <f>IFERROR(VLOOKUP(E320,'diode xref'!$Z$23:$AA$29,2,FALSE)," - no package match")</f>
        <v>E</v>
      </c>
      <c r="E320" t="str">
        <f t="shared" si="4"/>
        <v>TO-252-3</v>
      </c>
      <c r="F320">
        <v>650</v>
      </c>
      <c r="G320">
        <v>45</v>
      </c>
      <c r="H320" t="s">
        <v>4682</v>
      </c>
      <c r="I320" t="s">
        <v>8573</v>
      </c>
      <c r="J320" t="s">
        <v>4426</v>
      </c>
      <c r="K320" t="s">
        <v>4680</v>
      </c>
      <c r="L320" t="s">
        <v>8526</v>
      </c>
      <c r="M320">
        <v>20</v>
      </c>
    </row>
    <row r="321" spans="1:13" x14ac:dyDescent="0.35">
      <c r="A321">
        <v>320</v>
      </c>
      <c r="B321" t="e">
        <f>IFERROR(VLOOKUP(CONCATENATE(C321,D321),'diode xref'!$AJ:$AJ,1,FALSE),CONCATENATE(VLOOKUP(C321,'20200310_diodes_as_of_3_10_20'!$A:$B,2,FALSE)," - no package match"))</f>
        <v>#N/A</v>
      </c>
      <c r="C321" t="str">
        <f t="array" ref="C321">INDEX('diode xref'!$J$1:$J$22,MATCH(MIN(ABS('diode xref'!$I$1:$I$22-M321)),ABS('diode xref'!$I$1:$I$22-M321),0))</f>
        <v>CVFD20065</v>
      </c>
      <c r="D321" t="str">
        <f>IFERROR(VLOOKUP(E321,'diode xref'!$Z$23:$AA$29,2,FALSE)," - no package match")</f>
        <v>D</v>
      </c>
      <c r="E321" t="str">
        <f t="shared" si="4"/>
        <v>TO-247-3</v>
      </c>
      <c r="F321">
        <v>650</v>
      </c>
      <c r="G321">
        <v>45</v>
      </c>
      <c r="H321" t="s">
        <v>4609</v>
      </c>
      <c r="I321" t="s">
        <v>8573</v>
      </c>
      <c r="J321" t="s">
        <v>4426</v>
      </c>
      <c r="K321" t="s">
        <v>4612</v>
      </c>
      <c r="L321" t="s">
        <v>2030</v>
      </c>
      <c r="M321">
        <v>20</v>
      </c>
    </row>
    <row r="322" spans="1:13" x14ac:dyDescent="0.35">
      <c r="A322">
        <v>321</v>
      </c>
      <c r="B322" t="str">
        <f>IFERROR(VLOOKUP(CONCATENATE(C322,D322),'diode xref'!$AJ:$AJ,1,FALSE),CONCATENATE(VLOOKUP(C322,'20200310_diodes_as_of_3_10_20'!$A:$B,2,FALSE)," - no package match"))</f>
        <v>C5D50065D - no package match</v>
      </c>
      <c r="C322" t="str">
        <f t="array" ref="C322">INDEX('diode xref'!$J$1:$J$22,MATCH(MIN(ABS('diode xref'!$I$1:$I$22-M322)),ABS('diode xref'!$I$1:$I$22-M322),0))</f>
        <v>C5D50065</v>
      </c>
      <c r="D322" t="str">
        <f>IFERROR(VLOOKUP(E322,'diode xref'!$Z$23:$AA$29,2,FALSE)," - no package match")</f>
        <v>H</v>
      </c>
      <c r="E322" t="str">
        <f t="shared" si="4"/>
        <v>TO-247-2</v>
      </c>
      <c r="F322">
        <v>650</v>
      </c>
      <c r="G322">
        <v>48</v>
      </c>
      <c r="H322" t="s">
        <v>6920</v>
      </c>
      <c r="I322" t="s">
        <v>288</v>
      </c>
      <c r="J322" t="s">
        <v>2104</v>
      </c>
      <c r="K322" t="s">
        <v>6932</v>
      </c>
      <c r="L322" t="s">
        <v>8549</v>
      </c>
      <c r="M322">
        <v>40</v>
      </c>
    </row>
    <row r="323" spans="1:13" x14ac:dyDescent="0.35">
      <c r="A323">
        <v>322</v>
      </c>
      <c r="B323" t="str">
        <f>IFERROR(VLOOKUP(CONCATENATE(C323,D323),'diode xref'!$AJ:$AJ,1,FALSE),CONCATENATE(VLOOKUP(C323,'20200310_diodes_as_of_3_10_20'!$A:$B,2,FALSE)," - no package match"))</f>
        <v>C5D50065D - no package match</v>
      </c>
      <c r="C323" t="str">
        <f t="array" ref="C323">INDEX('diode xref'!$J$1:$J$22,MATCH(MIN(ABS('diode xref'!$I$1:$I$22-M323)),ABS('diode xref'!$I$1:$I$22-M323),0))</f>
        <v>C5D50065</v>
      </c>
      <c r="D323" t="str">
        <f>IFERROR(VLOOKUP(E323,'diode xref'!$Z$23:$AA$29,2,FALSE)," - no package match")</f>
        <v>H</v>
      </c>
      <c r="E323" t="str">
        <f t="shared" ref="E323:E386" si="5">LEFT(L323,8)</f>
        <v>TO-247-2</v>
      </c>
      <c r="F323">
        <v>650</v>
      </c>
      <c r="G323">
        <v>50</v>
      </c>
      <c r="H323" t="s">
        <v>6863</v>
      </c>
      <c r="I323" t="s">
        <v>288</v>
      </c>
      <c r="J323" t="s">
        <v>6865</v>
      </c>
      <c r="K323" t="s">
        <v>6551</v>
      </c>
      <c r="L323" t="s">
        <v>8549</v>
      </c>
      <c r="M323">
        <v>50</v>
      </c>
    </row>
    <row r="324" spans="1:13" x14ac:dyDescent="0.35">
      <c r="A324">
        <v>323</v>
      </c>
      <c r="B324" t="str">
        <f>IFERROR(VLOOKUP(CONCATENATE(C324,D324),'diode xref'!$AJ:$AJ,1,FALSE),CONCATENATE(VLOOKUP(C324,'20200310_diodes_as_of_3_10_20'!$A:$B,2,FALSE)," - no package match"))</f>
        <v>C5D50065D - no package match</v>
      </c>
      <c r="C324" t="str">
        <f t="array" ref="C324">INDEX('diode xref'!$J$1:$J$22,MATCH(MIN(ABS('diode xref'!$I$1:$I$22-M324)),ABS('diode xref'!$I$1:$I$22-M324),0))</f>
        <v>C5D50065</v>
      </c>
      <c r="D324" t="str">
        <f>IFERROR(VLOOKUP(E324,'diode xref'!$Z$23:$AA$29,2,FALSE)," - no package match")</f>
        <v>H</v>
      </c>
      <c r="E324" t="str">
        <f t="shared" si="5"/>
        <v>TO-247-2</v>
      </c>
      <c r="F324">
        <v>650</v>
      </c>
      <c r="G324">
        <v>50</v>
      </c>
      <c r="H324" t="s">
        <v>6272</v>
      </c>
      <c r="I324" t="s">
        <v>177</v>
      </c>
      <c r="J324" t="s">
        <v>2104</v>
      </c>
      <c r="K324" t="s">
        <v>6277</v>
      </c>
      <c r="L324" t="s">
        <v>8549</v>
      </c>
      <c r="M324">
        <v>50</v>
      </c>
    </row>
    <row r="325" spans="1:13" x14ac:dyDescent="0.35">
      <c r="A325">
        <v>324</v>
      </c>
      <c r="B325" t="str">
        <f>IFERROR(VLOOKUP(CONCATENATE(C325,D325),'diode xref'!$AJ:$AJ,1,FALSE),CONCATENATE(VLOOKUP(C325,'20200310_diodes_as_of_3_10_20'!$A:$B,2,FALSE)," - no package match"))</f>
        <v>C5D50065D - no package match</v>
      </c>
      <c r="C325" t="str">
        <f t="array" ref="C325">INDEX('diode xref'!$J$1:$J$22,MATCH(MIN(ABS('diode xref'!$I$1:$I$22-M325)),ABS('diode xref'!$I$1:$I$22-M325),0))</f>
        <v>C5D50065</v>
      </c>
      <c r="D325" t="str">
        <f>IFERROR(VLOOKUP(E325,'diode xref'!$Z$23:$AA$29,2,FALSE)," - no package match")</f>
        <v>H</v>
      </c>
      <c r="E325" t="str">
        <f t="shared" si="5"/>
        <v>TO-247-2</v>
      </c>
      <c r="F325">
        <v>650</v>
      </c>
      <c r="G325">
        <v>50</v>
      </c>
      <c r="H325" t="s">
        <v>4341</v>
      </c>
      <c r="I325" t="s">
        <v>8574</v>
      </c>
      <c r="J325" t="s">
        <v>4346</v>
      </c>
      <c r="K325" t="s">
        <v>4345</v>
      </c>
      <c r="L325" t="s">
        <v>8549</v>
      </c>
      <c r="M325">
        <v>50</v>
      </c>
    </row>
    <row r="326" spans="1:13" x14ac:dyDescent="0.35">
      <c r="A326">
        <v>325</v>
      </c>
      <c r="B326" t="e">
        <f>IFERROR(VLOOKUP(CONCATENATE(C326,D326),'diode xref'!$AJ:$AJ,1,FALSE),CONCATENATE(VLOOKUP(C326,'20200310_diodes_as_of_3_10_20'!$A:$B,2,FALSE)," - no package match"))</f>
        <v>#N/A</v>
      </c>
      <c r="C326" t="str">
        <f t="array" ref="C326">INDEX('diode xref'!$J$1:$J$22,MATCH(MIN(ABS('diode xref'!$I$1:$I$22-M326)),ABS('diode xref'!$I$1:$I$22-M326),0))</f>
        <v>CVFD20065</v>
      </c>
      <c r="D326" t="str">
        <f>IFERROR(VLOOKUP(E326,'diode xref'!$Z$23:$AA$29,2,FALSE)," - no package match")</f>
        <v xml:space="preserve"> - no package match</v>
      </c>
      <c r="E326" t="str">
        <f t="shared" si="5"/>
        <v>10-Power</v>
      </c>
      <c r="F326">
        <v>650</v>
      </c>
      <c r="G326">
        <v>51</v>
      </c>
      <c r="H326" t="s">
        <v>6011</v>
      </c>
      <c r="I326" t="s">
        <v>8571</v>
      </c>
      <c r="J326" t="s">
        <v>2104</v>
      </c>
      <c r="K326" t="s">
        <v>6028</v>
      </c>
      <c r="L326" t="s">
        <v>8564</v>
      </c>
      <c r="M326">
        <v>20</v>
      </c>
    </row>
    <row r="327" spans="1:13" x14ac:dyDescent="0.35">
      <c r="A327">
        <v>326</v>
      </c>
      <c r="B327" t="str">
        <f>IFERROR(VLOOKUP(CONCATENATE(C327,D327),'diode xref'!$AJ:$AJ,1,FALSE),CONCATENATE(VLOOKUP(C327,'20200310_diodes_as_of_3_10_20'!$A:$B,2,FALSE)," - no package match"))</f>
        <v>CVFD20065A</v>
      </c>
      <c r="C327" t="str">
        <f t="array" ref="C327">INDEX('diode xref'!$J$1:$J$22,MATCH(MIN(ABS('diode xref'!$I$1:$I$22-M327)),ABS('diode xref'!$I$1:$I$22-M327),0))</f>
        <v>CVFD20065</v>
      </c>
      <c r="D327" t="str">
        <f>IFERROR(VLOOKUP(E327,'diode xref'!$Z$23:$AA$29,2,FALSE)," - no package match")</f>
        <v>A</v>
      </c>
      <c r="E327" t="str">
        <f t="shared" si="5"/>
        <v>TO-220-2</v>
      </c>
      <c r="F327">
        <v>650</v>
      </c>
      <c r="G327">
        <v>57</v>
      </c>
      <c r="H327" t="s">
        <v>7546</v>
      </c>
      <c r="I327" t="s">
        <v>8572</v>
      </c>
      <c r="J327" t="s">
        <v>2668</v>
      </c>
      <c r="K327" t="s">
        <v>7555</v>
      </c>
      <c r="L327" t="s">
        <v>8525</v>
      </c>
      <c r="M327">
        <v>20</v>
      </c>
    </row>
    <row r="328" spans="1:13" x14ac:dyDescent="0.35">
      <c r="A328">
        <v>327</v>
      </c>
      <c r="B328" t="str">
        <f>IFERROR(VLOOKUP(CONCATENATE(C328,D328),'diode xref'!$AJ:$AJ,1,FALSE),CONCATENATE(VLOOKUP(C328,'20200310_diodes_as_of_3_10_20'!$A:$B,2,FALSE)," - no package match"))</f>
        <v>C5D50065D - no package match</v>
      </c>
      <c r="C328" t="str">
        <f t="array" ref="C328">INDEX('diode xref'!$J$1:$J$22,MATCH(MIN(ABS('diode xref'!$I$1:$I$22-M328)),ABS('diode xref'!$I$1:$I$22-M328),0))</f>
        <v>C5D50065</v>
      </c>
      <c r="D328" t="str">
        <f>IFERROR(VLOOKUP(E328,'diode xref'!$Z$23:$AA$29,2,FALSE)," - no package match")</f>
        <v>H</v>
      </c>
      <c r="E328" t="str">
        <f t="shared" si="5"/>
        <v>TO-247-2</v>
      </c>
      <c r="F328">
        <v>650</v>
      </c>
      <c r="G328">
        <v>60</v>
      </c>
      <c r="H328" t="s">
        <v>6879</v>
      </c>
      <c r="I328" t="s">
        <v>288</v>
      </c>
      <c r="J328" t="s">
        <v>6892</v>
      </c>
      <c r="K328" t="s">
        <v>6891</v>
      </c>
      <c r="L328" t="s">
        <v>8549</v>
      </c>
      <c r="M328">
        <v>50</v>
      </c>
    </row>
    <row r="329" spans="1:13" x14ac:dyDescent="0.35">
      <c r="A329">
        <v>328</v>
      </c>
      <c r="B329" t="str">
        <f>IFERROR(VLOOKUP(CONCATENATE(C329,D329),'diode xref'!$AJ:$AJ,1,FALSE),CONCATENATE(VLOOKUP(C329,'20200310_diodes_as_of_3_10_20'!$A:$B,2,FALSE)," - no package match"))</f>
        <v>C5D50065D</v>
      </c>
      <c r="C329" t="str">
        <f t="array" ref="C329">INDEX('diode xref'!$J$1:$J$22,MATCH(MIN(ABS('diode xref'!$I$1:$I$22-M329)),ABS('diode xref'!$I$1:$I$22-M329),0))</f>
        <v>C5D50065</v>
      </c>
      <c r="D329" t="str">
        <f>IFERROR(VLOOKUP(E329,'diode xref'!$Z$23:$AA$29,2,FALSE)," - no package match")</f>
        <v>D</v>
      </c>
      <c r="E329" t="str">
        <f t="shared" si="5"/>
        <v>TO-247-3</v>
      </c>
      <c r="F329">
        <v>650</v>
      </c>
      <c r="G329">
        <v>60</v>
      </c>
      <c r="H329" t="s">
        <v>6868</v>
      </c>
      <c r="I329" t="s">
        <v>288</v>
      </c>
      <c r="J329" t="s">
        <v>2104</v>
      </c>
      <c r="K329" t="s">
        <v>6876</v>
      </c>
      <c r="L329" t="s">
        <v>2030</v>
      </c>
      <c r="M329">
        <v>50</v>
      </c>
    </row>
    <row r="330" spans="1:13" x14ac:dyDescent="0.35">
      <c r="A330">
        <v>329</v>
      </c>
      <c r="B330" t="e">
        <f>IFERROR(VLOOKUP(CONCATENATE(C330,D330),'diode xref'!$AJ:$AJ,1,FALSE),CONCATENATE(VLOOKUP(C330,'20200310_diodes_as_of_3_10_20'!$A:$B,2,FALSE)," - no package match"))</f>
        <v>#N/A</v>
      </c>
      <c r="C330" t="str">
        <f t="array" ref="C330">INDEX('diode xref'!$J$1:$J$22,MATCH(MIN(ABS('diode xref'!$I$1:$I$22-M330)),ABS('diode xref'!$I$1:$I$22-M330),0))</f>
        <v>CVFD20065</v>
      </c>
      <c r="D330" t="str">
        <f>IFERROR(VLOOKUP(E330,'diode xref'!$Z$23:$AA$29,2,FALSE)," - no package match")</f>
        <v>G</v>
      </c>
      <c r="E330" t="str">
        <f t="shared" si="5"/>
        <v>TO-263-3</v>
      </c>
      <c r="F330">
        <v>650</v>
      </c>
      <c r="G330">
        <v>73</v>
      </c>
      <c r="H330" t="s">
        <v>7341</v>
      </c>
      <c r="I330" t="s">
        <v>288</v>
      </c>
      <c r="J330" t="s">
        <v>5007</v>
      </c>
      <c r="K330" t="s">
        <v>6972</v>
      </c>
      <c r="L330" t="s">
        <v>8536</v>
      </c>
      <c r="M330">
        <v>30</v>
      </c>
    </row>
    <row r="331" spans="1:13" x14ac:dyDescent="0.35">
      <c r="A331">
        <v>330</v>
      </c>
      <c r="B331" t="e">
        <f>IFERROR(VLOOKUP(CONCATENATE(C331,D331),'diode xref'!$AJ:$AJ,1,FALSE),CONCATENATE(VLOOKUP(C331,'20200310_diodes_as_of_3_10_20'!$A:$B,2,FALSE)," - no package match"))</f>
        <v>#N/A</v>
      </c>
      <c r="C331" t="str">
        <f t="array" ref="C331">INDEX('diode xref'!$J$1:$J$22,MATCH(MIN(ABS('diode xref'!$I$1:$I$22-M331)),ABS('diode xref'!$I$1:$I$22-M331),0))</f>
        <v>CVFD20065</v>
      </c>
      <c r="D331" t="str">
        <f>IFERROR(VLOOKUP(E331,'diode xref'!$Z$23:$AA$29,2,FALSE)," - no package match")</f>
        <v>G</v>
      </c>
      <c r="E331" t="str">
        <f t="shared" si="5"/>
        <v>TO-263-3</v>
      </c>
      <c r="F331">
        <v>650</v>
      </c>
      <c r="G331">
        <v>73</v>
      </c>
      <c r="H331" t="s">
        <v>7320</v>
      </c>
      <c r="I331" t="s">
        <v>288</v>
      </c>
      <c r="J331" t="s">
        <v>5007</v>
      </c>
      <c r="K331" t="s">
        <v>6972</v>
      </c>
      <c r="L331" t="s">
        <v>8536</v>
      </c>
      <c r="M331">
        <v>30</v>
      </c>
    </row>
    <row r="332" spans="1:13" x14ac:dyDescent="0.35">
      <c r="A332">
        <v>331</v>
      </c>
      <c r="B332" t="str">
        <f>IFERROR(VLOOKUP(CONCATENATE(C332,D332),'diode xref'!$AJ:$AJ,1,FALSE),CONCATENATE(VLOOKUP(C332,'20200310_diodes_as_of_3_10_20'!$A:$B,2,FALSE)," - no package match"))</f>
        <v>C5D50065D - no package match</v>
      </c>
      <c r="C332" t="str">
        <f t="array" ref="C332">INDEX('diode xref'!$J$1:$J$22,MATCH(MIN(ABS('diode xref'!$I$1:$I$22-M332)),ABS('diode xref'!$I$1:$I$22-M332),0))</f>
        <v>C5D50065</v>
      </c>
      <c r="D332" t="str">
        <f>IFERROR(VLOOKUP(E332,'diode xref'!$Z$23:$AA$29,2,FALSE)," - no package match")</f>
        <v xml:space="preserve"> - no package match</v>
      </c>
      <c r="E332" t="str">
        <f t="shared" si="5"/>
        <v>TO-268-3</v>
      </c>
      <c r="F332">
        <v>650</v>
      </c>
      <c r="G332">
        <v>88</v>
      </c>
      <c r="H332" t="s">
        <v>4335</v>
      </c>
      <c r="I332" t="s">
        <v>8574</v>
      </c>
      <c r="J332" t="s">
        <v>4337</v>
      </c>
      <c r="K332" t="s">
        <v>4336</v>
      </c>
      <c r="L332" t="s">
        <v>8565</v>
      </c>
      <c r="M332">
        <v>50</v>
      </c>
    </row>
    <row r="333" spans="1:13" x14ac:dyDescent="0.35">
      <c r="A333">
        <v>332</v>
      </c>
      <c r="B333" t="str">
        <f>IFERROR(VLOOKUP(CONCATENATE(C333,D333),'diode xref'!$AJ:$AJ,1,FALSE),CONCATENATE(VLOOKUP(C333,'20200310_diodes_as_of_3_10_20'!$A:$B,2,FALSE)," - no package match"))</f>
        <v>C5D50065D</v>
      </c>
      <c r="C333" t="str">
        <f t="array" ref="C333">INDEX('diode xref'!$J$1:$J$22,MATCH(MIN(ABS('diode xref'!$I$1:$I$22-M333)),ABS('diode xref'!$I$1:$I$22-M333),0))</f>
        <v>C5D50065</v>
      </c>
      <c r="D333" t="str">
        <f>IFERROR(VLOOKUP(E333,'diode xref'!$Z$23:$AA$29,2,FALSE)," - no package match")</f>
        <v>D</v>
      </c>
      <c r="E333" t="str">
        <f t="shared" si="5"/>
        <v>TO-247-3</v>
      </c>
      <c r="F333">
        <v>650</v>
      </c>
      <c r="G333">
        <v>100</v>
      </c>
      <c r="H333" t="s">
        <v>7653</v>
      </c>
      <c r="I333" t="s">
        <v>8572</v>
      </c>
      <c r="J333" t="s">
        <v>4337</v>
      </c>
      <c r="K333" t="s">
        <v>7663</v>
      </c>
      <c r="L333" t="s">
        <v>2030</v>
      </c>
      <c r="M333">
        <v>50</v>
      </c>
    </row>
    <row r="334" spans="1:13" x14ac:dyDescent="0.35">
      <c r="A334">
        <v>333</v>
      </c>
      <c r="B334" t="str">
        <f>IFERROR(VLOOKUP(CONCATENATE(C334,D334),'diode xref'!$AJ:$AJ,1,FALSE),CONCATENATE(VLOOKUP(C334,'20200310_diodes_as_of_3_10_20'!$A:$B,2,FALSE)," - no package match"))</f>
        <v>C3D16065A - no package match</v>
      </c>
      <c r="C334" t="str">
        <f t="array" ref="C334">INDEX('diode xref'!$J$1:$J$22,MATCH(MIN(ABS('diode xref'!$I$1:$I$22-M334)),ABS('diode xref'!$I$1:$I$22-M334),0))</f>
        <v>C3D16065</v>
      </c>
      <c r="D334" t="str">
        <f>IFERROR(VLOOKUP(E334,'diode xref'!$Z$23:$AA$29,2,FALSE)," - no package match")</f>
        <v>D</v>
      </c>
      <c r="E334" t="str">
        <f t="shared" si="5"/>
        <v>TO-247-3</v>
      </c>
      <c r="F334">
        <v>650</v>
      </c>
      <c r="G334" t="s">
        <v>2104</v>
      </c>
      <c r="H334" t="s">
        <v>2889</v>
      </c>
      <c r="I334" t="s">
        <v>38</v>
      </c>
      <c r="J334" t="s">
        <v>2891</v>
      </c>
      <c r="K334" t="s">
        <v>2310</v>
      </c>
      <c r="L334" t="s">
        <v>2030</v>
      </c>
      <c r="M334">
        <v>16</v>
      </c>
    </row>
    <row r="335" spans="1:13" x14ac:dyDescent="0.35">
      <c r="A335">
        <v>334</v>
      </c>
      <c r="B335" t="str">
        <f>IFERROR(VLOOKUP(CONCATENATE(C335,D335),'diode xref'!$AJ:$AJ,1,FALSE),CONCATENATE(VLOOKUP(C335,'20200310_diodes_as_of_3_10_20'!$A:$B,2,FALSE)," - no package match"))</f>
        <v>C4D02120E</v>
      </c>
      <c r="C335" t="str">
        <f t="array" ref="C335">INDEX('diode xref'!$X$1:$X$15,MATCH(MIN(ABS('diode xref'!$W$1:$W$15-M335)),ABS('diode xref'!$W$1:$W$15-M335),0))</f>
        <v>C4D02120</v>
      </c>
      <c r="D335" t="str">
        <f>IFERROR(VLOOKUP(E335,'diode xref'!$Z$23:$AA$29,2,FALSE)," - no package match")</f>
        <v>E</v>
      </c>
      <c r="E335" t="str">
        <f t="shared" si="5"/>
        <v>TO-252-3</v>
      </c>
      <c r="F335">
        <v>1200</v>
      </c>
      <c r="G335">
        <v>1</v>
      </c>
      <c r="H335" t="s">
        <v>6452</v>
      </c>
      <c r="I335" t="s">
        <v>177</v>
      </c>
      <c r="J335" t="s">
        <v>6441</v>
      </c>
      <c r="K335" t="s">
        <v>6457</v>
      </c>
      <c r="L335" t="s">
        <v>8526</v>
      </c>
      <c r="M335">
        <v>1</v>
      </c>
    </row>
    <row r="336" spans="1:13" x14ac:dyDescent="0.35">
      <c r="A336">
        <v>335</v>
      </c>
      <c r="B336" t="str">
        <f>IFERROR(VLOOKUP(CONCATENATE(C336,D336),'diode xref'!$AJ:$AJ,1,FALSE),CONCATENATE(VLOOKUP(C336,'20200310_diodes_as_of_3_10_20'!$A:$B,2,FALSE)," - no package match"))</f>
        <v>C4D02120A - no package match</v>
      </c>
      <c r="C336" t="str">
        <f t="array" ref="C336">INDEX('diode xref'!$X$1:$X$15,MATCH(MIN(ABS('diode xref'!$W$1:$W$15-M336)),ABS('diode xref'!$W$1:$W$15-M336),0))</f>
        <v>C4D02120</v>
      </c>
      <c r="D336" t="str">
        <f>IFERROR(VLOOKUP(E336,'diode xref'!$Z$23:$AA$29,2,FALSE)," - no package match")</f>
        <v xml:space="preserve"> - no package match</v>
      </c>
      <c r="E336" t="str">
        <f t="shared" si="5"/>
        <v>DO-214AA</v>
      </c>
      <c r="F336">
        <v>1200</v>
      </c>
      <c r="G336">
        <v>2</v>
      </c>
      <c r="H336" t="s">
        <v>6432</v>
      </c>
      <c r="I336" t="s">
        <v>177</v>
      </c>
      <c r="J336" t="s">
        <v>6441</v>
      </c>
      <c r="K336" t="s">
        <v>6440</v>
      </c>
      <c r="L336" t="s">
        <v>8562</v>
      </c>
      <c r="M336">
        <v>1</v>
      </c>
    </row>
    <row r="337" spans="1:13" x14ac:dyDescent="0.35">
      <c r="A337">
        <v>336</v>
      </c>
      <c r="B337" t="str">
        <f>IFERROR(VLOOKUP(CONCATENATE(C337,D337),'diode xref'!$AJ:$AJ,1,FALSE),CONCATENATE(VLOOKUP(C337,'20200310_diodes_as_of_3_10_20'!$A:$B,2,FALSE)," - no package match"))</f>
        <v>C4D02120A</v>
      </c>
      <c r="C337" t="str">
        <f t="array" ref="C337">INDEX('diode xref'!$X$1:$X$15,MATCH(MIN(ABS('diode xref'!$W$1:$W$15-M337)),ABS('diode xref'!$W$1:$W$15-M337),0))</f>
        <v>C4D02120</v>
      </c>
      <c r="D337" t="str">
        <f>IFERROR(VLOOKUP(E337,'diode xref'!$Z$23:$AA$29,2,FALSE)," - no package match")</f>
        <v>A</v>
      </c>
      <c r="E337" t="str">
        <f t="shared" si="5"/>
        <v>TO-220-2</v>
      </c>
      <c r="F337">
        <v>1200</v>
      </c>
      <c r="G337">
        <v>2</v>
      </c>
      <c r="H337" t="s">
        <v>5989</v>
      </c>
      <c r="I337" t="s">
        <v>8571</v>
      </c>
      <c r="J337" t="s">
        <v>5172</v>
      </c>
      <c r="K337" t="s">
        <v>6008</v>
      </c>
      <c r="L337" t="s">
        <v>8525</v>
      </c>
      <c r="M337">
        <v>2</v>
      </c>
    </row>
    <row r="338" spans="1:13" x14ac:dyDescent="0.35">
      <c r="A338">
        <v>337</v>
      </c>
      <c r="B338" t="str">
        <f>IFERROR(VLOOKUP(CONCATENATE(C338,D338),'diode xref'!$AJ:$AJ,1,FALSE),CONCATENATE(VLOOKUP(C338,'20200310_diodes_as_of_3_10_20'!$A:$B,2,FALSE)," - no package match"))</f>
        <v>C4D02120E</v>
      </c>
      <c r="C338" t="str">
        <f t="array" ref="C338">INDEX('diode xref'!$X$1:$X$15,MATCH(MIN(ABS('diode xref'!$W$1:$W$15-M338)),ABS('diode xref'!$W$1:$W$15-M338),0))</f>
        <v>C4D02120</v>
      </c>
      <c r="D338" t="str">
        <f>IFERROR(VLOOKUP(E338,'diode xref'!$Z$23:$AA$29,2,FALSE)," - no package match")</f>
        <v>E</v>
      </c>
      <c r="E338" t="str">
        <f t="shared" si="5"/>
        <v>TO-252-3</v>
      </c>
      <c r="F338">
        <v>1200</v>
      </c>
      <c r="G338">
        <v>2</v>
      </c>
      <c r="H338" t="s">
        <v>5155</v>
      </c>
      <c r="I338" t="s">
        <v>8571</v>
      </c>
      <c r="J338" t="s">
        <v>5172</v>
      </c>
      <c r="K338" t="s">
        <v>5171</v>
      </c>
      <c r="L338" t="s">
        <v>8526</v>
      </c>
      <c r="M338">
        <v>2</v>
      </c>
    </row>
    <row r="339" spans="1:13" x14ac:dyDescent="0.35">
      <c r="A339">
        <v>338</v>
      </c>
      <c r="B339" t="str">
        <f>IFERROR(VLOOKUP(CONCATENATE(C339,D339),'diode xref'!$AJ:$AJ,1,FALSE),CONCATENATE(VLOOKUP(C339,'20200310_diodes_as_of_3_10_20'!$A:$B,2,FALSE)," - no package match"))</f>
        <v>C4D02120A</v>
      </c>
      <c r="C339" t="str">
        <f t="array" ref="C339">INDEX('diode xref'!$X$1:$X$15,MATCH(MIN(ABS('diode xref'!$W$1:$W$15-M339)),ABS('diode xref'!$W$1:$W$15-M339),0))</f>
        <v>C4D02120</v>
      </c>
      <c r="D339" t="str">
        <f>IFERROR(VLOOKUP(E339,'diode xref'!$Z$23:$AA$29,2,FALSE)," - no package match")</f>
        <v>A</v>
      </c>
      <c r="E339" t="str">
        <f t="shared" si="5"/>
        <v>TO-220-2</v>
      </c>
      <c r="F339">
        <v>1200</v>
      </c>
      <c r="G339">
        <v>2</v>
      </c>
      <c r="H339" t="s">
        <v>2671</v>
      </c>
      <c r="I339" t="s">
        <v>38</v>
      </c>
      <c r="J339" t="s">
        <v>2683</v>
      </c>
      <c r="K339" t="s">
        <v>2682</v>
      </c>
      <c r="L339" t="s">
        <v>8525</v>
      </c>
      <c r="M339">
        <v>2</v>
      </c>
    </row>
    <row r="340" spans="1:13" x14ac:dyDescent="0.35">
      <c r="A340">
        <v>339</v>
      </c>
      <c r="B340" t="str">
        <f>IFERROR(VLOOKUP(CONCATENATE(C340,D340),'diode xref'!$AJ:$AJ,1,FALSE),CONCATENATE(VLOOKUP(C340,'20200310_diodes_as_of_3_10_20'!$A:$B,2,FALSE)," - no package match"))</f>
        <v>C4D02120A - no package match</v>
      </c>
      <c r="C340" t="str">
        <f t="array" ref="C340">INDEX('diode xref'!$X$1:$X$15,MATCH(MIN(ABS('diode xref'!$W$1:$W$15-M340)),ABS('diode xref'!$W$1:$W$15-M340),0))</f>
        <v>C4D02120</v>
      </c>
      <c r="D340" t="str">
        <f>IFERROR(VLOOKUP(E340,'diode xref'!$Z$23:$AA$29,2,FALSE)," - no package match")</f>
        <v xml:space="preserve"> - no package match</v>
      </c>
      <c r="E340" t="str">
        <f t="shared" si="5"/>
        <v>DO-214AA</v>
      </c>
      <c r="F340">
        <v>1200</v>
      </c>
      <c r="G340">
        <v>2.5</v>
      </c>
      <c r="H340" t="s">
        <v>6465</v>
      </c>
      <c r="I340" t="s">
        <v>177</v>
      </c>
      <c r="J340" t="s">
        <v>6441</v>
      </c>
      <c r="K340" t="s">
        <v>6468</v>
      </c>
      <c r="L340" t="s">
        <v>8562</v>
      </c>
      <c r="M340">
        <v>1</v>
      </c>
    </row>
    <row r="341" spans="1:13" x14ac:dyDescent="0.35">
      <c r="A341">
        <v>340</v>
      </c>
      <c r="B341" t="str">
        <f>IFERROR(VLOOKUP(CONCATENATE(C341,D341),'diode xref'!$AJ:$AJ,1,FALSE),CONCATENATE(VLOOKUP(C341,'20200310_diodes_as_of_3_10_20'!$A:$B,2,FALSE)," - no package match"))</f>
        <v>C4D02120E</v>
      </c>
      <c r="C341" t="str">
        <f t="array" ref="C341">INDEX('diode xref'!$X$1:$X$15,MATCH(MIN(ABS('diode xref'!$W$1:$W$15-M341)),ABS('diode xref'!$W$1:$W$15-M341),0))</f>
        <v>C4D02120</v>
      </c>
      <c r="D341" t="str">
        <f>IFERROR(VLOOKUP(E341,'diode xref'!$Z$23:$AA$29,2,FALSE)," - no package match")</f>
        <v>E</v>
      </c>
      <c r="E341" t="str">
        <f t="shared" si="5"/>
        <v>TO-252-3</v>
      </c>
      <c r="F341">
        <v>1200</v>
      </c>
      <c r="G341">
        <v>5</v>
      </c>
      <c r="H341" t="s">
        <v>6424</v>
      </c>
      <c r="I341" t="s">
        <v>177</v>
      </c>
      <c r="J341" t="s">
        <v>5389</v>
      </c>
      <c r="K341" t="s">
        <v>6429</v>
      </c>
      <c r="L341" t="s">
        <v>8526</v>
      </c>
      <c r="M341">
        <v>2</v>
      </c>
    </row>
    <row r="342" spans="1:13" x14ac:dyDescent="0.35">
      <c r="A342">
        <v>341</v>
      </c>
      <c r="B342" t="str">
        <f>IFERROR(VLOOKUP(CONCATENATE(C342,D342),'diode xref'!$AJ:$AJ,1,FALSE),CONCATENATE(VLOOKUP(C342,'20200310_diodes_as_of_3_10_20'!$A:$B,2,FALSE)," - no package match"))</f>
        <v>C4D05120A</v>
      </c>
      <c r="C342" t="str">
        <f t="array" ref="C342">INDEX('diode xref'!$X$1:$X$15,MATCH(MIN(ABS('diode xref'!$W$1:$W$15-M342)),ABS('diode xref'!$W$1:$W$15-M342),0))</f>
        <v>C4D05120</v>
      </c>
      <c r="D342" t="str">
        <f>IFERROR(VLOOKUP(E342,'diode xref'!$Z$23:$AA$29,2,FALSE)," - no package match")</f>
        <v>A</v>
      </c>
      <c r="E342" t="str">
        <f t="shared" si="5"/>
        <v>TO-220-2</v>
      </c>
      <c r="F342">
        <v>1200</v>
      </c>
      <c r="G342">
        <v>5</v>
      </c>
      <c r="H342" t="s">
        <v>5859</v>
      </c>
      <c r="I342" t="s">
        <v>8571</v>
      </c>
      <c r="J342" t="s">
        <v>4480</v>
      </c>
      <c r="K342" t="s">
        <v>5875</v>
      </c>
      <c r="L342" t="s">
        <v>8525</v>
      </c>
      <c r="M342">
        <v>5</v>
      </c>
    </row>
    <row r="343" spans="1:13" x14ac:dyDescent="0.35">
      <c r="A343">
        <v>342</v>
      </c>
      <c r="B343" t="str">
        <f>IFERROR(VLOOKUP(CONCATENATE(C343,D343),'diode xref'!$AJ:$AJ,1,FALSE),CONCATENATE(VLOOKUP(C343,'20200310_diodes_as_of_3_10_20'!$A:$B,2,FALSE)," - no package match"))</f>
        <v>C4D05120E</v>
      </c>
      <c r="C343" t="str">
        <f t="array" ref="C343">INDEX('diode xref'!$X$1:$X$15,MATCH(MIN(ABS('diode xref'!$W$1:$W$15-M343)),ABS('diode xref'!$W$1:$W$15-M343),0))</f>
        <v>C4D05120</v>
      </c>
      <c r="D343" t="str">
        <f>IFERROR(VLOOKUP(E343,'diode xref'!$Z$23:$AA$29,2,FALSE)," - no package match")</f>
        <v>E</v>
      </c>
      <c r="E343" t="str">
        <f t="shared" si="5"/>
        <v>TO-252-3</v>
      </c>
      <c r="F343">
        <v>1200</v>
      </c>
      <c r="G343">
        <v>5</v>
      </c>
      <c r="H343" t="s">
        <v>5136</v>
      </c>
      <c r="I343" t="s">
        <v>8571</v>
      </c>
      <c r="J343" t="s">
        <v>4480</v>
      </c>
      <c r="K343" t="s">
        <v>5152</v>
      </c>
      <c r="L343" t="s">
        <v>8526</v>
      </c>
      <c r="M343">
        <v>5</v>
      </c>
    </row>
    <row r="344" spans="1:13" x14ac:dyDescent="0.35">
      <c r="A344">
        <v>343</v>
      </c>
      <c r="B344" t="str">
        <f>IFERROR(VLOOKUP(CONCATENATE(C344,D344),'diode xref'!$AJ:$AJ,1,FALSE),CONCATENATE(VLOOKUP(C344,'20200310_diodes_as_of_3_10_20'!$A:$B,2,FALSE)," - no package match"))</f>
        <v>C4D05120A</v>
      </c>
      <c r="C344" t="str">
        <f t="array" ref="C344">INDEX('diode xref'!$X$1:$X$15,MATCH(MIN(ABS('diode xref'!$W$1:$W$15-M344)),ABS('diode xref'!$W$1:$W$15-M344),0))</f>
        <v>C4D05120</v>
      </c>
      <c r="D344" t="str">
        <f>IFERROR(VLOOKUP(E344,'diode xref'!$Z$23:$AA$29,2,FALSE)," - no package match")</f>
        <v>A</v>
      </c>
      <c r="E344" t="str">
        <f t="shared" si="5"/>
        <v>TO-220-2</v>
      </c>
      <c r="F344">
        <v>1200</v>
      </c>
      <c r="G344">
        <v>5</v>
      </c>
      <c r="H344" t="s">
        <v>4824</v>
      </c>
      <c r="I344" t="s">
        <v>8573</v>
      </c>
      <c r="J344" t="s">
        <v>4831</v>
      </c>
      <c r="K344" t="s">
        <v>4830</v>
      </c>
      <c r="L344" t="s">
        <v>8525</v>
      </c>
      <c r="M344">
        <v>5</v>
      </c>
    </row>
    <row r="345" spans="1:13" x14ac:dyDescent="0.35">
      <c r="A345">
        <v>344</v>
      </c>
      <c r="B345" t="str">
        <f>IFERROR(VLOOKUP(CONCATENATE(C345,D345),'diode xref'!$AJ:$AJ,1,FALSE),CONCATENATE(VLOOKUP(C345,'20200310_diodes_as_of_3_10_20'!$A:$B,2,FALSE)," - no package match"))</f>
        <v>C4D05120A</v>
      </c>
      <c r="C345" t="str">
        <f t="array" ref="C345">INDEX('diode xref'!$X$1:$X$15,MATCH(MIN(ABS('diode xref'!$W$1:$W$15-M345)),ABS('diode xref'!$W$1:$W$15-M345),0))</f>
        <v>C4D05120</v>
      </c>
      <c r="D345" t="str">
        <f>IFERROR(VLOOKUP(E345,'diode xref'!$Z$23:$AA$29,2,FALSE)," - no package match")</f>
        <v>A</v>
      </c>
      <c r="E345" t="str">
        <f t="shared" si="5"/>
        <v>TO-220-2</v>
      </c>
      <c r="F345">
        <v>1200</v>
      </c>
      <c r="G345">
        <v>5</v>
      </c>
      <c r="H345" t="s">
        <v>4307</v>
      </c>
      <c r="I345" t="s">
        <v>8575</v>
      </c>
      <c r="J345" t="s">
        <v>4304</v>
      </c>
      <c r="K345" t="s">
        <v>2551</v>
      </c>
      <c r="L345" t="s">
        <v>8525</v>
      </c>
      <c r="M345">
        <v>5</v>
      </c>
    </row>
    <row r="346" spans="1:13" x14ac:dyDescent="0.35">
      <c r="A346">
        <v>345</v>
      </c>
      <c r="B346" t="str">
        <f>IFERROR(VLOOKUP(CONCATENATE(C346,D346),'diode xref'!$AJ:$AJ,1,FALSE),CONCATENATE(VLOOKUP(C346,'20200310_diodes_as_of_3_10_20'!$A:$B,2,FALSE)," - no package match"))</f>
        <v>C4D05120A</v>
      </c>
      <c r="C346" t="str">
        <f t="array" ref="C346">INDEX('diode xref'!$X$1:$X$15,MATCH(MIN(ABS('diode xref'!$W$1:$W$15-M346)),ABS('diode xref'!$W$1:$W$15-M346),0))</f>
        <v>C4D05120</v>
      </c>
      <c r="D346" t="str">
        <f>IFERROR(VLOOKUP(E346,'diode xref'!$Z$23:$AA$29,2,FALSE)," - no package match")</f>
        <v>A</v>
      </c>
      <c r="E346" t="str">
        <f t="shared" si="5"/>
        <v>TO-220-2</v>
      </c>
      <c r="F346">
        <v>1200</v>
      </c>
      <c r="G346">
        <v>5</v>
      </c>
      <c r="H346" t="s">
        <v>4292</v>
      </c>
      <c r="I346" t="s">
        <v>8575</v>
      </c>
      <c r="J346" t="s">
        <v>4304</v>
      </c>
      <c r="K346" t="s">
        <v>4303</v>
      </c>
      <c r="L346" t="s">
        <v>8525</v>
      </c>
      <c r="M346">
        <v>5</v>
      </c>
    </row>
    <row r="347" spans="1:13" x14ac:dyDescent="0.35">
      <c r="A347">
        <v>346</v>
      </c>
      <c r="B347" t="str">
        <f>IFERROR(VLOOKUP(CONCATENATE(C347,D347),'diode xref'!$AJ:$AJ,1,FALSE),CONCATENATE(VLOOKUP(C347,'20200310_diodes_as_of_3_10_20'!$A:$B,2,FALSE)," - no package match"))</f>
        <v>C4D02120E</v>
      </c>
      <c r="C347" t="str">
        <f t="array" ref="C347">INDEX('diode xref'!$X$1:$X$15,MATCH(MIN(ABS('diode xref'!$W$1:$W$15-M347)),ABS('diode xref'!$W$1:$W$15-M347),0))</f>
        <v>C4D02120</v>
      </c>
      <c r="D347" t="str">
        <f>IFERROR(VLOOKUP(E347,'diode xref'!$Z$23:$AA$29,2,FALSE)," - no package match")</f>
        <v>E</v>
      </c>
      <c r="E347" t="str">
        <f t="shared" si="5"/>
        <v>TO-252-3</v>
      </c>
      <c r="F347">
        <v>1200</v>
      </c>
      <c r="G347">
        <v>5</v>
      </c>
      <c r="H347" t="s">
        <v>2707</v>
      </c>
      <c r="I347" t="s">
        <v>38</v>
      </c>
      <c r="J347" t="s">
        <v>2683</v>
      </c>
      <c r="K347" t="s">
        <v>2705</v>
      </c>
      <c r="L347" t="s">
        <v>8526</v>
      </c>
      <c r="M347">
        <v>2</v>
      </c>
    </row>
    <row r="348" spans="1:13" x14ac:dyDescent="0.35">
      <c r="A348">
        <v>347</v>
      </c>
      <c r="B348" t="str">
        <f>IFERROR(VLOOKUP(CONCATENATE(C348,D348),'diode xref'!$AJ:$AJ,1,FALSE),CONCATENATE(VLOOKUP(C348,'20200310_diodes_as_of_3_10_20'!$A:$B,2,FALSE)," - no package match"))</f>
        <v>C4D02120E</v>
      </c>
      <c r="C348" t="str">
        <f t="array" ref="C348">INDEX('diode xref'!$X$1:$X$15,MATCH(MIN(ABS('diode xref'!$W$1:$W$15-M348)),ABS('diode xref'!$W$1:$W$15-M348),0))</f>
        <v>C4D02120</v>
      </c>
      <c r="D348" t="str">
        <f>IFERROR(VLOOKUP(E348,'diode xref'!$Z$23:$AA$29,2,FALSE)," - no package match")</f>
        <v>E</v>
      </c>
      <c r="E348" t="str">
        <f t="shared" si="5"/>
        <v>TO-252-3</v>
      </c>
      <c r="F348">
        <v>1200</v>
      </c>
      <c r="G348">
        <v>5</v>
      </c>
      <c r="H348" t="s">
        <v>2694</v>
      </c>
      <c r="I348" t="s">
        <v>38</v>
      </c>
      <c r="J348" t="s">
        <v>2683</v>
      </c>
      <c r="K348" t="s">
        <v>2566</v>
      </c>
      <c r="L348" t="s">
        <v>8526</v>
      </c>
      <c r="M348">
        <v>2</v>
      </c>
    </row>
    <row r="349" spans="1:13" x14ac:dyDescent="0.35">
      <c r="A349">
        <v>348</v>
      </c>
      <c r="B349" t="str">
        <f>IFERROR(VLOOKUP(CONCATENATE(C349,D349),'diode xref'!$AJ:$AJ,1,FALSE),CONCATENATE(VLOOKUP(C349,'20200310_diodes_as_of_3_10_20'!$A:$B,2,FALSE)," - no package match"))</f>
        <v>C4D05120E</v>
      </c>
      <c r="C349" t="str">
        <f t="array" ref="C349">INDEX('diode xref'!$X$1:$X$15,MATCH(MIN(ABS('diode xref'!$W$1:$W$15-M349)),ABS('diode xref'!$W$1:$W$15-M349),0))</f>
        <v>C4D05120</v>
      </c>
      <c r="D349" t="str">
        <f>IFERROR(VLOOKUP(E349,'diode xref'!$Z$23:$AA$29,2,FALSE)," - no package match")</f>
        <v>E</v>
      </c>
      <c r="E349" t="str">
        <f t="shared" si="5"/>
        <v>TO-252-3</v>
      </c>
      <c r="F349">
        <v>1200</v>
      </c>
      <c r="G349">
        <v>5</v>
      </c>
      <c r="H349" t="s">
        <v>2563</v>
      </c>
      <c r="I349" t="s">
        <v>38</v>
      </c>
      <c r="J349" t="s">
        <v>2552</v>
      </c>
      <c r="K349" t="s">
        <v>2566</v>
      </c>
      <c r="L349" t="s">
        <v>8526</v>
      </c>
      <c r="M349">
        <v>5</v>
      </c>
    </row>
    <row r="350" spans="1:13" x14ac:dyDescent="0.35">
      <c r="A350">
        <v>349</v>
      </c>
      <c r="B350" t="str">
        <f>IFERROR(VLOOKUP(CONCATENATE(C350,D350),'diode xref'!$AJ:$AJ,1,FALSE),CONCATENATE(VLOOKUP(C350,'20200310_diodes_as_of_3_10_20'!$A:$B,2,FALSE)," - no package match"))</f>
        <v>C4D05120A</v>
      </c>
      <c r="C350" t="str">
        <f t="array" ref="C350">INDEX('diode xref'!$X$1:$X$15,MATCH(MIN(ABS('diode xref'!$W$1:$W$15-M350)),ABS('diode xref'!$W$1:$W$15-M350),0))</f>
        <v>C4D05120</v>
      </c>
      <c r="D350" t="str">
        <f>IFERROR(VLOOKUP(E350,'diode xref'!$Z$23:$AA$29,2,FALSE)," - no package match")</f>
        <v>A</v>
      </c>
      <c r="E350" t="str">
        <f t="shared" si="5"/>
        <v>TO-220-2</v>
      </c>
      <c r="F350">
        <v>1200</v>
      </c>
      <c r="G350">
        <v>5</v>
      </c>
      <c r="H350" t="s">
        <v>2548</v>
      </c>
      <c r="I350" t="s">
        <v>38</v>
      </c>
      <c r="J350" t="s">
        <v>2552</v>
      </c>
      <c r="K350" t="s">
        <v>2551</v>
      </c>
      <c r="L350" t="s">
        <v>8525</v>
      </c>
      <c r="M350">
        <v>5</v>
      </c>
    </row>
    <row r="351" spans="1:13" x14ac:dyDescent="0.35">
      <c r="A351">
        <v>350</v>
      </c>
      <c r="B351" t="str">
        <f>IFERROR(VLOOKUP(CONCATENATE(C351,D351),'diode xref'!$AJ:$AJ,1,FALSE),CONCATENATE(VLOOKUP(C351,'20200310_diodes_as_of_3_10_20'!$A:$B,2,FALSE)," - no package match"))</f>
        <v>C4D05120E</v>
      </c>
      <c r="C351" t="str">
        <f t="array" ref="C351">INDEX('diode xref'!$X$1:$X$15,MATCH(MIN(ABS('diode xref'!$W$1:$W$15-M351)),ABS('diode xref'!$W$1:$W$15-M351),0))</f>
        <v>C4D05120</v>
      </c>
      <c r="D351" t="str">
        <f>IFERROR(VLOOKUP(E351,'diode xref'!$Z$23:$AA$29,2,FALSE)," - no package match")</f>
        <v>E</v>
      </c>
      <c r="E351" t="str">
        <f t="shared" si="5"/>
        <v>TO-252-3</v>
      </c>
      <c r="F351">
        <v>1200</v>
      </c>
      <c r="G351">
        <v>6</v>
      </c>
      <c r="H351" t="s">
        <v>2421</v>
      </c>
      <c r="I351" t="s">
        <v>38</v>
      </c>
      <c r="J351" t="s">
        <v>2423</v>
      </c>
      <c r="K351" t="s">
        <v>2422</v>
      </c>
      <c r="L351" t="s">
        <v>8526</v>
      </c>
      <c r="M351">
        <v>6</v>
      </c>
    </row>
    <row r="352" spans="1:13" x14ac:dyDescent="0.35">
      <c r="A352">
        <v>351</v>
      </c>
      <c r="B352" t="str">
        <f>IFERROR(VLOOKUP(CONCATENATE(C352,D352),'diode xref'!$AJ:$AJ,1,FALSE),CONCATENATE(VLOOKUP(C352,'20200310_diodes_as_of_3_10_20'!$A:$B,2,FALSE)," - no package match"))</f>
        <v>C4D08120A</v>
      </c>
      <c r="C352" t="str">
        <f t="array" ref="C352">INDEX('diode xref'!$X$1:$X$15,MATCH(MIN(ABS('diode xref'!$W$1:$W$15-M352)),ABS('diode xref'!$W$1:$W$15-M352),0))</f>
        <v>C4D08120</v>
      </c>
      <c r="D352" t="str">
        <f>IFERROR(VLOOKUP(E352,'diode xref'!$Z$23:$AA$29,2,FALSE)," - no package match")</f>
        <v>A</v>
      </c>
      <c r="E352" t="str">
        <f t="shared" si="5"/>
        <v>TO-220-2</v>
      </c>
      <c r="F352">
        <v>1200</v>
      </c>
      <c r="G352">
        <v>8</v>
      </c>
      <c r="H352" t="s">
        <v>6746</v>
      </c>
      <c r="I352" t="s">
        <v>288</v>
      </c>
      <c r="J352" t="s">
        <v>2281</v>
      </c>
      <c r="K352" t="s">
        <v>6748</v>
      </c>
      <c r="L352" t="s">
        <v>8525</v>
      </c>
      <c r="M352">
        <v>8</v>
      </c>
    </row>
    <row r="353" spans="1:13" x14ac:dyDescent="0.35">
      <c r="A353">
        <v>352</v>
      </c>
      <c r="B353" t="str">
        <f>IFERROR(VLOOKUP(CONCATENATE(C353,D353),'diode xref'!$AJ:$AJ,1,FALSE),CONCATENATE(VLOOKUP(C353,'20200310_diodes_as_of_3_10_20'!$A:$B,2,FALSE)," - no package match"))</f>
        <v>C4D08120A</v>
      </c>
      <c r="C353" t="str">
        <f t="array" ref="C353">INDEX('diode xref'!$X$1:$X$15,MATCH(MIN(ABS('diode xref'!$W$1:$W$15-M353)),ABS('diode xref'!$W$1:$W$15-M353),0))</f>
        <v>C4D08120</v>
      </c>
      <c r="D353" t="str">
        <f>IFERROR(VLOOKUP(E353,'diode xref'!$Z$23:$AA$29,2,FALSE)," - no package match")</f>
        <v>A</v>
      </c>
      <c r="E353" t="str">
        <f t="shared" si="5"/>
        <v>TO-220-2</v>
      </c>
      <c r="F353">
        <v>1200</v>
      </c>
      <c r="G353">
        <v>8</v>
      </c>
      <c r="H353" t="s">
        <v>5754</v>
      </c>
      <c r="I353" t="s">
        <v>8571</v>
      </c>
      <c r="J353" t="s">
        <v>5133</v>
      </c>
      <c r="K353" t="s">
        <v>5770</v>
      </c>
      <c r="L353" t="s">
        <v>8525</v>
      </c>
      <c r="M353">
        <v>8</v>
      </c>
    </row>
    <row r="354" spans="1:13" x14ac:dyDescent="0.35">
      <c r="A354">
        <v>353</v>
      </c>
      <c r="B354" t="str">
        <f>IFERROR(VLOOKUP(CONCATENATE(C354,D354),'diode xref'!$AJ:$AJ,1,FALSE),CONCATENATE(VLOOKUP(C354,'20200310_diodes_as_of_3_10_20'!$A:$B,2,FALSE)," - no package match"))</f>
        <v>C4D08120E</v>
      </c>
      <c r="C354" t="str">
        <f t="array" ref="C354">INDEX('diode xref'!$X$1:$X$15,MATCH(MIN(ABS('diode xref'!$W$1:$W$15-M354)),ABS('diode xref'!$W$1:$W$15-M354),0))</f>
        <v>C4D08120</v>
      </c>
      <c r="D354" t="str">
        <f>IFERROR(VLOOKUP(E354,'diode xref'!$Z$23:$AA$29,2,FALSE)," - no package match")</f>
        <v>E</v>
      </c>
      <c r="E354" t="str">
        <f t="shared" si="5"/>
        <v>TO-252-3</v>
      </c>
      <c r="F354">
        <v>1200</v>
      </c>
      <c r="G354">
        <v>8</v>
      </c>
      <c r="H354" t="s">
        <v>5118</v>
      </c>
      <c r="I354" t="s">
        <v>8571</v>
      </c>
      <c r="J354" t="s">
        <v>5133</v>
      </c>
      <c r="K354" t="s">
        <v>5132</v>
      </c>
      <c r="L354" t="s">
        <v>8526</v>
      </c>
      <c r="M354">
        <v>8</v>
      </c>
    </row>
    <row r="355" spans="1:13" x14ac:dyDescent="0.35">
      <c r="A355">
        <v>354</v>
      </c>
      <c r="B355" t="str">
        <f>IFERROR(VLOOKUP(CONCATENATE(C355,D355),'diode xref'!$AJ:$AJ,1,FALSE),CONCATENATE(VLOOKUP(C355,'20200310_diodes_as_of_3_10_20'!$A:$B,2,FALSE)," - no package match"))</f>
        <v>C4D02120A</v>
      </c>
      <c r="C355" t="str">
        <f t="array" ref="C355">INDEX('diode xref'!$X$1:$X$15,MATCH(MIN(ABS('diode xref'!$W$1:$W$15-M355)),ABS('diode xref'!$W$1:$W$15-M355),0))</f>
        <v>C4D02120</v>
      </c>
      <c r="D355" t="str">
        <f>IFERROR(VLOOKUP(E355,'diode xref'!$Z$23:$AA$29,2,FALSE)," - no package match")</f>
        <v>A</v>
      </c>
      <c r="E355" t="str">
        <f t="shared" si="5"/>
        <v>TO-220-2</v>
      </c>
      <c r="F355">
        <v>1200</v>
      </c>
      <c r="G355">
        <v>10</v>
      </c>
      <c r="H355" t="s">
        <v>7872</v>
      </c>
      <c r="I355" t="s">
        <v>8572</v>
      </c>
      <c r="J355" t="s">
        <v>5389</v>
      </c>
      <c r="K355" t="s">
        <v>7883</v>
      </c>
      <c r="L355" t="s">
        <v>8525</v>
      </c>
      <c r="M355">
        <v>2</v>
      </c>
    </row>
    <row r="356" spans="1:13" x14ac:dyDescent="0.35">
      <c r="A356">
        <v>355</v>
      </c>
      <c r="B356" t="str">
        <f>IFERROR(VLOOKUP(CONCATENATE(C356,D356),'diode xref'!$AJ:$AJ,1,FALSE),CONCATENATE(VLOOKUP(C356,'20200310_diodes_as_of_3_10_20'!$A:$B,2,FALSE)," - no package match"))</f>
        <v>C4D02120E</v>
      </c>
      <c r="C356" t="str">
        <f t="array" ref="C356">INDEX('diode xref'!$X$1:$X$15,MATCH(MIN(ABS('diode xref'!$W$1:$W$15-M356)),ABS('diode xref'!$W$1:$W$15-M356),0))</f>
        <v>C4D02120</v>
      </c>
      <c r="D356" t="str">
        <f>IFERROR(VLOOKUP(E356,'diode xref'!$Z$23:$AA$29,2,FALSE)," - no package match")</f>
        <v>E</v>
      </c>
      <c r="E356" t="str">
        <f t="shared" si="5"/>
        <v>TO-252-3</v>
      </c>
      <c r="F356">
        <v>1200</v>
      </c>
      <c r="G356">
        <v>10</v>
      </c>
      <c r="H356" t="s">
        <v>7859</v>
      </c>
      <c r="I356" t="s">
        <v>8572</v>
      </c>
      <c r="J356" t="s">
        <v>5389</v>
      </c>
      <c r="K356" t="s">
        <v>7869</v>
      </c>
      <c r="L356" t="s">
        <v>8526</v>
      </c>
      <c r="M356">
        <v>2</v>
      </c>
    </row>
    <row r="357" spans="1:13" x14ac:dyDescent="0.35">
      <c r="A357">
        <v>356</v>
      </c>
      <c r="B357" t="str">
        <f>IFERROR(VLOOKUP(CONCATENATE(C357,D357),'diode xref'!$AJ:$AJ,1,FALSE),CONCATENATE(VLOOKUP(C357,'20200310_diodes_as_of_3_10_20'!$A:$B,2,FALSE)," - no package match"))</f>
        <v>C4D02120E</v>
      </c>
      <c r="C357" t="str">
        <f t="array" ref="C357">INDEX('diode xref'!$X$1:$X$15,MATCH(MIN(ABS('diode xref'!$W$1:$W$15-M357)),ABS('diode xref'!$W$1:$W$15-M357),0))</f>
        <v>C4D02120</v>
      </c>
      <c r="D357" t="str">
        <f>IFERROR(VLOOKUP(E357,'diode xref'!$Z$23:$AA$29,2,FALSE)," - no package match")</f>
        <v>E</v>
      </c>
      <c r="E357" t="str">
        <f t="shared" si="5"/>
        <v>TO-252-3</v>
      </c>
      <c r="F357">
        <v>1200</v>
      </c>
      <c r="G357">
        <v>10</v>
      </c>
      <c r="H357" t="s">
        <v>7849</v>
      </c>
      <c r="I357" t="s">
        <v>8572</v>
      </c>
      <c r="J357" t="s">
        <v>5389</v>
      </c>
      <c r="K357" t="s">
        <v>7856</v>
      </c>
      <c r="L357" t="s">
        <v>8526</v>
      </c>
      <c r="M357">
        <v>2</v>
      </c>
    </row>
    <row r="358" spans="1:13" x14ac:dyDescent="0.35">
      <c r="A358">
        <v>357</v>
      </c>
      <c r="B358" t="str">
        <f>IFERROR(VLOOKUP(CONCATENATE(C358,D358),'diode xref'!$AJ:$AJ,1,FALSE),CONCATENATE(VLOOKUP(C358,'20200310_diodes_as_of_3_10_20'!$A:$B,2,FALSE)," - no package match"))</f>
        <v>C4D10120A</v>
      </c>
      <c r="C358" t="str">
        <f t="array" ref="C358">INDEX('diode xref'!$X$1:$X$15,MATCH(MIN(ABS('diode xref'!$W$1:$W$15-M358)),ABS('diode xref'!$W$1:$W$15-M358),0))</f>
        <v>C4D10120</v>
      </c>
      <c r="D358" t="str">
        <f>IFERROR(VLOOKUP(E358,'diode xref'!$Z$23:$AA$29,2,FALSE)," - no package match")</f>
        <v>A</v>
      </c>
      <c r="E358" t="str">
        <f t="shared" si="5"/>
        <v>TO-220-2</v>
      </c>
      <c r="F358">
        <v>1200</v>
      </c>
      <c r="G358">
        <v>10</v>
      </c>
      <c r="H358" t="s">
        <v>6713</v>
      </c>
      <c r="I358" t="s">
        <v>288</v>
      </c>
      <c r="J358" t="s">
        <v>3149</v>
      </c>
      <c r="K358" t="s">
        <v>4399</v>
      </c>
      <c r="L358" t="s">
        <v>8525</v>
      </c>
      <c r="M358">
        <v>10</v>
      </c>
    </row>
    <row r="359" spans="1:13" x14ac:dyDescent="0.35">
      <c r="A359">
        <v>358</v>
      </c>
      <c r="B359" t="str">
        <f>IFERROR(VLOOKUP(CONCATENATE(C359,D359),'diode xref'!$AJ:$AJ,1,FALSE),CONCATENATE(VLOOKUP(C359,'20200310_diodes_as_of_3_10_20'!$A:$B,2,FALSE)," - no package match"))</f>
        <v>C4D10120A</v>
      </c>
      <c r="C359" t="str">
        <f t="array" ref="C359">INDEX('diode xref'!$X$1:$X$15,MATCH(MIN(ABS('diode xref'!$W$1:$W$15-M359)),ABS('diode xref'!$W$1:$W$15-M359),0))</f>
        <v>C4D10120</v>
      </c>
      <c r="D359" t="str">
        <f>IFERROR(VLOOKUP(E359,'diode xref'!$Z$23:$AA$29,2,FALSE)," - no package match")</f>
        <v>A</v>
      </c>
      <c r="E359" t="str">
        <f t="shared" si="5"/>
        <v>TO-220-2</v>
      </c>
      <c r="F359">
        <v>1200</v>
      </c>
      <c r="G359">
        <v>10</v>
      </c>
      <c r="H359" t="s">
        <v>5640</v>
      </c>
      <c r="I359" t="s">
        <v>8571</v>
      </c>
      <c r="J359" t="s">
        <v>4453</v>
      </c>
      <c r="K359" t="s">
        <v>4036</v>
      </c>
      <c r="L359" t="s">
        <v>8525</v>
      </c>
      <c r="M359">
        <v>10</v>
      </c>
    </row>
    <row r="360" spans="1:13" x14ac:dyDescent="0.35">
      <c r="A360">
        <v>359</v>
      </c>
      <c r="B360" t="str">
        <f>IFERROR(VLOOKUP(CONCATENATE(C360,D360),'diode xref'!$AJ:$AJ,1,FALSE),CONCATENATE(VLOOKUP(C360,'20200310_diodes_as_of_3_10_20'!$A:$B,2,FALSE)," - no package match"))</f>
        <v>C4D10120A</v>
      </c>
      <c r="C360" t="str">
        <f t="array" ref="C360">INDEX('diode xref'!$X$1:$X$15,MATCH(MIN(ABS('diode xref'!$W$1:$W$15-M360)),ABS('diode xref'!$W$1:$W$15-M360),0))</f>
        <v>C4D10120</v>
      </c>
      <c r="D360" t="str">
        <f>IFERROR(VLOOKUP(E360,'diode xref'!$Z$23:$AA$29,2,FALSE)," - no package match")</f>
        <v>A</v>
      </c>
      <c r="E360" t="str">
        <f t="shared" si="5"/>
        <v>TO-220-2</v>
      </c>
      <c r="F360">
        <v>1200</v>
      </c>
      <c r="G360">
        <v>10</v>
      </c>
      <c r="H360" t="s">
        <v>4798</v>
      </c>
      <c r="I360" t="s">
        <v>8573</v>
      </c>
      <c r="J360" t="s">
        <v>4803</v>
      </c>
      <c r="K360" t="s">
        <v>4802</v>
      </c>
      <c r="L360" t="s">
        <v>8525</v>
      </c>
      <c r="M360">
        <v>10</v>
      </c>
    </row>
    <row r="361" spans="1:13" x14ac:dyDescent="0.35">
      <c r="A361">
        <v>360</v>
      </c>
      <c r="B361" t="str">
        <f>IFERROR(VLOOKUP(CONCATENATE(C361,D361),'diode xref'!$AJ:$AJ,1,FALSE),CONCATENATE(VLOOKUP(C361,'20200310_diodes_as_of_3_10_20'!$A:$B,2,FALSE)," - no package match"))</f>
        <v>C4D10120H</v>
      </c>
      <c r="C361" t="str">
        <f t="array" ref="C361">INDEX('diode xref'!$X$1:$X$15,MATCH(MIN(ABS('diode xref'!$W$1:$W$15-M361)),ABS('diode xref'!$W$1:$W$15-M361),0))</f>
        <v>C4D10120</v>
      </c>
      <c r="D361" t="str">
        <f>IFERROR(VLOOKUP(E361,'diode xref'!$Z$23:$AA$29,2,FALSE)," - no package match")</f>
        <v>H</v>
      </c>
      <c r="E361" t="str">
        <f t="shared" si="5"/>
        <v>TO-247-2</v>
      </c>
      <c r="F361">
        <v>1200</v>
      </c>
      <c r="G361">
        <v>10</v>
      </c>
      <c r="H361" t="s">
        <v>4402</v>
      </c>
      <c r="I361" t="s">
        <v>8574</v>
      </c>
      <c r="J361" t="s">
        <v>3063</v>
      </c>
      <c r="K361" t="s">
        <v>4407</v>
      </c>
      <c r="L361" t="s">
        <v>8549</v>
      </c>
      <c r="M361">
        <v>10</v>
      </c>
    </row>
    <row r="362" spans="1:13" x14ac:dyDescent="0.35">
      <c r="A362">
        <v>361</v>
      </c>
      <c r="B362" t="str">
        <f>IFERROR(VLOOKUP(CONCATENATE(C362,D362),'diode xref'!$AJ:$AJ,1,FALSE),CONCATENATE(VLOOKUP(C362,'20200310_diodes_as_of_3_10_20'!$A:$B,2,FALSE)," - no package match"))</f>
        <v>C4D10120A</v>
      </c>
      <c r="C362" t="str">
        <f t="array" ref="C362">INDEX('diode xref'!$X$1:$X$15,MATCH(MIN(ABS('diode xref'!$W$1:$W$15-M362)),ABS('diode xref'!$W$1:$W$15-M362),0))</f>
        <v>C4D10120</v>
      </c>
      <c r="D362" t="str">
        <f>IFERROR(VLOOKUP(E362,'diode xref'!$Z$23:$AA$29,2,FALSE)," - no package match")</f>
        <v>A</v>
      </c>
      <c r="E362" t="str">
        <f t="shared" si="5"/>
        <v>TO-220-2</v>
      </c>
      <c r="F362">
        <v>1200</v>
      </c>
      <c r="G362">
        <v>10</v>
      </c>
      <c r="H362" t="s">
        <v>4394</v>
      </c>
      <c r="I362" t="s">
        <v>8574</v>
      </c>
      <c r="J362" t="s">
        <v>3063</v>
      </c>
      <c r="K362" t="s">
        <v>4399</v>
      </c>
      <c r="L362" t="s">
        <v>8525</v>
      </c>
      <c r="M362">
        <v>10</v>
      </c>
    </row>
    <row r="363" spans="1:13" x14ac:dyDescent="0.35">
      <c r="A363">
        <v>362</v>
      </c>
      <c r="B363" t="str">
        <f>IFERROR(VLOOKUP(CONCATENATE(C363,D363),'diode xref'!$AJ:$AJ,1,FALSE),CONCATENATE(VLOOKUP(C363,'20200310_diodes_as_of_3_10_20'!$A:$B,2,FALSE)," - no package match"))</f>
        <v>C4D10120A - no package match</v>
      </c>
      <c r="C363" t="str">
        <f t="array" ref="C363">INDEX('diode xref'!$X$1:$X$15,MATCH(MIN(ABS('diode xref'!$W$1:$W$15-M363)),ABS('diode xref'!$W$1:$W$15-M363),0))</f>
        <v>C4D10120</v>
      </c>
      <c r="D363" t="str">
        <f>IFERROR(VLOOKUP(E363,'diode xref'!$Z$23:$AA$29,2,FALSE)," - no package match")</f>
        <v>D</v>
      </c>
      <c r="E363" t="str">
        <f t="shared" si="5"/>
        <v>TO-247-3</v>
      </c>
      <c r="F363">
        <v>1200</v>
      </c>
      <c r="G363">
        <v>10</v>
      </c>
      <c r="H363" t="s">
        <v>4055</v>
      </c>
      <c r="I363" t="s">
        <v>8575</v>
      </c>
      <c r="J363" t="s">
        <v>2104</v>
      </c>
      <c r="K363" t="s">
        <v>4070</v>
      </c>
      <c r="L363" t="s">
        <v>2030</v>
      </c>
      <c r="M363">
        <v>10</v>
      </c>
    </row>
    <row r="364" spans="1:13" x14ac:dyDescent="0.35">
      <c r="A364">
        <v>363</v>
      </c>
      <c r="B364" t="str">
        <f>IFERROR(VLOOKUP(CONCATENATE(C364,D364),'diode xref'!$AJ:$AJ,1,FALSE),CONCATENATE(VLOOKUP(C364,'20200310_diodes_as_of_3_10_20'!$A:$B,2,FALSE)," - no package match"))</f>
        <v>C4D10120A</v>
      </c>
      <c r="C364" t="str">
        <f t="array" ref="C364">INDEX('diode xref'!$X$1:$X$15,MATCH(MIN(ABS('diode xref'!$W$1:$W$15-M364)),ABS('diode xref'!$W$1:$W$15-M364),0))</f>
        <v>C4D10120</v>
      </c>
      <c r="D364" t="str">
        <f>IFERROR(VLOOKUP(E364,'diode xref'!$Z$23:$AA$29,2,FALSE)," - no package match")</f>
        <v>A</v>
      </c>
      <c r="E364" t="str">
        <f t="shared" si="5"/>
        <v>TO-220-2</v>
      </c>
      <c r="F364">
        <v>1200</v>
      </c>
      <c r="G364">
        <v>10</v>
      </c>
      <c r="H364" t="s">
        <v>4040</v>
      </c>
      <c r="I364" t="s">
        <v>8575</v>
      </c>
      <c r="J364" t="s">
        <v>4037</v>
      </c>
      <c r="K364" t="s">
        <v>3103</v>
      </c>
      <c r="L364" t="s">
        <v>8525</v>
      </c>
      <c r="M364">
        <v>10</v>
      </c>
    </row>
    <row r="365" spans="1:13" x14ac:dyDescent="0.35">
      <c r="A365">
        <v>364</v>
      </c>
      <c r="B365" t="str">
        <f>IFERROR(VLOOKUP(CONCATENATE(C365,D365),'diode xref'!$AJ:$AJ,1,FALSE),CONCATENATE(VLOOKUP(C365,'20200310_diodes_as_of_3_10_20'!$A:$B,2,FALSE)," - no package match"))</f>
        <v>C4D10120A</v>
      </c>
      <c r="C365" t="str">
        <f t="array" ref="C365">INDEX('diode xref'!$X$1:$X$15,MATCH(MIN(ABS('diode xref'!$W$1:$W$15-M365)),ABS('diode xref'!$W$1:$W$15-M365),0))</f>
        <v>C4D10120</v>
      </c>
      <c r="D365" t="str">
        <f>IFERROR(VLOOKUP(E365,'diode xref'!$Z$23:$AA$29,2,FALSE)," - no package match")</f>
        <v>A</v>
      </c>
      <c r="E365" t="str">
        <f t="shared" si="5"/>
        <v>TO-220-2</v>
      </c>
      <c r="F365">
        <v>1200</v>
      </c>
      <c r="G365">
        <v>10</v>
      </c>
      <c r="H365" t="s">
        <v>4025</v>
      </c>
      <c r="I365" t="s">
        <v>8575</v>
      </c>
      <c r="J365" t="s">
        <v>4037</v>
      </c>
      <c r="K365" t="s">
        <v>4036</v>
      </c>
      <c r="L365" t="s">
        <v>8525</v>
      </c>
      <c r="M365">
        <v>10</v>
      </c>
    </row>
    <row r="366" spans="1:13" x14ac:dyDescent="0.35">
      <c r="A366">
        <v>365</v>
      </c>
      <c r="B366" t="str">
        <f>IFERROR(VLOOKUP(CONCATENATE(C366,D366),'diode xref'!$AJ:$AJ,1,FALSE),CONCATENATE(VLOOKUP(C366,'20200310_diodes_as_of_3_10_20'!$A:$B,2,FALSE)," - no package match"))</f>
        <v>C4D10120E</v>
      </c>
      <c r="C366" t="str">
        <f t="array" ref="C366">INDEX('diode xref'!$X$1:$X$15,MATCH(MIN(ABS('diode xref'!$W$1:$W$15-M366)),ABS('diode xref'!$W$1:$W$15-M366),0))</f>
        <v>C4D10120</v>
      </c>
      <c r="D366" t="str">
        <f>IFERROR(VLOOKUP(E366,'diode xref'!$Z$23:$AA$29,2,FALSE)," - no package match")</f>
        <v>E</v>
      </c>
      <c r="E366" t="str">
        <f t="shared" si="5"/>
        <v>TO-252-3</v>
      </c>
      <c r="F366">
        <v>1200</v>
      </c>
      <c r="G366">
        <v>10</v>
      </c>
      <c r="H366" t="s">
        <v>3130</v>
      </c>
      <c r="I366" t="s">
        <v>38</v>
      </c>
      <c r="J366" t="s">
        <v>3063</v>
      </c>
      <c r="K366" t="s">
        <v>3134</v>
      </c>
      <c r="L366" t="s">
        <v>8526</v>
      </c>
      <c r="M366">
        <v>10</v>
      </c>
    </row>
    <row r="367" spans="1:13" x14ac:dyDescent="0.35">
      <c r="A367">
        <v>366</v>
      </c>
      <c r="B367" t="str">
        <f>IFERROR(VLOOKUP(CONCATENATE(C367,D367),'diode xref'!$AJ:$AJ,1,FALSE),CONCATENATE(VLOOKUP(C367,'20200310_diodes_as_of_3_10_20'!$A:$B,2,FALSE)," - no package match"))</f>
        <v>C4D10120A</v>
      </c>
      <c r="C367" t="str">
        <f t="array" ref="C367">INDEX('diode xref'!$X$1:$X$15,MATCH(MIN(ABS('diode xref'!$W$1:$W$15-M367)),ABS('diode xref'!$W$1:$W$15-M367),0))</f>
        <v>C4D10120</v>
      </c>
      <c r="D367" t="str">
        <f>IFERROR(VLOOKUP(E367,'diode xref'!$Z$23:$AA$29,2,FALSE)," - no package match")</f>
        <v>A</v>
      </c>
      <c r="E367" t="str">
        <f t="shared" si="5"/>
        <v>TO-220-2</v>
      </c>
      <c r="F367">
        <v>1200</v>
      </c>
      <c r="G367">
        <v>10</v>
      </c>
      <c r="H367" t="s">
        <v>3116</v>
      </c>
      <c r="I367" t="s">
        <v>38</v>
      </c>
      <c r="J367" t="s">
        <v>3063</v>
      </c>
      <c r="K367" t="s">
        <v>3103</v>
      </c>
      <c r="L367" t="s">
        <v>8525</v>
      </c>
      <c r="M367">
        <v>10</v>
      </c>
    </row>
    <row r="368" spans="1:13" x14ac:dyDescent="0.35">
      <c r="A368">
        <v>367</v>
      </c>
      <c r="B368" t="str">
        <f>IFERROR(VLOOKUP(CONCATENATE(C368,D368),'diode xref'!$AJ:$AJ,1,FALSE),CONCATENATE(VLOOKUP(C368,'20200310_diodes_as_of_3_10_20'!$A:$B,2,FALSE)," - no package match"))</f>
        <v>C4D10120A</v>
      </c>
      <c r="C368" t="str">
        <f t="array" ref="C368">INDEX('diode xref'!$X$1:$X$15,MATCH(MIN(ABS('diode xref'!$W$1:$W$15-M368)),ABS('diode xref'!$W$1:$W$15-M368),0))</f>
        <v>C4D10120</v>
      </c>
      <c r="D368" t="str">
        <f>IFERROR(VLOOKUP(E368,'diode xref'!$Z$23:$AA$29,2,FALSE)," - no package match")</f>
        <v>A</v>
      </c>
      <c r="E368" t="str">
        <f t="shared" si="5"/>
        <v>TO-220-2</v>
      </c>
      <c r="F368">
        <v>1200</v>
      </c>
      <c r="G368">
        <v>10</v>
      </c>
      <c r="H368" t="s">
        <v>3100</v>
      </c>
      <c r="I368" t="s">
        <v>38</v>
      </c>
      <c r="J368" t="s">
        <v>3063</v>
      </c>
      <c r="K368" t="s">
        <v>3103</v>
      </c>
      <c r="L368" t="s">
        <v>8525</v>
      </c>
      <c r="M368">
        <v>10</v>
      </c>
    </row>
    <row r="369" spans="1:13" x14ac:dyDescent="0.35">
      <c r="A369">
        <v>368</v>
      </c>
      <c r="B369" t="str">
        <f>IFERROR(VLOOKUP(CONCATENATE(C369,D369),'diode xref'!$AJ:$AJ,1,FALSE),CONCATENATE(VLOOKUP(C369,'20200310_diodes_as_of_3_10_20'!$A:$B,2,FALSE)," - no package match"))</f>
        <v>C4D10120A - no package match</v>
      </c>
      <c r="C369" t="str">
        <f t="array" ref="C369">INDEX('diode xref'!$X$1:$X$15,MATCH(MIN(ABS('diode xref'!$W$1:$W$15-M369)),ABS('diode xref'!$W$1:$W$15-M369),0))</f>
        <v>C4D10120</v>
      </c>
      <c r="D369" t="str">
        <f>IFERROR(VLOOKUP(E369,'diode xref'!$Z$23:$AA$29,2,FALSE)," - no package match")</f>
        <v>G</v>
      </c>
      <c r="E369" t="str">
        <f t="shared" si="5"/>
        <v>TO-263-3</v>
      </c>
      <c r="F369">
        <v>1200</v>
      </c>
      <c r="G369">
        <v>10</v>
      </c>
      <c r="H369" t="s">
        <v>3081</v>
      </c>
      <c r="I369" t="s">
        <v>38</v>
      </c>
      <c r="J369" t="s">
        <v>3063</v>
      </c>
      <c r="K369" t="s">
        <v>3078</v>
      </c>
      <c r="L369" t="s">
        <v>8536</v>
      </c>
      <c r="M369">
        <v>10</v>
      </c>
    </row>
    <row r="370" spans="1:13" x14ac:dyDescent="0.35">
      <c r="A370">
        <v>369</v>
      </c>
      <c r="B370" t="str">
        <f>IFERROR(VLOOKUP(CONCATENATE(C370,D370),'diode xref'!$AJ:$AJ,1,FALSE),CONCATENATE(VLOOKUP(C370,'20200310_diodes_as_of_3_10_20'!$A:$B,2,FALSE)," - no package match"))</f>
        <v>C4D10120A - no package match</v>
      </c>
      <c r="C370" t="str">
        <f t="array" ref="C370">INDEX('diode xref'!$X$1:$X$15,MATCH(MIN(ABS('diode xref'!$W$1:$W$15-M370)),ABS('diode xref'!$W$1:$W$15-M370),0))</f>
        <v>C4D10120</v>
      </c>
      <c r="D370" t="str">
        <f>IFERROR(VLOOKUP(E370,'diode xref'!$Z$23:$AA$29,2,FALSE)," - no package match")</f>
        <v>G</v>
      </c>
      <c r="E370" t="str">
        <f t="shared" si="5"/>
        <v>TO-263-3</v>
      </c>
      <c r="F370">
        <v>1200</v>
      </c>
      <c r="G370">
        <v>10</v>
      </c>
      <c r="H370" t="s">
        <v>3075</v>
      </c>
      <c r="I370" t="s">
        <v>38</v>
      </c>
      <c r="J370" t="s">
        <v>3063</v>
      </c>
      <c r="K370" t="s">
        <v>3078</v>
      </c>
      <c r="L370" t="s">
        <v>8536</v>
      </c>
      <c r="M370">
        <v>10</v>
      </c>
    </row>
    <row r="371" spans="1:13" x14ac:dyDescent="0.35">
      <c r="A371">
        <v>370</v>
      </c>
      <c r="B371" t="str">
        <f>IFERROR(VLOOKUP(CONCATENATE(C371,D371),'diode xref'!$AJ:$AJ,1,FALSE),CONCATENATE(VLOOKUP(C371,'20200310_diodes_as_of_3_10_20'!$A:$B,2,FALSE)," - no package match"))</f>
        <v>C4D10120A - no package match</v>
      </c>
      <c r="C371" t="str">
        <f t="array" ref="C371">INDEX('diode xref'!$X$1:$X$15,MATCH(MIN(ABS('diode xref'!$W$1:$W$15-M371)),ABS('diode xref'!$W$1:$W$15-M371),0))</f>
        <v>C4D10120</v>
      </c>
      <c r="D371" t="str">
        <f>IFERROR(VLOOKUP(E371,'diode xref'!$Z$23:$AA$29,2,FALSE)," - no package match")</f>
        <v xml:space="preserve"> - no package match</v>
      </c>
      <c r="E371" t="str">
        <f t="shared" si="5"/>
        <v>DO-247-2</v>
      </c>
      <c r="F371">
        <v>1200</v>
      </c>
      <c r="G371">
        <v>10</v>
      </c>
      <c r="H371" t="s">
        <v>3060</v>
      </c>
      <c r="I371" t="s">
        <v>38</v>
      </c>
      <c r="J371" t="s">
        <v>3063</v>
      </c>
      <c r="K371" t="s">
        <v>3062</v>
      </c>
      <c r="L371" t="s">
        <v>8569</v>
      </c>
      <c r="M371">
        <v>10</v>
      </c>
    </row>
    <row r="372" spans="1:13" x14ac:dyDescent="0.35">
      <c r="A372">
        <v>371</v>
      </c>
      <c r="B372" t="str">
        <f>IFERROR(VLOOKUP(CONCATENATE(C372,D372),'diode xref'!$AJ:$AJ,1,FALSE),CONCATENATE(VLOOKUP(C372,'20200310_diodes_as_of_3_10_20'!$A:$B,2,FALSE)," - no package match"))</f>
        <v>C4D02120A - no package match</v>
      </c>
      <c r="C372" t="str">
        <f t="array" ref="C372">INDEX('diode xref'!$X$1:$X$15,MATCH(MIN(ABS('diode xref'!$W$1:$W$15-M372)),ABS('diode xref'!$W$1:$W$15-M372),0))</f>
        <v>C4D02120</v>
      </c>
      <c r="D372" t="str">
        <f>IFERROR(VLOOKUP(E372,'diode xref'!$Z$23:$AA$29,2,FALSE)," - no package match")</f>
        <v>G</v>
      </c>
      <c r="E372" t="str">
        <f t="shared" si="5"/>
        <v>TO-263-3</v>
      </c>
      <c r="F372">
        <v>1200</v>
      </c>
      <c r="G372">
        <v>11.8</v>
      </c>
      <c r="H372" t="s">
        <v>5396</v>
      </c>
      <c r="I372" t="s">
        <v>8571</v>
      </c>
      <c r="J372" t="s">
        <v>5172</v>
      </c>
      <c r="K372" t="s">
        <v>5245</v>
      </c>
      <c r="L372" t="s">
        <v>8536</v>
      </c>
      <c r="M372">
        <v>2</v>
      </c>
    </row>
    <row r="373" spans="1:13" x14ac:dyDescent="0.35">
      <c r="A373">
        <v>372</v>
      </c>
      <c r="B373" t="str">
        <f>IFERROR(VLOOKUP(CONCATENATE(C373,D373),'diode xref'!$AJ:$AJ,1,FALSE),CONCATENATE(VLOOKUP(C373,'20200310_diodes_as_of_3_10_20'!$A:$B,2,FALSE)," - no package match"))</f>
        <v>C4D02120A</v>
      </c>
      <c r="C373" t="str">
        <f t="array" ref="C373">INDEX('diode xref'!$X$1:$X$15,MATCH(MIN(ABS('diode xref'!$W$1:$W$15-M373)),ABS('diode xref'!$W$1:$W$15-M373),0))</f>
        <v>C4D02120</v>
      </c>
      <c r="D373" t="str">
        <f>IFERROR(VLOOKUP(E373,'diode xref'!$Z$23:$AA$29,2,FALSE)," - no package match")</f>
        <v>A</v>
      </c>
      <c r="E373" t="str">
        <f t="shared" si="5"/>
        <v>TO-220-2</v>
      </c>
      <c r="F373">
        <v>1200</v>
      </c>
      <c r="G373">
        <v>12</v>
      </c>
      <c r="H373" t="s">
        <v>6376</v>
      </c>
      <c r="I373" t="s">
        <v>177</v>
      </c>
      <c r="J373" t="s">
        <v>5389</v>
      </c>
      <c r="K373" t="s">
        <v>6374</v>
      </c>
      <c r="L373" t="s">
        <v>8525</v>
      </c>
      <c r="M373">
        <v>2</v>
      </c>
    </row>
    <row r="374" spans="1:13" x14ac:dyDescent="0.35">
      <c r="A374">
        <v>373</v>
      </c>
      <c r="B374" t="str">
        <f>IFERROR(VLOOKUP(CONCATENATE(C374,D374),'diode xref'!$AJ:$AJ,1,FALSE),CONCATENATE(VLOOKUP(C374,'20200310_diodes_as_of_3_10_20'!$A:$B,2,FALSE)," - no package match"))</f>
        <v>C4D20120A - no package match</v>
      </c>
      <c r="C374" t="str">
        <f t="array" ref="C374">INDEX('diode xref'!$X$1:$X$15,MATCH(MIN(ABS('diode xref'!$W$1:$W$15-M374)),ABS('diode xref'!$W$1:$W$15-M374),0))</f>
        <v>C4D20120</v>
      </c>
      <c r="D374" t="str">
        <f>IFERROR(VLOOKUP(E374,'diode xref'!$Z$23:$AA$29,2,FALSE)," - no package match")</f>
        <v>D</v>
      </c>
      <c r="E374" t="str">
        <f t="shared" si="5"/>
        <v>TO-247-3</v>
      </c>
      <c r="F374">
        <v>1200</v>
      </c>
      <c r="G374">
        <v>15</v>
      </c>
      <c r="H374" t="s">
        <v>7079</v>
      </c>
      <c r="I374" t="s">
        <v>288</v>
      </c>
      <c r="J374" t="s">
        <v>2104</v>
      </c>
      <c r="K374" t="s">
        <v>7076</v>
      </c>
      <c r="L374" t="s">
        <v>2030</v>
      </c>
      <c r="M374">
        <v>20</v>
      </c>
    </row>
    <row r="375" spans="1:13" x14ac:dyDescent="0.35">
      <c r="A375">
        <v>374</v>
      </c>
      <c r="B375" t="str">
        <f>IFERROR(VLOOKUP(CONCATENATE(C375,D375),'diode xref'!$AJ:$AJ,1,FALSE),CONCATENATE(VLOOKUP(C375,'20200310_diodes_as_of_3_10_20'!$A:$B,2,FALSE)," - no package match"))</f>
        <v>C4D15120A</v>
      </c>
      <c r="C375" t="str">
        <f t="array" ref="C375">INDEX('diode xref'!$X$1:$X$15,MATCH(MIN(ABS('diode xref'!$W$1:$W$15-M375)),ABS('diode xref'!$W$1:$W$15-M375),0))</f>
        <v>C4D15120</v>
      </c>
      <c r="D375" t="str">
        <f>IFERROR(VLOOKUP(E375,'diode xref'!$Z$23:$AA$29,2,FALSE)," - no package match")</f>
        <v>A</v>
      </c>
      <c r="E375" t="str">
        <f t="shared" si="5"/>
        <v>TO-220-2</v>
      </c>
      <c r="F375">
        <v>1200</v>
      </c>
      <c r="G375">
        <v>15</v>
      </c>
      <c r="H375" t="s">
        <v>6656</v>
      </c>
      <c r="I375" t="s">
        <v>288</v>
      </c>
      <c r="J375" t="s">
        <v>6659</v>
      </c>
      <c r="K375" t="s">
        <v>6658</v>
      </c>
      <c r="L375" t="s">
        <v>8525</v>
      </c>
      <c r="M375">
        <v>15</v>
      </c>
    </row>
    <row r="376" spans="1:13" x14ac:dyDescent="0.35">
      <c r="A376">
        <v>375</v>
      </c>
      <c r="B376" t="str">
        <f>IFERROR(VLOOKUP(CONCATENATE(C376,D376),'diode xref'!$AJ:$AJ,1,FALSE),CONCATENATE(VLOOKUP(C376,'20200310_diodes_as_of_3_10_20'!$A:$B,2,FALSE)," - no package match"))</f>
        <v>C4D15120A</v>
      </c>
      <c r="C376" t="str">
        <f t="array" ref="C376">INDEX('diode xref'!$X$1:$X$15,MATCH(MIN(ABS('diode xref'!$W$1:$W$15-M376)),ABS('diode xref'!$W$1:$W$15-M376),0))</f>
        <v>C4D15120</v>
      </c>
      <c r="D376" t="str">
        <f>IFERROR(VLOOKUP(E376,'diode xref'!$Z$23:$AA$29,2,FALSE)," - no package match")</f>
        <v>A</v>
      </c>
      <c r="E376" t="str">
        <f t="shared" si="5"/>
        <v>TO-220-2</v>
      </c>
      <c r="F376">
        <v>1200</v>
      </c>
      <c r="G376">
        <v>15</v>
      </c>
      <c r="H376" t="s">
        <v>4788</v>
      </c>
      <c r="I376" t="s">
        <v>8573</v>
      </c>
      <c r="J376" t="s">
        <v>4795</v>
      </c>
      <c r="K376" t="s">
        <v>4794</v>
      </c>
      <c r="L376" t="s">
        <v>8525</v>
      </c>
      <c r="M376">
        <v>15</v>
      </c>
    </row>
    <row r="377" spans="1:13" x14ac:dyDescent="0.35">
      <c r="A377">
        <v>376</v>
      </c>
      <c r="B377" t="str">
        <f>IFERROR(VLOOKUP(CONCATENATE(C377,D377),'diode xref'!$AJ:$AJ,1,FALSE),CONCATENATE(VLOOKUP(C377,'20200310_diodes_as_of_3_10_20'!$A:$B,2,FALSE)," - no package match"))</f>
        <v>C4D15120H</v>
      </c>
      <c r="C377" t="str">
        <f t="array" ref="C377">INDEX('diode xref'!$X$1:$X$15,MATCH(MIN(ABS('diode xref'!$W$1:$W$15-M377)),ABS('diode xref'!$W$1:$W$15-M377),0))</f>
        <v>C4D15120</v>
      </c>
      <c r="D377" t="str">
        <f>IFERROR(VLOOKUP(E377,'diode xref'!$Z$23:$AA$29,2,FALSE)," - no package match")</f>
        <v>H</v>
      </c>
      <c r="E377" t="str">
        <f t="shared" si="5"/>
        <v>TO-247-2</v>
      </c>
      <c r="F377">
        <v>1200</v>
      </c>
      <c r="G377">
        <v>15</v>
      </c>
      <c r="H377" t="s">
        <v>4387</v>
      </c>
      <c r="I377" t="s">
        <v>8574</v>
      </c>
      <c r="J377" t="s">
        <v>2904</v>
      </c>
      <c r="K377" t="s">
        <v>4391</v>
      </c>
      <c r="L377" t="s">
        <v>8549</v>
      </c>
      <c r="M377">
        <v>15</v>
      </c>
    </row>
    <row r="378" spans="1:13" x14ac:dyDescent="0.35">
      <c r="A378">
        <v>377</v>
      </c>
      <c r="B378" t="str">
        <f>IFERROR(VLOOKUP(CONCATENATE(C378,D378),'diode xref'!$AJ:$AJ,1,FALSE),CONCATENATE(VLOOKUP(C378,'20200310_diodes_as_of_3_10_20'!$A:$B,2,FALSE)," - no package match"))</f>
        <v>C4D15120A</v>
      </c>
      <c r="C378" t="str">
        <f t="array" ref="C378">INDEX('diode xref'!$X$1:$X$15,MATCH(MIN(ABS('diode xref'!$W$1:$W$15-M378)),ABS('diode xref'!$W$1:$W$15-M378),0))</f>
        <v>C4D15120</v>
      </c>
      <c r="D378" t="str">
        <f>IFERROR(VLOOKUP(E378,'diode xref'!$Z$23:$AA$29,2,FALSE)," - no package match")</f>
        <v>A</v>
      </c>
      <c r="E378" t="str">
        <f t="shared" si="5"/>
        <v>TO-220-2</v>
      </c>
      <c r="F378">
        <v>1200</v>
      </c>
      <c r="G378">
        <v>15</v>
      </c>
      <c r="H378" t="s">
        <v>3830</v>
      </c>
      <c r="I378" t="s">
        <v>8575</v>
      </c>
      <c r="J378" t="s">
        <v>3827</v>
      </c>
      <c r="K378" t="s">
        <v>2918</v>
      </c>
      <c r="L378" t="s">
        <v>8525</v>
      </c>
      <c r="M378">
        <v>15</v>
      </c>
    </row>
    <row r="379" spans="1:13" x14ac:dyDescent="0.35">
      <c r="A379">
        <v>378</v>
      </c>
      <c r="B379" t="str">
        <f>IFERROR(VLOOKUP(CONCATENATE(C379,D379),'diode xref'!$AJ:$AJ,1,FALSE),CONCATENATE(VLOOKUP(C379,'20200310_diodes_as_of_3_10_20'!$A:$B,2,FALSE)," - no package match"))</f>
        <v>C4D15120A</v>
      </c>
      <c r="C379" t="str">
        <f t="array" ref="C379">INDEX('diode xref'!$X$1:$X$15,MATCH(MIN(ABS('diode xref'!$W$1:$W$15-M379)),ABS('diode xref'!$W$1:$W$15-M379),0))</f>
        <v>C4D15120</v>
      </c>
      <c r="D379" t="str">
        <f>IFERROR(VLOOKUP(E379,'diode xref'!$Z$23:$AA$29,2,FALSE)," - no package match")</f>
        <v>A</v>
      </c>
      <c r="E379" t="str">
        <f t="shared" si="5"/>
        <v>TO-220-2</v>
      </c>
      <c r="F379">
        <v>1200</v>
      </c>
      <c r="G379">
        <v>15</v>
      </c>
      <c r="H379" t="s">
        <v>3822</v>
      </c>
      <c r="I379" t="s">
        <v>8575</v>
      </c>
      <c r="J379" t="s">
        <v>3827</v>
      </c>
      <c r="K379" t="s">
        <v>3826</v>
      </c>
      <c r="L379" t="s">
        <v>8525</v>
      </c>
      <c r="M379">
        <v>15</v>
      </c>
    </row>
    <row r="380" spans="1:13" x14ac:dyDescent="0.35">
      <c r="A380">
        <v>379</v>
      </c>
      <c r="B380" t="str">
        <f>IFERROR(VLOOKUP(CONCATENATE(C380,D380),'diode xref'!$AJ:$AJ,1,FALSE),CONCATENATE(VLOOKUP(C380,'20200310_diodes_as_of_3_10_20'!$A:$B,2,FALSE)," - no package match"))</f>
        <v>C4D15120A</v>
      </c>
      <c r="C380" t="str">
        <f t="array" ref="C380">INDEX('diode xref'!$X$1:$X$15,MATCH(MIN(ABS('diode xref'!$W$1:$W$15-M380)),ABS('diode xref'!$W$1:$W$15-M380),0))</f>
        <v>C4D15120</v>
      </c>
      <c r="D380" t="str">
        <f>IFERROR(VLOOKUP(E380,'diode xref'!$Z$23:$AA$29,2,FALSE)," - no package match")</f>
        <v>A</v>
      </c>
      <c r="E380" t="str">
        <f t="shared" si="5"/>
        <v>TO-220-2</v>
      </c>
      <c r="F380">
        <v>1200</v>
      </c>
      <c r="G380">
        <v>15</v>
      </c>
      <c r="H380" t="s">
        <v>2921</v>
      </c>
      <c r="I380" t="s">
        <v>38</v>
      </c>
      <c r="J380" t="s">
        <v>2904</v>
      </c>
      <c r="K380" t="s">
        <v>2918</v>
      </c>
      <c r="L380" t="s">
        <v>8525</v>
      </c>
      <c r="M380">
        <v>15</v>
      </c>
    </row>
    <row r="381" spans="1:13" x14ac:dyDescent="0.35">
      <c r="A381">
        <v>380</v>
      </c>
      <c r="B381" t="str">
        <f>IFERROR(VLOOKUP(CONCATENATE(C381,D381),'diode xref'!$AJ:$AJ,1,FALSE),CONCATENATE(VLOOKUP(C381,'20200310_diodes_as_of_3_10_20'!$A:$B,2,FALSE)," - no package match"))</f>
        <v>C4D15120A</v>
      </c>
      <c r="C381" t="str">
        <f t="array" ref="C381">INDEX('diode xref'!$X$1:$X$15,MATCH(MIN(ABS('diode xref'!$W$1:$W$15-M381)),ABS('diode xref'!$W$1:$W$15-M381),0))</f>
        <v>C4D15120</v>
      </c>
      <c r="D381" t="str">
        <f>IFERROR(VLOOKUP(E381,'diode xref'!$Z$23:$AA$29,2,FALSE)," - no package match")</f>
        <v>A</v>
      </c>
      <c r="E381" t="str">
        <f t="shared" si="5"/>
        <v>TO-220-2</v>
      </c>
      <c r="F381">
        <v>1200</v>
      </c>
      <c r="G381">
        <v>15</v>
      </c>
      <c r="H381" t="s">
        <v>2907</v>
      </c>
      <c r="I381" t="s">
        <v>38</v>
      </c>
      <c r="J381" t="s">
        <v>2904</v>
      </c>
      <c r="K381" t="s">
        <v>2918</v>
      </c>
      <c r="L381" t="s">
        <v>8525</v>
      </c>
      <c r="M381">
        <v>15</v>
      </c>
    </row>
    <row r="382" spans="1:13" x14ac:dyDescent="0.35">
      <c r="A382">
        <v>381</v>
      </c>
      <c r="B382" t="str">
        <f>IFERROR(VLOOKUP(CONCATENATE(C382,D382),'diode xref'!$AJ:$AJ,1,FALSE),CONCATENATE(VLOOKUP(C382,'20200310_diodes_as_of_3_10_20'!$A:$B,2,FALSE)," - no package match"))</f>
        <v>C4D15120A - no package match</v>
      </c>
      <c r="C382" t="str">
        <f t="array" ref="C382">INDEX('diode xref'!$X$1:$X$15,MATCH(MIN(ABS('diode xref'!$W$1:$W$15-M382)),ABS('diode xref'!$W$1:$W$15-M382),0))</f>
        <v>C4D15120</v>
      </c>
      <c r="D382" t="str">
        <f>IFERROR(VLOOKUP(E382,'diode xref'!$Z$23:$AA$29,2,FALSE)," - no package match")</f>
        <v xml:space="preserve"> - no package match</v>
      </c>
      <c r="E382" t="str">
        <f t="shared" si="5"/>
        <v>DO-247-2</v>
      </c>
      <c r="F382">
        <v>1200</v>
      </c>
      <c r="G382">
        <v>15</v>
      </c>
      <c r="H382" t="s">
        <v>2894</v>
      </c>
      <c r="I382" t="s">
        <v>38</v>
      </c>
      <c r="J382" t="s">
        <v>2904</v>
      </c>
      <c r="K382" t="s">
        <v>2903</v>
      </c>
      <c r="L382" t="s">
        <v>8569</v>
      </c>
      <c r="M382">
        <v>15</v>
      </c>
    </row>
    <row r="383" spans="1:13" x14ac:dyDescent="0.35">
      <c r="A383">
        <v>382</v>
      </c>
      <c r="B383" t="str">
        <f>IFERROR(VLOOKUP(CONCATENATE(C383,D383),'diode xref'!$AJ:$AJ,1,FALSE),CONCATENATE(VLOOKUP(C383,'20200310_diodes_as_of_3_10_20'!$A:$B,2,FALSE)," - no package match"))</f>
        <v>C4D15120A</v>
      </c>
      <c r="C383" t="str">
        <f t="array" ref="C383">INDEX('diode xref'!$X$1:$X$15,MATCH(MIN(ABS('diode xref'!$W$1:$W$15-M383)),ABS('diode xref'!$W$1:$W$15-M383),0))</f>
        <v>C4D15120</v>
      </c>
      <c r="D383" t="str">
        <f>IFERROR(VLOOKUP(E383,'diode xref'!$Z$23:$AA$29,2,FALSE)," - no package match")</f>
        <v>A</v>
      </c>
      <c r="E383" t="str">
        <f t="shared" si="5"/>
        <v>TO-220-2</v>
      </c>
      <c r="F383">
        <v>1200</v>
      </c>
      <c r="G383">
        <v>16</v>
      </c>
      <c r="H383" t="s">
        <v>5501</v>
      </c>
      <c r="I383" t="s">
        <v>8571</v>
      </c>
      <c r="J383" t="s">
        <v>5253</v>
      </c>
      <c r="K383" t="s">
        <v>5518</v>
      </c>
      <c r="L383" t="s">
        <v>8525</v>
      </c>
      <c r="M383">
        <v>16</v>
      </c>
    </row>
    <row r="384" spans="1:13" x14ac:dyDescent="0.35">
      <c r="A384">
        <v>383</v>
      </c>
      <c r="B384" t="str">
        <f>IFERROR(VLOOKUP(CONCATENATE(C384,D384),'diode xref'!$AJ:$AJ,1,FALSE),CONCATENATE(VLOOKUP(C384,'20200310_diodes_as_of_3_10_20'!$A:$B,2,FALSE)," - no package match"))</f>
        <v>C4D10120H</v>
      </c>
      <c r="C384" t="str">
        <f t="array" ref="C384">INDEX('diode xref'!$X$1:$X$15,MATCH(MIN(ABS('diode xref'!$W$1:$W$15-M384)),ABS('diode xref'!$W$1:$W$15-M384),0))</f>
        <v>C4D10120</v>
      </c>
      <c r="D384" t="str">
        <f>IFERROR(VLOOKUP(E384,'diode xref'!$Z$23:$AA$29,2,FALSE)," - no package match")</f>
        <v>H</v>
      </c>
      <c r="E384" t="str">
        <f t="shared" si="5"/>
        <v>TO-247-2</v>
      </c>
      <c r="F384">
        <v>1200</v>
      </c>
      <c r="G384">
        <v>17</v>
      </c>
      <c r="H384" t="s">
        <v>7178</v>
      </c>
      <c r="I384" t="s">
        <v>288</v>
      </c>
      <c r="J384" t="s">
        <v>3149</v>
      </c>
      <c r="K384" t="s">
        <v>7187</v>
      </c>
      <c r="L384" t="s">
        <v>8549</v>
      </c>
      <c r="M384">
        <v>10</v>
      </c>
    </row>
    <row r="385" spans="1:13" x14ac:dyDescent="0.35">
      <c r="A385">
        <v>384</v>
      </c>
      <c r="B385" t="str">
        <f>IFERROR(VLOOKUP(CONCATENATE(C385,D385),'diode xref'!$AJ:$AJ,1,FALSE),CONCATENATE(VLOOKUP(C385,'20200310_diodes_as_of_3_10_20'!$A:$B,2,FALSE)," - no package match"))</f>
        <v>C4D10120H</v>
      </c>
      <c r="C385" t="str">
        <f t="array" ref="C385">INDEX('diode xref'!$X$1:$X$15,MATCH(MIN(ABS('diode xref'!$W$1:$W$15-M385)),ABS('diode xref'!$W$1:$W$15-M385),0))</f>
        <v>C4D10120</v>
      </c>
      <c r="D385" t="str">
        <f>IFERROR(VLOOKUP(E385,'diode xref'!$Z$23:$AA$29,2,FALSE)," - no package match")</f>
        <v>H</v>
      </c>
      <c r="E385" t="str">
        <f t="shared" si="5"/>
        <v>TO-247-2</v>
      </c>
      <c r="F385">
        <v>1200</v>
      </c>
      <c r="G385">
        <v>17</v>
      </c>
      <c r="H385" t="s">
        <v>7163</v>
      </c>
      <c r="I385" t="s">
        <v>288</v>
      </c>
      <c r="J385" t="s">
        <v>2104</v>
      </c>
      <c r="K385" t="s">
        <v>7175</v>
      </c>
      <c r="L385" t="s">
        <v>8549</v>
      </c>
      <c r="M385">
        <v>10</v>
      </c>
    </row>
    <row r="386" spans="1:13" x14ac:dyDescent="0.35">
      <c r="A386">
        <v>385</v>
      </c>
      <c r="B386" t="str">
        <f>IFERROR(VLOOKUP(CONCATENATE(C386,D386),'diode xref'!$AJ:$AJ,1,FALSE),CONCATENATE(VLOOKUP(C386,'20200310_diodes_as_of_3_10_20'!$A:$B,2,FALSE)," - no package match"))</f>
        <v>C4D05120A</v>
      </c>
      <c r="C386" t="str">
        <f t="array" ref="C386">INDEX('diode xref'!$X$1:$X$15,MATCH(MIN(ABS('diode xref'!$W$1:$W$15-M386)),ABS('diode xref'!$W$1:$W$15-M386),0))</f>
        <v>C4D05120</v>
      </c>
      <c r="D386" t="str">
        <f>IFERROR(VLOOKUP(E386,'diode xref'!$Z$23:$AA$29,2,FALSE)," - no package match")</f>
        <v>A</v>
      </c>
      <c r="E386" t="str">
        <f t="shared" si="5"/>
        <v>TO-220-2</v>
      </c>
      <c r="F386">
        <v>1200</v>
      </c>
      <c r="G386">
        <v>17.5</v>
      </c>
      <c r="H386" t="s">
        <v>4600</v>
      </c>
      <c r="I386" t="s">
        <v>8573</v>
      </c>
      <c r="J386" t="s">
        <v>4480</v>
      </c>
      <c r="K386" t="s">
        <v>4602</v>
      </c>
      <c r="L386" t="s">
        <v>8525</v>
      </c>
      <c r="M386">
        <v>5</v>
      </c>
    </row>
    <row r="387" spans="1:13" x14ac:dyDescent="0.35">
      <c r="A387">
        <v>386</v>
      </c>
      <c r="B387" t="str">
        <f>IFERROR(VLOOKUP(CONCATENATE(C387,D387),'diode xref'!$AJ:$AJ,1,FALSE),CONCATENATE(VLOOKUP(C387,'20200310_diodes_as_of_3_10_20'!$A:$B,2,FALSE)," - no package match"))</f>
        <v>C4D05120A - no package match</v>
      </c>
      <c r="C387" t="str">
        <f t="array" ref="C387">INDEX('diode xref'!$X$1:$X$15,MATCH(MIN(ABS('diode xref'!$W$1:$W$15-M387)),ABS('diode xref'!$W$1:$W$15-M387),0))</f>
        <v>C4D05120</v>
      </c>
      <c r="D387" t="str">
        <f>IFERROR(VLOOKUP(E387,'diode xref'!$Z$23:$AA$29,2,FALSE)," - no package match")</f>
        <v>D</v>
      </c>
      <c r="E387" t="str">
        <f t="shared" ref="E387:E450" si="6">LEFT(L387,8)</f>
        <v>TO-247-3</v>
      </c>
      <c r="F387">
        <v>1200</v>
      </c>
      <c r="G387">
        <v>17.5</v>
      </c>
      <c r="H387" t="s">
        <v>4475</v>
      </c>
      <c r="I387" t="s">
        <v>8573</v>
      </c>
      <c r="J387" t="s">
        <v>4480</v>
      </c>
      <c r="K387" t="s">
        <v>4479</v>
      </c>
      <c r="L387" t="s">
        <v>2030</v>
      </c>
      <c r="M387">
        <v>5</v>
      </c>
    </row>
    <row r="388" spans="1:13" x14ac:dyDescent="0.35">
      <c r="A388">
        <v>387</v>
      </c>
      <c r="B388" t="str">
        <f>IFERROR(VLOOKUP(CONCATENATE(C388,D388),'diode xref'!$AJ:$AJ,1,FALSE),CONCATENATE(VLOOKUP(C388,'20200310_diodes_as_of_3_10_20'!$A:$B,2,FALSE)," - no package match"))</f>
        <v>C4D05120E</v>
      </c>
      <c r="C388" t="str">
        <f t="array" ref="C388">INDEX('diode xref'!$X$1:$X$15,MATCH(MIN(ABS('diode xref'!$W$1:$W$15-M388)),ABS('diode xref'!$W$1:$W$15-M388),0))</f>
        <v>C4D05120</v>
      </c>
      <c r="D388" t="str">
        <f>IFERROR(VLOOKUP(E388,'diode xref'!$Z$23:$AA$29,2,FALSE)," - no package match")</f>
        <v>E</v>
      </c>
      <c r="E388" t="str">
        <f t="shared" si="6"/>
        <v>TO-252-3</v>
      </c>
      <c r="F388">
        <v>1200</v>
      </c>
      <c r="G388">
        <v>18.100000000000001</v>
      </c>
      <c r="H388" t="s">
        <v>4549</v>
      </c>
      <c r="I388" t="s">
        <v>8573</v>
      </c>
      <c r="J388" t="s">
        <v>4480</v>
      </c>
      <c r="K388" t="s">
        <v>4552</v>
      </c>
      <c r="L388" t="s">
        <v>8526</v>
      </c>
      <c r="M388">
        <v>5</v>
      </c>
    </row>
    <row r="389" spans="1:13" x14ac:dyDescent="0.35">
      <c r="A389">
        <v>388</v>
      </c>
      <c r="B389" t="str">
        <f>IFERROR(VLOOKUP(CONCATENATE(C389,D389),'diode xref'!$AJ:$AJ,1,FALSE),CONCATENATE(VLOOKUP(C389,'20200310_diodes_as_of_3_10_20'!$A:$B,2,FALSE)," - no package match"))</f>
        <v>C4D05120A</v>
      </c>
      <c r="C389" t="str">
        <f t="array" ref="C389">INDEX('diode xref'!$X$1:$X$15,MATCH(MIN(ABS('diode xref'!$W$1:$W$15-M389)),ABS('diode xref'!$W$1:$W$15-M389),0))</f>
        <v>C4D05120</v>
      </c>
      <c r="D389" t="str">
        <f>IFERROR(VLOOKUP(E389,'diode xref'!$Z$23:$AA$29,2,FALSE)," - no package match")</f>
        <v>A</v>
      </c>
      <c r="E389" t="str">
        <f t="shared" si="6"/>
        <v>TO-220-2</v>
      </c>
      <c r="F389">
        <v>1200</v>
      </c>
      <c r="G389">
        <v>19</v>
      </c>
      <c r="H389" t="s">
        <v>7835</v>
      </c>
      <c r="I389" t="s">
        <v>8572</v>
      </c>
      <c r="J389" t="s">
        <v>4480</v>
      </c>
      <c r="K389" t="s">
        <v>7846</v>
      </c>
      <c r="L389" t="s">
        <v>8525</v>
      </c>
      <c r="M389">
        <v>5</v>
      </c>
    </row>
    <row r="390" spans="1:13" x14ac:dyDescent="0.35">
      <c r="A390">
        <v>389</v>
      </c>
      <c r="B390" t="str">
        <f>IFERROR(VLOOKUP(CONCATENATE(C390,D390),'diode xref'!$AJ:$AJ,1,FALSE),CONCATENATE(VLOOKUP(C390,'20200310_diodes_as_of_3_10_20'!$A:$B,2,FALSE)," - no package match"))</f>
        <v>C4D05120E</v>
      </c>
      <c r="C390" t="str">
        <f t="array" ref="C390">INDEX('diode xref'!$X$1:$X$15,MATCH(MIN(ABS('diode xref'!$W$1:$W$15-M390)),ABS('diode xref'!$W$1:$W$15-M390),0))</f>
        <v>C4D05120</v>
      </c>
      <c r="D390" t="str">
        <f>IFERROR(VLOOKUP(E390,'diode xref'!$Z$23:$AA$29,2,FALSE)," - no package match")</f>
        <v>E</v>
      </c>
      <c r="E390" t="str">
        <f t="shared" si="6"/>
        <v>TO-252-3</v>
      </c>
      <c r="F390">
        <v>1200</v>
      </c>
      <c r="G390">
        <v>19</v>
      </c>
      <c r="H390" t="s">
        <v>7821</v>
      </c>
      <c r="I390" t="s">
        <v>8572</v>
      </c>
      <c r="J390" t="s">
        <v>4480</v>
      </c>
      <c r="K390" t="s">
        <v>7832</v>
      </c>
      <c r="L390" t="s">
        <v>8526</v>
      </c>
      <c r="M390">
        <v>5</v>
      </c>
    </row>
    <row r="391" spans="1:13" x14ac:dyDescent="0.35">
      <c r="A391">
        <v>390</v>
      </c>
      <c r="B391" t="str">
        <f>IFERROR(VLOOKUP(CONCATENATE(C391,D391),'diode xref'!$AJ:$AJ,1,FALSE),CONCATENATE(VLOOKUP(C391,'20200310_diodes_as_of_3_10_20'!$A:$B,2,FALSE)," - no package match"))</f>
        <v>C4D05120E</v>
      </c>
      <c r="C391" t="str">
        <f t="array" ref="C391">INDEX('diode xref'!$X$1:$X$15,MATCH(MIN(ABS('diode xref'!$W$1:$W$15-M391)),ABS('diode xref'!$W$1:$W$15-M391),0))</f>
        <v>C4D05120</v>
      </c>
      <c r="D391" t="str">
        <f>IFERROR(VLOOKUP(E391,'diode xref'!$Z$23:$AA$29,2,FALSE)," - no package match")</f>
        <v>E</v>
      </c>
      <c r="E391" t="str">
        <f t="shared" si="6"/>
        <v>TO-252-3</v>
      </c>
      <c r="F391">
        <v>1200</v>
      </c>
      <c r="G391">
        <v>19</v>
      </c>
      <c r="H391" t="s">
        <v>7811</v>
      </c>
      <c r="I391" t="s">
        <v>8572</v>
      </c>
      <c r="J391" t="s">
        <v>4480</v>
      </c>
      <c r="K391" t="s">
        <v>7818</v>
      </c>
      <c r="L391" t="s">
        <v>8526</v>
      </c>
      <c r="M391">
        <v>5</v>
      </c>
    </row>
    <row r="392" spans="1:13" x14ac:dyDescent="0.35">
      <c r="A392">
        <v>391</v>
      </c>
      <c r="B392" t="str">
        <f>IFERROR(VLOOKUP(CONCATENATE(C392,D392),'diode xref'!$AJ:$AJ,1,FALSE),CONCATENATE(VLOOKUP(C392,'20200310_diodes_as_of_3_10_20'!$A:$B,2,FALSE)," - no package match"))</f>
        <v>C4D05120A - no package match</v>
      </c>
      <c r="C392" t="str">
        <f t="array" ref="C392">INDEX('diode xref'!$X$1:$X$15,MATCH(MIN(ABS('diode xref'!$W$1:$W$15-M392)),ABS('diode xref'!$W$1:$W$15-M392),0))</f>
        <v>C4D05120</v>
      </c>
      <c r="D392" t="str">
        <f>IFERROR(VLOOKUP(E392,'diode xref'!$Z$23:$AA$29,2,FALSE)," - no package match")</f>
        <v>G</v>
      </c>
      <c r="E392" t="str">
        <f t="shared" si="6"/>
        <v>TO-263-3</v>
      </c>
      <c r="F392">
        <v>1200</v>
      </c>
      <c r="G392">
        <v>19.100000000000001</v>
      </c>
      <c r="H392" t="s">
        <v>5350</v>
      </c>
      <c r="I392" t="s">
        <v>8571</v>
      </c>
      <c r="J392" t="s">
        <v>4480</v>
      </c>
      <c r="K392" t="s">
        <v>5245</v>
      </c>
      <c r="L392" t="s">
        <v>8536</v>
      </c>
      <c r="M392">
        <v>5</v>
      </c>
    </row>
    <row r="393" spans="1:13" x14ac:dyDescent="0.35">
      <c r="A393">
        <v>392</v>
      </c>
      <c r="B393" t="str">
        <f>IFERROR(VLOOKUP(CONCATENATE(C393,D393),'diode xref'!$AJ:$AJ,1,FALSE),CONCATENATE(VLOOKUP(C393,'20200310_diodes_as_of_3_10_20'!$A:$B,2,FALSE)," - no package match"))</f>
        <v>C4D20120A</v>
      </c>
      <c r="C393" t="str">
        <f t="array" ref="C393">INDEX('diode xref'!$X$1:$X$15,MATCH(MIN(ABS('diode xref'!$W$1:$W$15-M393)),ABS('diode xref'!$W$1:$W$15-M393),0))</f>
        <v>C4D20120</v>
      </c>
      <c r="D393" t="str">
        <f>IFERROR(VLOOKUP(E393,'diode xref'!$Z$23:$AA$29,2,FALSE)," - no package match")</f>
        <v>A</v>
      </c>
      <c r="E393" t="str">
        <f t="shared" si="6"/>
        <v>TO-220-2</v>
      </c>
      <c r="F393">
        <v>1200</v>
      </c>
      <c r="G393">
        <v>20</v>
      </c>
      <c r="H393" t="s">
        <v>6624</v>
      </c>
      <c r="I393" t="s">
        <v>288</v>
      </c>
      <c r="J393" t="s">
        <v>6621</v>
      </c>
      <c r="K393" t="s">
        <v>6635</v>
      </c>
      <c r="L393" t="s">
        <v>8525</v>
      </c>
      <c r="M393">
        <v>20</v>
      </c>
    </row>
    <row r="394" spans="1:13" x14ac:dyDescent="0.35">
      <c r="A394">
        <v>393</v>
      </c>
      <c r="B394" t="str">
        <f>IFERROR(VLOOKUP(CONCATENATE(C394,D394),'diode xref'!$AJ:$AJ,1,FALSE),CONCATENATE(VLOOKUP(C394,'20200310_diodes_as_of_3_10_20'!$A:$B,2,FALSE)," - no package match"))</f>
        <v>C4D20120A</v>
      </c>
      <c r="C394" t="str">
        <f t="array" ref="C394">INDEX('diode xref'!$X$1:$X$15,MATCH(MIN(ABS('diode xref'!$W$1:$W$15-M394)),ABS('diode xref'!$W$1:$W$15-M394),0))</f>
        <v>C4D20120</v>
      </c>
      <c r="D394" t="str">
        <f>IFERROR(VLOOKUP(E394,'diode xref'!$Z$23:$AA$29,2,FALSE)," - no package match")</f>
        <v>A</v>
      </c>
      <c r="E394" t="str">
        <f t="shared" si="6"/>
        <v>TO-220-2</v>
      </c>
      <c r="F394">
        <v>1200</v>
      </c>
      <c r="G394">
        <v>20</v>
      </c>
      <c r="H394" t="s">
        <v>3698</v>
      </c>
      <c r="I394" t="s">
        <v>8575</v>
      </c>
      <c r="J394" t="s">
        <v>3695</v>
      </c>
      <c r="K394" t="s">
        <v>2782</v>
      </c>
      <c r="L394" t="s">
        <v>8525</v>
      </c>
      <c r="M394">
        <v>20</v>
      </c>
    </row>
    <row r="395" spans="1:13" x14ac:dyDescent="0.35">
      <c r="A395">
        <v>394</v>
      </c>
      <c r="B395" t="str">
        <f>IFERROR(VLOOKUP(CONCATENATE(C395,D395),'diode xref'!$AJ:$AJ,1,FALSE),CONCATENATE(VLOOKUP(C395,'20200310_diodes_as_of_3_10_20'!$A:$B,2,FALSE)," - no package match"))</f>
        <v>C4D20120A</v>
      </c>
      <c r="C395" t="str">
        <f t="array" ref="C395">INDEX('diode xref'!$X$1:$X$15,MATCH(MIN(ABS('diode xref'!$W$1:$W$15-M395)),ABS('diode xref'!$W$1:$W$15-M395),0))</f>
        <v>C4D20120</v>
      </c>
      <c r="D395" t="str">
        <f>IFERROR(VLOOKUP(E395,'diode xref'!$Z$23:$AA$29,2,FALSE)," - no package match")</f>
        <v>A</v>
      </c>
      <c r="E395" t="str">
        <f t="shared" si="6"/>
        <v>TO-220-2</v>
      </c>
      <c r="F395">
        <v>1200</v>
      </c>
      <c r="G395">
        <v>20</v>
      </c>
      <c r="H395" t="s">
        <v>3683</v>
      </c>
      <c r="I395" t="s">
        <v>8575</v>
      </c>
      <c r="J395" t="s">
        <v>3695</v>
      </c>
      <c r="K395" t="s">
        <v>3694</v>
      </c>
      <c r="L395" t="s">
        <v>8525</v>
      </c>
      <c r="M395">
        <v>20</v>
      </c>
    </row>
    <row r="396" spans="1:13" x14ac:dyDescent="0.35">
      <c r="A396">
        <v>395</v>
      </c>
      <c r="B396" t="str">
        <f>IFERROR(VLOOKUP(CONCATENATE(C396,D396),'diode xref'!$AJ:$AJ,1,FALSE),CONCATENATE(VLOOKUP(C396,'20200310_diodes_as_of_3_10_20'!$A:$B,2,FALSE)," - no package match"))</f>
        <v>C4D20120A</v>
      </c>
      <c r="C396" t="str">
        <f t="array" ref="C396">INDEX('diode xref'!$X$1:$X$15,MATCH(MIN(ABS('diode xref'!$W$1:$W$15-M396)),ABS('diode xref'!$W$1:$W$15-M396),0))</f>
        <v>C4D20120</v>
      </c>
      <c r="D396" t="str">
        <f>IFERROR(VLOOKUP(E396,'diode xref'!$Z$23:$AA$29,2,FALSE)," - no package match")</f>
        <v>A</v>
      </c>
      <c r="E396" t="str">
        <f t="shared" si="6"/>
        <v>TO-220-2</v>
      </c>
      <c r="F396">
        <v>1200</v>
      </c>
      <c r="G396">
        <v>20</v>
      </c>
      <c r="H396" t="s">
        <v>2785</v>
      </c>
      <c r="I396" t="s">
        <v>38</v>
      </c>
      <c r="J396" t="s">
        <v>2731</v>
      </c>
      <c r="K396" t="s">
        <v>2782</v>
      </c>
      <c r="L396" t="s">
        <v>8525</v>
      </c>
      <c r="M396">
        <v>20</v>
      </c>
    </row>
    <row r="397" spans="1:13" x14ac:dyDescent="0.35">
      <c r="A397">
        <v>396</v>
      </c>
      <c r="B397" t="str">
        <f>IFERROR(VLOOKUP(CONCATENATE(C397,D397),'diode xref'!$AJ:$AJ,1,FALSE),CONCATENATE(VLOOKUP(C397,'20200310_diodes_as_of_3_10_20'!$A:$B,2,FALSE)," - no package match"))</f>
        <v>C4D20120A</v>
      </c>
      <c r="C397" t="str">
        <f t="array" ref="C397">INDEX('diode xref'!$X$1:$X$15,MATCH(MIN(ABS('diode xref'!$W$1:$W$15-M397)),ABS('diode xref'!$W$1:$W$15-M397),0))</f>
        <v>C4D20120</v>
      </c>
      <c r="D397" t="str">
        <f>IFERROR(VLOOKUP(E397,'diode xref'!$Z$23:$AA$29,2,FALSE)," - no package match")</f>
        <v>A</v>
      </c>
      <c r="E397" t="str">
        <f t="shared" si="6"/>
        <v>TO-220-2</v>
      </c>
      <c r="F397">
        <v>1200</v>
      </c>
      <c r="G397">
        <v>20</v>
      </c>
      <c r="H397" t="s">
        <v>2779</v>
      </c>
      <c r="I397" t="s">
        <v>38</v>
      </c>
      <c r="J397" t="s">
        <v>2731</v>
      </c>
      <c r="K397" t="s">
        <v>2782</v>
      </c>
      <c r="L397" t="s">
        <v>8525</v>
      </c>
      <c r="M397">
        <v>20</v>
      </c>
    </row>
    <row r="398" spans="1:13" x14ac:dyDescent="0.35">
      <c r="A398">
        <v>397</v>
      </c>
      <c r="B398" t="str">
        <f>IFERROR(VLOOKUP(CONCATENATE(C398,D398),'diode xref'!$AJ:$AJ,1,FALSE),CONCATENATE(VLOOKUP(C398,'20200310_diodes_as_of_3_10_20'!$A:$B,2,FALSE)," - no package match"))</f>
        <v>C4D20120A - no package match</v>
      </c>
      <c r="C398" t="str">
        <f t="array" ref="C398">INDEX('diode xref'!$X$1:$X$15,MATCH(MIN(ABS('diode xref'!$W$1:$W$15-M398)),ABS('diode xref'!$W$1:$W$15-M398),0))</f>
        <v>C4D20120</v>
      </c>
      <c r="D398" t="str">
        <f>IFERROR(VLOOKUP(E398,'diode xref'!$Z$23:$AA$29,2,FALSE)," - no package match")</f>
        <v>G</v>
      </c>
      <c r="E398" t="str">
        <f t="shared" si="6"/>
        <v>TO-263-3</v>
      </c>
      <c r="F398">
        <v>1200</v>
      </c>
      <c r="G398">
        <v>20</v>
      </c>
      <c r="H398" t="s">
        <v>2767</v>
      </c>
      <c r="I398" t="s">
        <v>38</v>
      </c>
      <c r="J398" t="s">
        <v>2731</v>
      </c>
      <c r="K398" t="s">
        <v>2768</v>
      </c>
      <c r="L398" t="s">
        <v>8536</v>
      </c>
      <c r="M398">
        <v>20</v>
      </c>
    </row>
    <row r="399" spans="1:13" x14ac:dyDescent="0.35">
      <c r="A399">
        <v>398</v>
      </c>
      <c r="B399" t="str">
        <f>IFERROR(VLOOKUP(CONCATENATE(C399,D399),'diode xref'!$AJ:$AJ,1,FALSE),CONCATENATE(VLOOKUP(C399,'20200310_diodes_as_of_3_10_20'!$A:$B,2,FALSE)," - no package match"))</f>
        <v>C4D20120A - no package match</v>
      </c>
      <c r="C399" t="str">
        <f t="array" ref="C399">INDEX('diode xref'!$X$1:$X$15,MATCH(MIN(ABS('diode xref'!$W$1:$W$15-M399)),ABS('diode xref'!$W$1:$W$15-M399),0))</f>
        <v>C4D20120</v>
      </c>
      <c r="D399" t="str">
        <f>IFERROR(VLOOKUP(E399,'diode xref'!$Z$23:$AA$29,2,FALSE)," - no package match")</f>
        <v>G</v>
      </c>
      <c r="E399" t="str">
        <f t="shared" si="6"/>
        <v>TO-263-3</v>
      </c>
      <c r="F399">
        <v>1200</v>
      </c>
      <c r="G399">
        <v>20</v>
      </c>
      <c r="H399" t="s">
        <v>2748</v>
      </c>
      <c r="I399" t="s">
        <v>38</v>
      </c>
      <c r="J399" t="s">
        <v>2731</v>
      </c>
      <c r="K399" t="s">
        <v>2745</v>
      </c>
      <c r="L399" t="s">
        <v>8536</v>
      </c>
      <c r="M399">
        <v>20</v>
      </c>
    </row>
    <row r="400" spans="1:13" x14ac:dyDescent="0.35">
      <c r="A400">
        <v>399</v>
      </c>
      <c r="B400" t="str">
        <f>IFERROR(VLOOKUP(CONCATENATE(C400,D400),'diode xref'!$AJ:$AJ,1,FALSE),CONCATENATE(VLOOKUP(C400,'20200310_diodes_as_of_3_10_20'!$A:$B,2,FALSE)," - no package match"))</f>
        <v>C4D20120A - no package match</v>
      </c>
      <c r="C400" t="str">
        <f t="array" ref="C400">INDEX('diode xref'!$X$1:$X$15,MATCH(MIN(ABS('diode xref'!$W$1:$W$15-M400)),ABS('diode xref'!$W$1:$W$15-M400),0))</f>
        <v>C4D20120</v>
      </c>
      <c r="D400" t="str">
        <f>IFERROR(VLOOKUP(E400,'diode xref'!$Z$23:$AA$29,2,FALSE)," - no package match")</f>
        <v>G</v>
      </c>
      <c r="E400" t="str">
        <f t="shared" si="6"/>
        <v>TO-263-3</v>
      </c>
      <c r="F400">
        <v>1200</v>
      </c>
      <c r="G400">
        <v>20</v>
      </c>
      <c r="H400" t="s">
        <v>2734</v>
      </c>
      <c r="I400" t="s">
        <v>38</v>
      </c>
      <c r="J400" t="s">
        <v>2731</v>
      </c>
      <c r="K400" t="s">
        <v>2745</v>
      </c>
      <c r="L400" t="s">
        <v>8536</v>
      </c>
      <c r="M400">
        <v>20</v>
      </c>
    </row>
    <row r="401" spans="1:13" x14ac:dyDescent="0.35">
      <c r="A401">
        <v>400</v>
      </c>
      <c r="B401" t="str">
        <f>IFERROR(VLOOKUP(CONCATENATE(C401,D401),'diode xref'!$AJ:$AJ,1,FALSE),CONCATENATE(VLOOKUP(C401,'20200310_diodes_as_of_3_10_20'!$A:$B,2,FALSE)," - no package match"))</f>
        <v>C4D20120A - no package match</v>
      </c>
      <c r="C401" t="str">
        <f t="array" ref="C401">INDEX('diode xref'!$X$1:$X$15,MATCH(MIN(ABS('diode xref'!$W$1:$W$15-M401)),ABS('diode xref'!$W$1:$W$15-M401),0))</f>
        <v>C4D20120</v>
      </c>
      <c r="D401" t="str">
        <f>IFERROR(VLOOKUP(E401,'diode xref'!$Z$23:$AA$29,2,FALSE)," - no package match")</f>
        <v xml:space="preserve"> - no package match</v>
      </c>
      <c r="E401" t="str">
        <f t="shared" si="6"/>
        <v>DO-247-2</v>
      </c>
      <c r="F401">
        <v>1200</v>
      </c>
      <c r="G401">
        <v>20</v>
      </c>
      <c r="H401" t="s">
        <v>2720</v>
      </c>
      <c r="I401" t="s">
        <v>38</v>
      </c>
      <c r="J401" t="s">
        <v>2731</v>
      </c>
      <c r="K401" t="s">
        <v>2730</v>
      </c>
      <c r="L401" t="s">
        <v>8569</v>
      </c>
      <c r="M401">
        <v>20</v>
      </c>
    </row>
    <row r="402" spans="1:13" x14ac:dyDescent="0.35">
      <c r="A402">
        <v>401</v>
      </c>
      <c r="B402" t="str">
        <f>IFERROR(VLOOKUP(CONCATENATE(C402,D402),'diode xref'!$AJ:$AJ,1,FALSE),CONCATENATE(VLOOKUP(C402,'20200310_diodes_as_of_3_10_20'!$A:$B,2,FALSE)," - no package match"))</f>
        <v>C4D10120A - no package match</v>
      </c>
      <c r="C402" t="str">
        <f t="array" ref="C402">INDEX('diode xref'!$X$1:$X$15,MATCH(MIN(ABS('diode xref'!$W$1:$W$15-M402)),ABS('diode xref'!$W$1:$W$15-M402),0))</f>
        <v>C4D10120</v>
      </c>
      <c r="D402" t="str">
        <f>IFERROR(VLOOKUP(E402,'diode xref'!$Z$23:$AA$29,2,FALSE)," - no package match")</f>
        <v>G</v>
      </c>
      <c r="E402" t="str">
        <f t="shared" si="6"/>
        <v>TO-263-3</v>
      </c>
      <c r="F402">
        <v>1200</v>
      </c>
      <c r="G402">
        <v>21</v>
      </c>
      <c r="H402" t="s">
        <v>7442</v>
      </c>
      <c r="I402" t="s">
        <v>288</v>
      </c>
      <c r="J402" t="s">
        <v>3149</v>
      </c>
      <c r="K402" t="s">
        <v>7448</v>
      </c>
      <c r="L402" t="s">
        <v>8536</v>
      </c>
      <c r="M402">
        <v>10</v>
      </c>
    </row>
    <row r="403" spans="1:13" x14ac:dyDescent="0.35">
      <c r="A403">
        <v>402</v>
      </c>
      <c r="B403" t="str">
        <f>IFERROR(VLOOKUP(CONCATENATE(C403,D403),'diode xref'!$AJ:$AJ,1,FALSE),CONCATENATE(VLOOKUP(C403,'20200310_diodes_as_of_3_10_20'!$A:$B,2,FALSE)," - no package match"))</f>
        <v>C4D10120A - no package match</v>
      </c>
      <c r="C403" t="str">
        <f t="array" ref="C403">INDEX('diode xref'!$X$1:$X$15,MATCH(MIN(ABS('diode xref'!$W$1:$W$15-M403)),ABS('diode xref'!$W$1:$W$15-M403),0))</f>
        <v>C4D10120</v>
      </c>
      <c r="D403" t="str">
        <f>IFERROR(VLOOKUP(E403,'diode xref'!$Z$23:$AA$29,2,FALSE)," - no package match")</f>
        <v>G</v>
      </c>
      <c r="E403" t="str">
        <f t="shared" si="6"/>
        <v>TO-263-3</v>
      </c>
      <c r="F403">
        <v>1200</v>
      </c>
      <c r="G403">
        <v>21</v>
      </c>
      <c r="H403" t="s">
        <v>7426</v>
      </c>
      <c r="I403" t="s">
        <v>288</v>
      </c>
      <c r="J403" t="s">
        <v>3149</v>
      </c>
      <c r="K403" t="s">
        <v>7175</v>
      </c>
      <c r="L403" t="s">
        <v>8536</v>
      </c>
      <c r="M403">
        <v>10</v>
      </c>
    </row>
    <row r="404" spans="1:13" x14ac:dyDescent="0.35">
      <c r="A404">
        <v>403</v>
      </c>
      <c r="B404" t="str">
        <f>IFERROR(VLOOKUP(CONCATENATE(C404,D404),'diode xref'!$AJ:$AJ,1,FALSE),CONCATENATE(VLOOKUP(C404,'20200310_diodes_as_of_3_10_20'!$A:$B,2,FALSE)," - no package match"))</f>
        <v>C4D08120E</v>
      </c>
      <c r="C404" t="str">
        <f t="array" ref="C404">INDEX('diode xref'!$X$1:$X$15,MATCH(MIN(ABS('diode xref'!$W$1:$W$15-M404)),ABS('diode xref'!$W$1:$W$15-M404),0))</f>
        <v>C4D08120</v>
      </c>
      <c r="D404" t="str">
        <f>IFERROR(VLOOKUP(E404,'diode xref'!$Z$23:$AA$29,2,FALSE)," - no package match")</f>
        <v>E</v>
      </c>
      <c r="E404" t="str">
        <f t="shared" si="6"/>
        <v>TO-252-3</v>
      </c>
      <c r="F404">
        <v>1200</v>
      </c>
      <c r="G404">
        <v>22.5</v>
      </c>
      <c r="H404" t="s">
        <v>7265</v>
      </c>
      <c r="I404" t="s">
        <v>288</v>
      </c>
      <c r="J404" t="s">
        <v>2281</v>
      </c>
      <c r="K404" t="s">
        <v>7277</v>
      </c>
      <c r="L404" t="s">
        <v>8526</v>
      </c>
      <c r="M404">
        <v>8</v>
      </c>
    </row>
    <row r="405" spans="1:13" x14ac:dyDescent="0.35">
      <c r="A405">
        <v>404</v>
      </c>
      <c r="B405" t="str">
        <f>IFERROR(VLOOKUP(CONCATENATE(C405,D405),'diode xref'!$AJ:$AJ,1,FALSE),CONCATENATE(VLOOKUP(C405,'20200310_diodes_as_of_3_10_20'!$A:$B,2,FALSE)," - no package match"))</f>
        <v>C4D08120A - no package match</v>
      </c>
      <c r="C405" t="str">
        <f t="array" ref="C405">INDEX('diode xref'!$X$1:$X$15,MATCH(MIN(ABS('diode xref'!$W$1:$W$15-M405)),ABS('diode xref'!$W$1:$W$15-M405),0))</f>
        <v>C4D08120</v>
      </c>
      <c r="D405" t="str">
        <f>IFERROR(VLOOKUP(E405,'diode xref'!$Z$23:$AA$29,2,FALSE)," - no package match")</f>
        <v>G</v>
      </c>
      <c r="E405" t="str">
        <f t="shared" si="6"/>
        <v>TO-263-3</v>
      </c>
      <c r="F405">
        <v>1200</v>
      </c>
      <c r="G405">
        <v>22.8</v>
      </c>
      <c r="H405" t="s">
        <v>5313</v>
      </c>
      <c r="I405" t="s">
        <v>8571</v>
      </c>
      <c r="J405" t="s">
        <v>5314</v>
      </c>
      <c r="K405" t="s">
        <v>5245</v>
      </c>
      <c r="L405" t="s">
        <v>8536</v>
      </c>
      <c r="M405">
        <v>8</v>
      </c>
    </row>
    <row r="406" spans="1:13" x14ac:dyDescent="0.35">
      <c r="A406">
        <v>405</v>
      </c>
      <c r="B406" t="str">
        <f>IFERROR(VLOOKUP(CONCATENATE(C406,D406),'diode xref'!$AJ:$AJ,1,FALSE),CONCATENATE(VLOOKUP(C406,'20200310_diodes_as_of_3_10_20'!$A:$B,2,FALSE)," - no package match"))</f>
        <v>C4D08120A</v>
      </c>
      <c r="C406" t="str">
        <f t="array" ref="C406">INDEX('diode xref'!$X$1:$X$15,MATCH(MIN(ABS('diode xref'!$W$1:$W$15-M406)),ABS('diode xref'!$W$1:$W$15-M406),0))</f>
        <v>C4D08120</v>
      </c>
      <c r="D406" t="str">
        <f>IFERROR(VLOOKUP(E406,'diode xref'!$Z$23:$AA$29,2,FALSE)," - no package match")</f>
        <v>A</v>
      </c>
      <c r="E406" t="str">
        <f t="shared" si="6"/>
        <v>TO-220-2</v>
      </c>
      <c r="F406">
        <v>1200</v>
      </c>
      <c r="G406">
        <v>24.5</v>
      </c>
      <c r="H406" t="s">
        <v>7800</v>
      </c>
      <c r="I406" t="s">
        <v>8572</v>
      </c>
      <c r="J406" t="s">
        <v>7808</v>
      </c>
      <c r="K406" t="s">
        <v>6748</v>
      </c>
      <c r="L406" t="s">
        <v>8525</v>
      </c>
      <c r="M406">
        <v>8</v>
      </c>
    </row>
    <row r="407" spans="1:13" x14ac:dyDescent="0.35">
      <c r="A407">
        <v>406</v>
      </c>
      <c r="B407" t="str">
        <f>IFERROR(VLOOKUP(CONCATENATE(C407,D407),'diode xref'!$AJ:$AJ,1,FALSE),CONCATENATE(VLOOKUP(C407,'20200310_diodes_as_of_3_10_20'!$A:$B,2,FALSE)," - no package match"))</f>
        <v>C4D08120E</v>
      </c>
      <c r="C407" t="str">
        <f t="array" ref="C407">INDEX('diode xref'!$X$1:$X$15,MATCH(MIN(ABS('diode xref'!$W$1:$W$15-M407)),ABS('diode xref'!$W$1:$W$15-M407),0))</f>
        <v>C4D08120</v>
      </c>
      <c r="D407" t="str">
        <f>IFERROR(VLOOKUP(E407,'diode xref'!$Z$23:$AA$29,2,FALSE)," - no package match")</f>
        <v>E</v>
      </c>
      <c r="E407" t="str">
        <f t="shared" si="6"/>
        <v>TO-252-3</v>
      </c>
      <c r="F407">
        <v>1200</v>
      </c>
      <c r="G407">
        <v>24.5</v>
      </c>
      <c r="H407" t="s">
        <v>7788</v>
      </c>
      <c r="I407" t="s">
        <v>8572</v>
      </c>
      <c r="J407" t="s">
        <v>7797</v>
      </c>
      <c r="K407" t="s">
        <v>7796</v>
      </c>
      <c r="L407" t="s">
        <v>8526</v>
      </c>
      <c r="M407">
        <v>8</v>
      </c>
    </row>
    <row r="408" spans="1:13" x14ac:dyDescent="0.35">
      <c r="A408">
        <v>407</v>
      </c>
      <c r="B408" t="str">
        <f>IFERROR(VLOOKUP(CONCATENATE(C408,D408),'diode xref'!$AJ:$AJ,1,FALSE),CONCATENATE(VLOOKUP(C408,'20200310_diodes_as_of_3_10_20'!$A:$B,2,FALSE)," - no package match"))</f>
        <v>C4D08120E</v>
      </c>
      <c r="C408" t="str">
        <f t="array" ref="C408">INDEX('diode xref'!$X$1:$X$15,MATCH(MIN(ABS('diode xref'!$W$1:$W$15-M408)),ABS('diode xref'!$W$1:$W$15-M408),0))</f>
        <v>C4D08120</v>
      </c>
      <c r="D408" t="str">
        <f>IFERROR(VLOOKUP(E408,'diode xref'!$Z$23:$AA$29,2,FALSE)," - no package match")</f>
        <v>E</v>
      </c>
      <c r="E408" t="str">
        <f t="shared" si="6"/>
        <v>TO-252-3</v>
      </c>
      <c r="F408">
        <v>1200</v>
      </c>
      <c r="G408">
        <v>24.5</v>
      </c>
      <c r="H408" t="s">
        <v>7782</v>
      </c>
      <c r="I408" t="s">
        <v>8572</v>
      </c>
      <c r="J408" t="s">
        <v>4466</v>
      </c>
      <c r="K408" t="s">
        <v>7785</v>
      </c>
      <c r="L408" t="s">
        <v>8526</v>
      </c>
      <c r="M408">
        <v>8</v>
      </c>
    </row>
    <row r="409" spans="1:13" x14ac:dyDescent="0.35">
      <c r="A409">
        <v>408</v>
      </c>
      <c r="B409" t="str">
        <f>IFERROR(VLOOKUP(CONCATENATE(C409,D409),'diode xref'!$AJ:$AJ,1,FALSE),CONCATENATE(VLOOKUP(C409,'20200310_diodes_as_of_3_10_20'!$A:$B,2,FALSE)," - no package match"))</f>
        <v>C4D08120A</v>
      </c>
      <c r="C409" t="str">
        <f t="array" ref="C409">INDEX('diode xref'!$X$1:$X$15,MATCH(MIN(ABS('diode xref'!$W$1:$W$15-M409)),ABS('diode xref'!$W$1:$W$15-M409),0))</f>
        <v>C4D08120</v>
      </c>
      <c r="D409" t="str">
        <f>IFERROR(VLOOKUP(E409,'diode xref'!$Z$23:$AA$29,2,FALSE)," - no package match")</f>
        <v>A</v>
      </c>
      <c r="E409" t="str">
        <f t="shared" si="6"/>
        <v>TO-220-2</v>
      </c>
      <c r="F409">
        <v>1200</v>
      </c>
      <c r="G409">
        <v>24.5</v>
      </c>
      <c r="H409" t="s">
        <v>4588</v>
      </c>
      <c r="I409" t="s">
        <v>8573</v>
      </c>
      <c r="J409" t="s">
        <v>4466</v>
      </c>
      <c r="K409" t="s">
        <v>4539</v>
      </c>
      <c r="L409" t="s">
        <v>8525</v>
      </c>
      <c r="M409">
        <v>8</v>
      </c>
    </row>
    <row r="410" spans="1:13" x14ac:dyDescent="0.35">
      <c r="A410">
        <v>409</v>
      </c>
      <c r="B410" t="str">
        <f>IFERROR(VLOOKUP(CONCATENATE(C410,D410),'diode xref'!$AJ:$AJ,1,FALSE),CONCATENATE(VLOOKUP(C410,'20200310_diodes_as_of_3_10_20'!$A:$B,2,FALSE)," - no package match"))</f>
        <v>C4D08120E</v>
      </c>
      <c r="C410" t="str">
        <f t="array" ref="C410">INDEX('diode xref'!$X$1:$X$15,MATCH(MIN(ABS('diode xref'!$W$1:$W$15-M410)),ABS('diode xref'!$W$1:$W$15-M410),0))</f>
        <v>C4D08120</v>
      </c>
      <c r="D410" t="str">
        <f>IFERROR(VLOOKUP(E410,'diode xref'!$Z$23:$AA$29,2,FALSE)," - no package match")</f>
        <v>E</v>
      </c>
      <c r="E410" t="str">
        <f t="shared" si="6"/>
        <v>TO-252-3</v>
      </c>
      <c r="F410">
        <v>1200</v>
      </c>
      <c r="G410">
        <v>24.5</v>
      </c>
      <c r="H410" t="s">
        <v>4535</v>
      </c>
      <c r="I410" t="s">
        <v>8573</v>
      </c>
      <c r="J410" t="s">
        <v>4466</v>
      </c>
      <c r="K410" t="s">
        <v>4539</v>
      </c>
      <c r="L410" t="s">
        <v>8526</v>
      </c>
      <c r="M410">
        <v>8</v>
      </c>
    </row>
    <row r="411" spans="1:13" x14ac:dyDescent="0.35">
      <c r="A411">
        <v>410</v>
      </c>
      <c r="B411" t="str">
        <f>IFERROR(VLOOKUP(CONCATENATE(C411,D411),'diode xref'!$AJ:$AJ,1,FALSE),CONCATENATE(VLOOKUP(C411,'20200310_diodes_as_of_3_10_20'!$A:$B,2,FALSE)," - no package match"))</f>
        <v>C4D08120A - no package match</v>
      </c>
      <c r="C411" t="str">
        <f t="array" ref="C411">INDEX('diode xref'!$X$1:$X$15,MATCH(MIN(ABS('diode xref'!$W$1:$W$15-M411)),ABS('diode xref'!$W$1:$W$15-M411),0))</f>
        <v>C4D08120</v>
      </c>
      <c r="D411" t="str">
        <f>IFERROR(VLOOKUP(E411,'diode xref'!$Z$23:$AA$29,2,FALSE)," - no package match")</f>
        <v>D</v>
      </c>
      <c r="E411" t="str">
        <f t="shared" si="6"/>
        <v>TO-247-3</v>
      </c>
      <c r="F411">
        <v>1200</v>
      </c>
      <c r="G411">
        <v>24.5</v>
      </c>
      <c r="H411" t="s">
        <v>4462</v>
      </c>
      <c r="I411" t="s">
        <v>8573</v>
      </c>
      <c r="J411" t="s">
        <v>4466</v>
      </c>
      <c r="K411" t="s">
        <v>4465</v>
      </c>
      <c r="L411" t="s">
        <v>2030</v>
      </c>
      <c r="M411">
        <v>8</v>
      </c>
    </row>
    <row r="412" spans="1:13" x14ac:dyDescent="0.35">
      <c r="A412">
        <v>411</v>
      </c>
      <c r="B412" t="str">
        <f>IFERROR(VLOOKUP(CONCATENATE(C412,D412),'diode xref'!$AJ:$AJ,1,FALSE),CONCATENATE(VLOOKUP(C412,'20200310_diodes_as_of_3_10_20'!$A:$B,2,FALSE)," - no package match"))</f>
        <v>C4D20120A - no package match</v>
      </c>
      <c r="C412" t="str">
        <f t="array" ref="C412">INDEX('diode xref'!$X$1:$X$15,MATCH(MIN(ABS('diode xref'!$W$1:$W$15-M412)),ABS('diode xref'!$W$1:$W$15-M412),0))</f>
        <v>C4D20120</v>
      </c>
      <c r="D412" t="str">
        <f>IFERROR(VLOOKUP(E412,'diode xref'!$Z$23:$AA$29,2,FALSE)," - no package match")</f>
        <v>D</v>
      </c>
      <c r="E412" t="str">
        <f t="shared" si="6"/>
        <v>TO-247-3</v>
      </c>
      <c r="F412">
        <v>1200</v>
      </c>
      <c r="G412">
        <v>25</v>
      </c>
      <c r="H412" t="s">
        <v>6935</v>
      </c>
      <c r="I412" t="s">
        <v>288</v>
      </c>
      <c r="J412" t="s">
        <v>2104</v>
      </c>
      <c r="K412" t="s">
        <v>6947</v>
      </c>
      <c r="L412" t="s">
        <v>2030</v>
      </c>
      <c r="M412">
        <v>40</v>
      </c>
    </row>
    <row r="413" spans="1:13" x14ac:dyDescent="0.35">
      <c r="A413">
        <v>412</v>
      </c>
      <c r="B413" t="str">
        <f>IFERROR(VLOOKUP(CONCATENATE(C413,D413),'diode xref'!$AJ:$AJ,1,FALSE),CONCATENATE(VLOOKUP(C413,'20200310_diodes_as_of_3_10_20'!$A:$B,2,FALSE)," - no package match"))</f>
        <v>C4D15120H</v>
      </c>
      <c r="C413" t="str">
        <f t="array" ref="C413">INDEX('diode xref'!$X$1:$X$15,MATCH(MIN(ABS('diode xref'!$W$1:$W$15-M413)),ABS('diode xref'!$W$1:$W$15-M413),0))</f>
        <v>C4D15120</v>
      </c>
      <c r="D413" t="str">
        <f>IFERROR(VLOOKUP(E413,'diode xref'!$Z$23:$AA$29,2,FALSE)," - no package match")</f>
        <v>H</v>
      </c>
      <c r="E413" t="str">
        <f t="shared" si="6"/>
        <v>TO-247-2</v>
      </c>
      <c r="F413">
        <v>1200</v>
      </c>
      <c r="G413">
        <v>26</v>
      </c>
      <c r="H413" t="s">
        <v>7124</v>
      </c>
      <c r="I413" t="s">
        <v>288</v>
      </c>
      <c r="J413" t="s">
        <v>6659</v>
      </c>
      <c r="K413" t="s">
        <v>7135</v>
      </c>
      <c r="L413" t="s">
        <v>8549</v>
      </c>
      <c r="M413">
        <v>15</v>
      </c>
    </row>
    <row r="414" spans="1:13" x14ac:dyDescent="0.35">
      <c r="A414">
        <v>413</v>
      </c>
      <c r="B414" t="str">
        <f>IFERROR(VLOOKUP(CONCATENATE(C414,D414),'diode xref'!$AJ:$AJ,1,FALSE),CONCATENATE(VLOOKUP(C414,'20200310_diodes_as_of_3_10_20'!$A:$B,2,FALSE)," - no package match"))</f>
        <v>C4D05120E</v>
      </c>
      <c r="C414" t="str">
        <f t="array" ref="C414">INDEX('diode xref'!$X$1:$X$15,MATCH(MIN(ABS('diode xref'!$W$1:$W$15-M414)),ABS('diode xref'!$W$1:$W$15-M414),0))</f>
        <v>C4D05120</v>
      </c>
      <c r="D414" t="str">
        <f>IFERROR(VLOOKUP(E414,'diode xref'!$Z$23:$AA$29,2,FALSE)," - no package match")</f>
        <v>E</v>
      </c>
      <c r="E414" t="str">
        <f t="shared" si="6"/>
        <v>TO-252-3</v>
      </c>
      <c r="F414">
        <v>1200</v>
      </c>
      <c r="G414">
        <v>27</v>
      </c>
      <c r="H414" t="s">
        <v>6359</v>
      </c>
      <c r="I414" t="s">
        <v>177</v>
      </c>
      <c r="J414" t="s">
        <v>4480</v>
      </c>
      <c r="K414" t="s">
        <v>6365</v>
      </c>
      <c r="L414" t="s">
        <v>8526</v>
      </c>
      <c r="M414">
        <v>5</v>
      </c>
    </row>
    <row r="415" spans="1:13" x14ac:dyDescent="0.35">
      <c r="A415">
        <v>414</v>
      </c>
      <c r="B415" t="str">
        <f>IFERROR(VLOOKUP(CONCATENATE(C415,D415),'diode xref'!$AJ:$AJ,1,FALSE),CONCATENATE(VLOOKUP(C415,'20200310_diodes_as_of_3_10_20'!$A:$B,2,FALSE)," - no package match"))</f>
        <v>C4D10120A</v>
      </c>
      <c r="C415" t="str">
        <f t="array" ref="C415">INDEX('diode xref'!$X$1:$X$15,MATCH(MIN(ABS('diode xref'!$W$1:$W$15-M415)),ABS('diode xref'!$W$1:$W$15-M415),0))</f>
        <v>C4D10120</v>
      </c>
      <c r="D415" t="str">
        <f>IFERROR(VLOOKUP(E415,'diode xref'!$Z$23:$AA$29,2,FALSE)," - no package match")</f>
        <v>A</v>
      </c>
      <c r="E415" t="str">
        <f t="shared" si="6"/>
        <v>TO-220-2</v>
      </c>
      <c r="F415">
        <v>1200</v>
      </c>
      <c r="G415">
        <v>28</v>
      </c>
      <c r="H415" t="s">
        <v>4579</v>
      </c>
      <c r="I415" t="s">
        <v>8573</v>
      </c>
      <c r="J415" t="s">
        <v>4453</v>
      </c>
      <c r="K415" t="s">
        <v>4581</v>
      </c>
      <c r="L415" t="s">
        <v>8525</v>
      </c>
      <c r="M415">
        <v>10</v>
      </c>
    </row>
    <row r="416" spans="1:13" x14ac:dyDescent="0.35">
      <c r="A416">
        <v>415</v>
      </c>
      <c r="B416" t="str">
        <f>IFERROR(VLOOKUP(CONCATENATE(C416,D416),'diode xref'!$AJ:$AJ,1,FALSE),CONCATENATE(VLOOKUP(C416,'20200310_diodes_as_of_3_10_20'!$A:$B,2,FALSE)," - no package match"))</f>
        <v>C4D10120A - no package match</v>
      </c>
      <c r="C416" t="str">
        <f t="array" ref="C416">INDEX('diode xref'!$X$1:$X$15,MATCH(MIN(ABS('diode xref'!$W$1:$W$15-M416)),ABS('diode xref'!$W$1:$W$15-M416),0))</f>
        <v>C4D10120</v>
      </c>
      <c r="D416" t="str">
        <f>IFERROR(VLOOKUP(E416,'diode xref'!$Z$23:$AA$29,2,FALSE)," - no package match")</f>
        <v>G</v>
      </c>
      <c r="E416" t="str">
        <f t="shared" si="6"/>
        <v>TO-263-3</v>
      </c>
      <c r="F416">
        <v>1200</v>
      </c>
      <c r="G416">
        <v>28</v>
      </c>
      <c r="H416" t="s">
        <v>4512</v>
      </c>
      <c r="I416" t="s">
        <v>8573</v>
      </c>
      <c r="J416" t="s">
        <v>4453</v>
      </c>
      <c r="K416" t="s">
        <v>4479</v>
      </c>
      <c r="L416" t="s">
        <v>8536</v>
      </c>
      <c r="M416">
        <v>10</v>
      </c>
    </row>
    <row r="417" spans="1:13" x14ac:dyDescent="0.35">
      <c r="A417">
        <v>416</v>
      </c>
      <c r="B417" t="str">
        <f>IFERROR(VLOOKUP(CONCATENATE(C417,D417),'diode xref'!$AJ:$AJ,1,FALSE),CONCATENATE(VLOOKUP(C417,'20200310_diodes_as_of_3_10_20'!$A:$B,2,FALSE)," - no package match"))</f>
        <v>C4D10120A - no package match</v>
      </c>
      <c r="C417" t="str">
        <f t="array" ref="C417">INDEX('diode xref'!$X$1:$X$15,MATCH(MIN(ABS('diode xref'!$W$1:$W$15-M417)),ABS('diode xref'!$W$1:$W$15-M417),0))</f>
        <v>C4D10120</v>
      </c>
      <c r="D417" t="str">
        <f>IFERROR(VLOOKUP(E417,'diode xref'!$Z$23:$AA$29,2,FALSE)," - no package match")</f>
        <v>D</v>
      </c>
      <c r="E417" t="str">
        <f t="shared" si="6"/>
        <v>TO-247-3</v>
      </c>
      <c r="F417">
        <v>1200</v>
      </c>
      <c r="G417">
        <v>28</v>
      </c>
      <c r="H417" t="s">
        <v>4449</v>
      </c>
      <c r="I417" t="s">
        <v>8573</v>
      </c>
      <c r="J417" t="s">
        <v>4453</v>
      </c>
      <c r="K417" t="s">
        <v>4452</v>
      </c>
      <c r="L417" t="s">
        <v>2030</v>
      </c>
      <c r="M417">
        <v>10</v>
      </c>
    </row>
    <row r="418" spans="1:13" x14ac:dyDescent="0.35">
      <c r="A418">
        <v>417</v>
      </c>
      <c r="B418" t="str">
        <f>IFERROR(VLOOKUP(CONCATENATE(C418,D418),'diode xref'!$AJ:$AJ,1,FALSE),CONCATENATE(VLOOKUP(C418,'20200310_diodes_as_of_3_10_20'!$A:$B,2,FALSE)," - no package match"))</f>
        <v>C4D20120H</v>
      </c>
      <c r="C418" t="str">
        <f t="array" ref="C418">INDEX('diode xref'!$X$1:$X$15,MATCH(MIN(ABS('diode xref'!$W$1:$W$15-M418)),ABS('diode xref'!$W$1:$W$15-M418),0))</f>
        <v>C4D20120</v>
      </c>
      <c r="D418" t="str">
        <f>IFERROR(VLOOKUP(E418,'diode xref'!$Z$23:$AA$29,2,FALSE)," - no package match")</f>
        <v>H</v>
      </c>
      <c r="E418" t="str">
        <f t="shared" si="6"/>
        <v>TO-247-2</v>
      </c>
      <c r="F418">
        <v>1200</v>
      </c>
      <c r="G418">
        <v>30</v>
      </c>
      <c r="H418" t="s">
        <v>7095</v>
      </c>
      <c r="I418" t="s">
        <v>288</v>
      </c>
      <c r="J418" t="s">
        <v>6621</v>
      </c>
      <c r="K418" t="s">
        <v>7096</v>
      </c>
      <c r="L418" t="s">
        <v>8549</v>
      </c>
      <c r="M418">
        <v>20</v>
      </c>
    </row>
    <row r="419" spans="1:13" x14ac:dyDescent="0.35">
      <c r="A419">
        <v>418</v>
      </c>
      <c r="B419" t="str">
        <f>IFERROR(VLOOKUP(CONCATENATE(C419,D419),'diode xref'!$AJ:$AJ,1,FALSE),CONCATENATE(VLOOKUP(C419,'20200310_diodes_as_of_3_10_20'!$A:$B,2,FALSE)," - no package match"))</f>
        <v>C4D20120H</v>
      </c>
      <c r="C419" t="str">
        <f t="array" ref="C419">INDEX('diode xref'!$X$1:$X$15,MATCH(MIN(ABS('diode xref'!$W$1:$W$15-M419)),ABS('diode xref'!$W$1:$W$15-M419),0))</f>
        <v>C4D20120</v>
      </c>
      <c r="D419" t="str">
        <f>IFERROR(VLOOKUP(E419,'diode xref'!$Z$23:$AA$29,2,FALSE)," - no package match")</f>
        <v>H</v>
      </c>
      <c r="E419" t="str">
        <f t="shared" si="6"/>
        <v>TO-247-2</v>
      </c>
      <c r="F419">
        <v>1200</v>
      </c>
      <c r="G419">
        <v>30</v>
      </c>
      <c r="H419" t="s">
        <v>7065</v>
      </c>
      <c r="I419" t="s">
        <v>288</v>
      </c>
      <c r="J419" t="s">
        <v>2104</v>
      </c>
      <c r="K419" t="s">
        <v>7076</v>
      </c>
      <c r="L419" t="s">
        <v>8549</v>
      </c>
      <c r="M419">
        <v>20</v>
      </c>
    </row>
    <row r="420" spans="1:13" x14ac:dyDescent="0.35">
      <c r="A420">
        <v>419</v>
      </c>
      <c r="B420" t="str">
        <f>IFERROR(VLOOKUP(CONCATENATE(C420,D420),'diode xref'!$AJ:$AJ,1,FALSE),CONCATENATE(VLOOKUP(C420,'20200310_diodes_as_of_3_10_20'!$A:$B,2,FALSE)," - no package match"))</f>
        <v>C4D20120H</v>
      </c>
      <c r="C420" t="str">
        <f t="array" ref="C420">INDEX('diode xref'!$X$1:$X$15,MATCH(MIN(ABS('diode xref'!$W$1:$W$15-M420)),ABS('diode xref'!$W$1:$W$15-M420),0))</f>
        <v>C4D20120</v>
      </c>
      <c r="D420" t="str">
        <f>IFERROR(VLOOKUP(E420,'diode xref'!$Z$23:$AA$29,2,FALSE)," - no package match")</f>
        <v>H</v>
      </c>
      <c r="E420" t="str">
        <f t="shared" si="6"/>
        <v>TO-247-2</v>
      </c>
      <c r="F420">
        <v>1200</v>
      </c>
      <c r="G420">
        <v>30</v>
      </c>
      <c r="H420" t="s">
        <v>4363</v>
      </c>
      <c r="I420" t="s">
        <v>8574</v>
      </c>
      <c r="J420" t="s">
        <v>4369</v>
      </c>
      <c r="K420" t="s">
        <v>4368</v>
      </c>
      <c r="L420" t="s">
        <v>8549</v>
      </c>
      <c r="M420">
        <v>30</v>
      </c>
    </row>
    <row r="421" spans="1:13" x14ac:dyDescent="0.35">
      <c r="A421">
        <v>420</v>
      </c>
      <c r="B421" t="str">
        <f>IFERROR(VLOOKUP(CONCATENATE(C421,D421),'diode xref'!$AJ:$AJ,1,FALSE),CONCATENATE(VLOOKUP(C421,'20200310_diodes_as_of_3_10_20'!$A:$B,2,FALSE)," - no package match"))</f>
        <v>C4D20120A</v>
      </c>
      <c r="C421" t="str">
        <f t="array" ref="C421">INDEX('diode xref'!$X$1:$X$15,MATCH(MIN(ABS('diode xref'!$W$1:$W$15-M421)),ABS('diode xref'!$W$1:$W$15-M421),0))</f>
        <v>C4D20120</v>
      </c>
      <c r="D421" t="str">
        <f>IFERROR(VLOOKUP(E421,'diode xref'!$Z$23:$AA$29,2,FALSE)," - no package match")</f>
        <v>A</v>
      </c>
      <c r="E421" t="str">
        <f t="shared" si="6"/>
        <v>TO-220-2</v>
      </c>
      <c r="F421">
        <v>1200</v>
      </c>
      <c r="G421">
        <v>30</v>
      </c>
      <c r="H421" t="s">
        <v>4355</v>
      </c>
      <c r="I421" t="s">
        <v>8574</v>
      </c>
      <c r="J421" t="s">
        <v>4360</v>
      </c>
      <c r="K421" t="s">
        <v>4359</v>
      </c>
      <c r="L421" t="s">
        <v>8525</v>
      </c>
      <c r="M421">
        <v>30</v>
      </c>
    </row>
    <row r="422" spans="1:13" x14ac:dyDescent="0.35">
      <c r="A422">
        <v>421</v>
      </c>
      <c r="B422" t="str">
        <f>IFERROR(VLOOKUP(CONCATENATE(C422,D422),'diode xref'!$AJ:$AJ,1,FALSE),CONCATENATE(VLOOKUP(C422,'20200310_diodes_as_of_3_10_20'!$A:$B,2,FALSE)," - no package match"))</f>
        <v>C4D20120A - no package match</v>
      </c>
      <c r="C422" t="str">
        <f t="array" ref="C422">INDEX('diode xref'!$X$1:$X$15,MATCH(MIN(ABS('diode xref'!$W$1:$W$15-M422)),ABS('diode xref'!$W$1:$W$15-M422),0))</f>
        <v>C4D20120</v>
      </c>
      <c r="D422" t="str">
        <f>IFERROR(VLOOKUP(E422,'diode xref'!$Z$23:$AA$29,2,FALSE)," - no package match")</f>
        <v xml:space="preserve"> - no package match</v>
      </c>
      <c r="E422" t="str">
        <f t="shared" si="6"/>
        <v>TO-268-3</v>
      </c>
      <c r="F422">
        <v>1200</v>
      </c>
      <c r="G422">
        <v>30</v>
      </c>
      <c r="H422" t="s">
        <v>4349</v>
      </c>
      <c r="I422" t="s">
        <v>8574</v>
      </c>
      <c r="J422" t="s">
        <v>2104</v>
      </c>
      <c r="K422" t="s">
        <v>4329</v>
      </c>
      <c r="L422" t="s">
        <v>8565</v>
      </c>
      <c r="M422">
        <v>30</v>
      </c>
    </row>
    <row r="423" spans="1:13" x14ac:dyDescent="0.35">
      <c r="A423">
        <v>422</v>
      </c>
      <c r="B423" t="str">
        <f>IFERROR(VLOOKUP(CONCATENATE(C423,D423),'diode xref'!$AJ:$AJ,1,FALSE),CONCATENATE(VLOOKUP(C423,'20200310_diodes_as_of_3_10_20'!$A:$B,2,FALSE)," - no package match"))</f>
        <v>C4D10120H</v>
      </c>
      <c r="C423" t="str">
        <f t="array" ref="C423">INDEX('diode xref'!$X$1:$X$15,MATCH(MIN(ABS('diode xref'!$W$1:$W$15-M423)),ABS('diode xref'!$W$1:$W$15-M423),0))</f>
        <v>C4D10120</v>
      </c>
      <c r="D423" t="str">
        <f>IFERROR(VLOOKUP(E423,'diode xref'!$Z$23:$AA$29,2,FALSE)," - no package match")</f>
        <v>H</v>
      </c>
      <c r="E423" t="str">
        <f t="shared" si="6"/>
        <v>TO-247-2</v>
      </c>
      <c r="F423">
        <v>1200</v>
      </c>
      <c r="G423">
        <v>31.5</v>
      </c>
      <c r="H423" t="s">
        <v>7742</v>
      </c>
      <c r="I423" t="s">
        <v>8572</v>
      </c>
      <c r="J423" t="s">
        <v>4453</v>
      </c>
      <c r="K423" t="s">
        <v>7744</v>
      </c>
      <c r="L423" t="s">
        <v>8549</v>
      </c>
      <c r="M423">
        <v>10</v>
      </c>
    </row>
    <row r="424" spans="1:13" x14ac:dyDescent="0.35">
      <c r="A424">
        <v>423</v>
      </c>
      <c r="B424" t="str">
        <f>IFERROR(VLOOKUP(CONCATENATE(C424,D424),'diode xref'!$AJ:$AJ,1,FALSE),CONCATENATE(VLOOKUP(C424,'20200310_diodes_as_of_3_10_20'!$A:$B,2,FALSE)," - no package match"))</f>
        <v>C4D10120A - no package match</v>
      </c>
      <c r="C424" t="str">
        <f t="array" ref="C424">INDEX('diode xref'!$X$1:$X$15,MATCH(MIN(ABS('diode xref'!$W$1:$W$15-M424)),ABS('diode xref'!$W$1:$W$15-M424),0))</f>
        <v>C4D10120</v>
      </c>
      <c r="D424" t="str">
        <f>IFERROR(VLOOKUP(E424,'diode xref'!$Z$23:$AA$29,2,FALSE)," - no package match")</f>
        <v>G</v>
      </c>
      <c r="E424" t="str">
        <f t="shared" si="6"/>
        <v>TO-263-3</v>
      </c>
      <c r="F424">
        <v>1200</v>
      </c>
      <c r="G424">
        <v>31.9</v>
      </c>
      <c r="H424" t="s">
        <v>5281</v>
      </c>
      <c r="I424" t="s">
        <v>8571</v>
      </c>
      <c r="J424" t="s">
        <v>4453</v>
      </c>
      <c r="K424" t="s">
        <v>5245</v>
      </c>
      <c r="L424" t="s">
        <v>8536</v>
      </c>
      <c r="M424">
        <v>10</v>
      </c>
    </row>
    <row r="425" spans="1:13" x14ac:dyDescent="0.35">
      <c r="A425">
        <v>424</v>
      </c>
      <c r="B425" t="str">
        <f>IFERROR(VLOOKUP(CONCATENATE(C425,D425),'diode xref'!$AJ:$AJ,1,FALSE),CONCATENATE(VLOOKUP(C425,'20200310_diodes_as_of_3_10_20'!$A:$B,2,FALSE)," - no package match"))</f>
        <v>C4D20120A - no package match</v>
      </c>
      <c r="C425" t="str">
        <f t="array" ref="C425">INDEX('diode xref'!$X$1:$X$15,MATCH(MIN(ABS('diode xref'!$W$1:$W$15-M425)),ABS('diode xref'!$W$1:$W$15-M425),0))</f>
        <v>C4D20120</v>
      </c>
      <c r="D425" t="str">
        <f>IFERROR(VLOOKUP(E425,'diode xref'!$Z$23:$AA$29,2,FALSE)," - no package match")</f>
        <v>G</v>
      </c>
      <c r="E425" t="str">
        <f t="shared" si="6"/>
        <v>TO-263-3</v>
      </c>
      <c r="F425">
        <v>1200</v>
      </c>
      <c r="G425">
        <v>32</v>
      </c>
      <c r="H425" t="s">
        <v>7375</v>
      </c>
      <c r="I425" t="s">
        <v>288</v>
      </c>
      <c r="J425" t="s">
        <v>6621</v>
      </c>
      <c r="K425" t="s">
        <v>7076</v>
      </c>
      <c r="L425" t="s">
        <v>8536</v>
      </c>
      <c r="M425">
        <v>20</v>
      </c>
    </row>
    <row r="426" spans="1:13" x14ac:dyDescent="0.35">
      <c r="A426">
        <v>425</v>
      </c>
      <c r="B426" t="str">
        <f>IFERROR(VLOOKUP(CONCATENATE(C426,D426),'diode xref'!$AJ:$AJ,1,FALSE),CONCATENATE(VLOOKUP(C426,'20200310_diodes_as_of_3_10_20'!$A:$B,2,FALSE)," - no package match"))</f>
        <v>C4D10120A</v>
      </c>
      <c r="C426" t="str">
        <f t="array" ref="C426">INDEX('diode xref'!$X$1:$X$15,MATCH(MIN(ABS('diode xref'!$W$1:$W$15-M426)),ABS('diode xref'!$W$1:$W$15-M426),0))</f>
        <v>C4D10120</v>
      </c>
      <c r="D426" t="str">
        <f>IFERROR(VLOOKUP(E426,'diode xref'!$Z$23:$AA$29,2,FALSE)," - no package match")</f>
        <v>A</v>
      </c>
      <c r="E426" t="str">
        <f t="shared" si="6"/>
        <v>TO-220-2</v>
      </c>
      <c r="F426">
        <v>1200</v>
      </c>
      <c r="G426">
        <v>33</v>
      </c>
      <c r="H426" t="s">
        <v>7769</v>
      </c>
      <c r="I426" t="s">
        <v>8572</v>
      </c>
      <c r="J426" t="s">
        <v>4453</v>
      </c>
      <c r="K426" t="s">
        <v>4399</v>
      </c>
      <c r="L426" t="s">
        <v>8525</v>
      </c>
      <c r="M426">
        <v>10</v>
      </c>
    </row>
    <row r="427" spans="1:13" x14ac:dyDescent="0.35">
      <c r="A427">
        <v>426</v>
      </c>
      <c r="B427" t="str">
        <f>IFERROR(VLOOKUP(CONCATENATE(C427,D427),'diode xref'!$AJ:$AJ,1,FALSE),CONCATENATE(VLOOKUP(C427,'20200310_diodes_as_of_3_10_20'!$A:$B,2,FALSE)," - no package match"))</f>
        <v>C4D10120E</v>
      </c>
      <c r="C427" t="str">
        <f t="array" ref="C427">INDEX('diode xref'!$X$1:$X$15,MATCH(MIN(ABS('diode xref'!$W$1:$W$15-M427)),ABS('diode xref'!$W$1:$W$15-M427),0))</f>
        <v>C4D10120</v>
      </c>
      <c r="D427" t="str">
        <f>IFERROR(VLOOKUP(E427,'diode xref'!$Z$23:$AA$29,2,FALSE)," - no package match")</f>
        <v>E</v>
      </c>
      <c r="E427" t="str">
        <f t="shared" si="6"/>
        <v>TO-252-3</v>
      </c>
      <c r="F427">
        <v>1200</v>
      </c>
      <c r="G427">
        <v>33</v>
      </c>
      <c r="H427" t="s">
        <v>7755</v>
      </c>
      <c r="I427" t="s">
        <v>8572</v>
      </c>
      <c r="J427" t="s">
        <v>4453</v>
      </c>
      <c r="K427" t="s">
        <v>7766</v>
      </c>
      <c r="L427" t="s">
        <v>8526</v>
      </c>
      <c r="M427">
        <v>10</v>
      </c>
    </row>
    <row r="428" spans="1:13" x14ac:dyDescent="0.35">
      <c r="A428">
        <v>427</v>
      </c>
      <c r="B428" t="str">
        <f>IFERROR(VLOOKUP(CONCATENATE(C428,D428),'diode xref'!$AJ:$AJ,1,FALSE),CONCATENATE(VLOOKUP(C428,'20200310_diodes_as_of_3_10_20'!$A:$B,2,FALSE)," - no package match"))</f>
        <v>C4D10120E</v>
      </c>
      <c r="C428" t="str">
        <f t="array" ref="C428">INDEX('diode xref'!$X$1:$X$15,MATCH(MIN(ABS('diode xref'!$W$1:$W$15-M428)),ABS('diode xref'!$W$1:$W$15-M428),0))</f>
        <v>C4D10120</v>
      </c>
      <c r="D428" t="str">
        <f>IFERROR(VLOOKUP(E428,'diode xref'!$Z$23:$AA$29,2,FALSE)," - no package match")</f>
        <v>E</v>
      </c>
      <c r="E428" t="str">
        <f t="shared" si="6"/>
        <v>TO-252-3</v>
      </c>
      <c r="F428">
        <v>1200</v>
      </c>
      <c r="G428">
        <v>33</v>
      </c>
      <c r="H428" t="s">
        <v>7747</v>
      </c>
      <c r="I428" t="s">
        <v>8572</v>
      </c>
      <c r="J428" t="s">
        <v>4453</v>
      </c>
      <c r="K428" t="s">
        <v>7752</v>
      </c>
      <c r="L428" t="s">
        <v>8526</v>
      </c>
      <c r="M428">
        <v>10</v>
      </c>
    </row>
    <row r="429" spans="1:13" x14ac:dyDescent="0.35">
      <c r="A429">
        <v>428</v>
      </c>
      <c r="B429" t="str">
        <f>IFERROR(VLOOKUP(CONCATENATE(C429,D429),'diode xref'!$AJ:$AJ,1,FALSE),CONCATENATE(VLOOKUP(C429,'20200310_diodes_as_of_3_10_20'!$A:$B,2,FALSE)," - no package match"))</f>
        <v>C4D10120A</v>
      </c>
      <c r="C429" t="str">
        <f t="array" ref="C429">INDEX('diode xref'!$X$1:$X$15,MATCH(MIN(ABS('diode xref'!$W$1:$W$15-M429)),ABS('diode xref'!$W$1:$W$15-M429),0))</f>
        <v>C4D10120</v>
      </c>
      <c r="D429" t="str">
        <f>IFERROR(VLOOKUP(E429,'diode xref'!$Z$23:$AA$29,2,FALSE)," - no package match")</f>
        <v>A</v>
      </c>
      <c r="E429" t="str">
        <f t="shared" si="6"/>
        <v>TO-220-2</v>
      </c>
      <c r="F429">
        <v>1200</v>
      </c>
      <c r="G429">
        <v>33</v>
      </c>
      <c r="H429" t="s">
        <v>7541</v>
      </c>
      <c r="I429" t="s">
        <v>8572</v>
      </c>
      <c r="J429" t="s">
        <v>4453</v>
      </c>
      <c r="K429" t="s">
        <v>7543</v>
      </c>
      <c r="L429" t="s">
        <v>8525</v>
      </c>
      <c r="M429">
        <v>10</v>
      </c>
    </row>
    <row r="430" spans="1:13" x14ac:dyDescent="0.35">
      <c r="A430">
        <v>429</v>
      </c>
      <c r="B430" t="str">
        <f>IFERROR(VLOOKUP(CONCATENATE(C430,D430),'diode xref'!$AJ:$AJ,1,FALSE),CONCATENATE(VLOOKUP(C430,'20200310_diodes_as_of_3_10_20'!$A:$B,2,FALSE)," - no package match"))</f>
        <v>C4D10120E</v>
      </c>
      <c r="C430" t="str">
        <f t="array" ref="C430">INDEX('diode xref'!$X$1:$X$15,MATCH(MIN(ABS('diode xref'!$W$1:$W$15-M430)),ABS('diode xref'!$W$1:$W$15-M430),0))</f>
        <v>C4D10120</v>
      </c>
      <c r="D430" t="str">
        <f>IFERROR(VLOOKUP(E430,'diode xref'!$Z$23:$AA$29,2,FALSE)," - no package match")</f>
        <v>E</v>
      </c>
      <c r="E430" t="str">
        <f t="shared" si="6"/>
        <v>TO-252-3</v>
      </c>
      <c r="F430">
        <v>1200</v>
      </c>
      <c r="G430">
        <v>33</v>
      </c>
      <c r="H430" t="s">
        <v>4525</v>
      </c>
      <c r="I430" t="s">
        <v>8573</v>
      </c>
      <c r="J430" t="s">
        <v>4453</v>
      </c>
      <c r="K430" t="s">
        <v>4528</v>
      </c>
      <c r="L430" t="s">
        <v>8526</v>
      </c>
      <c r="M430">
        <v>10</v>
      </c>
    </row>
    <row r="431" spans="1:13" x14ac:dyDescent="0.35">
      <c r="A431">
        <v>430</v>
      </c>
      <c r="B431" t="str">
        <f>IFERROR(VLOOKUP(CONCATENATE(C431,D431),'diode xref'!$AJ:$AJ,1,FALSE),CONCATENATE(VLOOKUP(C431,'20200310_diodes_as_of_3_10_20'!$A:$B,2,FALSE)," - no package match"))</f>
        <v>C4D10120H</v>
      </c>
      <c r="C431" t="str">
        <f t="array" ref="C431">INDEX('diode xref'!$X$1:$X$15,MATCH(MIN(ABS('diode xref'!$W$1:$W$15-M431)),ABS('diode xref'!$W$1:$W$15-M431),0))</f>
        <v>C4D10120</v>
      </c>
      <c r="D431" t="str">
        <f>IFERROR(VLOOKUP(E431,'diode xref'!$Z$23:$AA$29,2,FALSE)," - no package match")</f>
        <v>H</v>
      </c>
      <c r="E431" t="str">
        <f t="shared" si="6"/>
        <v>TO-247-2</v>
      </c>
      <c r="F431">
        <v>1200</v>
      </c>
      <c r="G431">
        <v>34</v>
      </c>
      <c r="H431" t="s">
        <v>4929</v>
      </c>
      <c r="I431" t="s">
        <v>8571</v>
      </c>
      <c r="J431" t="s">
        <v>4935</v>
      </c>
      <c r="K431" t="s">
        <v>4934</v>
      </c>
      <c r="L431" t="s">
        <v>8549</v>
      </c>
      <c r="M431">
        <v>10</v>
      </c>
    </row>
    <row r="432" spans="1:13" x14ac:dyDescent="0.35">
      <c r="A432">
        <v>431</v>
      </c>
      <c r="B432" t="str">
        <f>IFERROR(VLOOKUP(CONCATENATE(C432,D432),'diode xref'!$AJ:$AJ,1,FALSE),CONCATENATE(VLOOKUP(C432,'20200310_diodes_as_of_3_10_20'!$A:$B,2,FALSE)," - no package match"))</f>
        <v>C4D10120E</v>
      </c>
      <c r="C432" t="str">
        <f t="array" ref="C432">INDEX('diode xref'!$X$1:$X$15,MATCH(MIN(ABS('diode xref'!$W$1:$W$15-M432)),ABS('diode xref'!$W$1:$W$15-M432),0))</f>
        <v>C4D10120</v>
      </c>
      <c r="D432" t="str">
        <f>IFERROR(VLOOKUP(E432,'diode xref'!$Z$23:$AA$29,2,FALSE)," - no package match")</f>
        <v>E</v>
      </c>
      <c r="E432" t="str">
        <f t="shared" si="6"/>
        <v>TO-252-3</v>
      </c>
      <c r="F432">
        <v>1200</v>
      </c>
      <c r="G432">
        <v>38</v>
      </c>
      <c r="H432" t="s">
        <v>5101</v>
      </c>
      <c r="I432" t="s">
        <v>8571</v>
      </c>
      <c r="J432" t="s">
        <v>4453</v>
      </c>
      <c r="K432" t="s">
        <v>5115</v>
      </c>
      <c r="L432" t="s">
        <v>8526</v>
      </c>
      <c r="M432">
        <v>10</v>
      </c>
    </row>
    <row r="433" spans="1:13" x14ac:dyDescent="0.35">
      <c r="A433">
        <v>432</v>
      </c>
      <c r="B433" t="str">
        <f>IFERROR(VLOOKUP(CONCATENATE(C433,D433),'diode xref'!$AJ:$AJ,1,FALSE),CONCATENATE(VLOOKUP(C433,'20200310_diodes_as_of_3_10_20'!$A:$B,2,FALSE)," - no package match"))</f>
        <v>C4D15120H</v>
      </c>
      <c r="C433" t="str">
        <f t="array" ref="C433">INDEX('diode xref'!$X$1:$X$15,MATCH(MIN(ABS('diode xref'!$W$1:$W$15-M433)),ABS('diode xref'!$W$1:$W$15-M433),0))</f>
        <v>C4D15120</v>
      </c>
      <c r="D433" t="str">
        <f>IFERROR(VLOOKUP(E433,'diode xref'!$Z$23:$AA$29,2,FALSE)," - no package match")</f>
        <v>H</v>
      </c>
      <c r="E433" t="str">
        <f t="shared" si="6"/>
        <v>TO-247-2</v>
      </c>
      <c r="F433">
        <v>1200</v>
      </c>
      <c r="G433">
        <v>39</v>
      </c>
      <c r="H433" t="s">
        <v>7712</v>
      </c>
      <c r="I433" t="s">
        <v>8572</v>
      </c>
      <c r="J433" t="s">
        <v>4440</v>
      </c>
      <c r="K433" t="s">
        <v>7720</v>
      </c>
      <c r="L433" t="s">
        <v>8549</v>
      </c>
      <c r="M433">
        <v>15</v>
      </c>
    </row>
    <row r="434" spans="1:13" x14ac:dyDescent="0.35">
      <c r="A434">
        <v>433</v>
      </c>
      <c r="B434" t="str">
        <f>IFERROR(VLOOKUP(CONCATENATE(C434,D434),'diode xref'!$AJ:$AJ,1,FALSE),CONCATENATE(VLOOKUP(C434,'20200310_diodes_as_of_3_10_20'!$A:$B,2,FALSE)," - no package match"))</f>
        <v>C4D08120E</v>
      </c>
      <c r="C434" t="str">
        <f t="array" ref="C434">INDEX('diode xref'!$X$1:$X$15,MATCH(MIN(ABS('diode xref'!$W$1:$W$15-M434)),ABS('diode xref'!$W$1:$W$15-M434),0))</f>
        <v>C4D08120</v>
      </c>
      <c r="D434" t="str">
        <f>IFERROR(VLOOKUP(E434,'diode xref'!$Z$23:$AA$29,2,FALSE)," - no package match")</f>
        <v>E</v>
      </c>
      <c r="E434" t="str">
        <f t="shared" si="6"/>
        <v>TO-252-3</v>
      </c>
      <c r="F434">
        <v>1200</v>
      </c>
      <c r="G434">
        <v>40</v>
      </c>
      <c r="H434" t="s">
        <v>6340</v>
      </c>
      <c r="I434" t="s">
        <v>177</v>
      </c>
      <c r="J434" t="s">
        <v>4466</v>
      </c>
      <c r="K434" t="s">
        <v>6346</v>
      </c>
      <c r="L434" t="s">
        <v>8526</v>
      </c>
      <c r="M434">
        <v>8</v>
      </c>
    </row>
    <row r="435" spans="1:13" x14ac:dyDescent="0.35">
      <c r="A435">
        <v>434</v>
      </c>
      <c r="B435" t="str">
        <f>IFERROR(VLOOKUP(CONCATENATE(C435,D435),'diode xref'!$AJ:$AJ,1,FALSE),CONCATENATE(VLOOKUP(C435,'20200310_diodes_as_of_3_10_20'!$A:$B,2,FALSE)," - no package match"))</f>
        <v>C4D15120A - no package match</v>
      </c>
      <c r="C435" t="str">
        <f t="array" ref="C435">INDEX('diode xref'!$X$1:$X$15,MATCH(MIN(ABS('diode xref'!$W$1:$W$15-M435)),ABS('diode xref'!$W$1:$W$15-M435),0))</f>
        <v>C4D15120</v>
      </c>
      <c r="D435" t="str">
        <f>IFERROR(VLOOKUP(E435,'diode xref'!$Z$23:$AA$29,2,FALSE)," - no package match")</f>
        <v>G</v>
      </c>
      <c r="E435" t="str">
        <f t="shared" si="6"/>
        <v>TO-263-3</v>
      </c>
      <c r="F435">
        <v>1200</v>
      </c>
      <c r="G435">
        <v>40</v>
      </c>
      <c r="H435" t="s">
        <v>5248</v>
      </c>
      <c r="I435" t="s">
        <v>8571</v>
      </c>
      <c r="J435" t="s">
        <v>5253</v>
      </c>
      <c r="K435" t="s">
        <v>5245</v>
      </c>
      <c r="L435" t="s">
        <v>8536</v>
      </c>
      <c r="M435">
        <v>16</v>
      </c>
    </row>
    <row r="436" spans="1:13" x14ac:dyDescent="0.35">
      <c r="A436">
        <v>435</v>
      </c>
      <c r="B436" t="str">
        <f>IFERROR(VLOOKUP(CONCATENATE(C436,D436),'diode xref'!$AJ:$AJ,1,FALSE),CONCATENATE(VLOOKUP(C436,'20200310_diodes_as_of_3_10_20'!$A:$B,2,FALSE)," - no package match"))</f>
        <v>C4D08120A</v>
      </c>
      <c r="C436" t="str">
        <f t="array" ref="C436">INDEX('diode xref'!$X$1:$X$15,MATCH(MIN(ABS('diode xref'!$W$1:$W$15-M436)),ABS('diode xref'!$W$1:$W$15-M436),0))</f>
        <v>C4D08120</v>
      </c>
      <c r="D436" t="str">
        <f>IFERROR(VLOOKUP(E436,'diode xref'!$Z$23:$AA$29,2,FALSE)," - no package match")</f>
        <v>A</v>
      </c>
      <c r="E436" t="str">
        <f t="shared" si="6"/>
        <v>TO-220-2</v>
      </c>
      <c r="F436">
        <v>1200</v>
      </c>
      <c r="G436">
        <v>43</v>
      </c>
      <c r="H436" t="s">
        <v>6357</v>
      </c>
      <c r="I436" t="s">
        <v>177</v>
      </c>
      <c r="J436" t="s">
        <v>4466</v>
      </c>
      <c r="K436" t="s">
        <v>6355</v>
      </c>
      <c r="L436" t="s">
        <v>8525</v>
      </c>
      <c r="M436">
        <v>8</v>
      </c>
    </row>
    <row r="437" spans="1:13" x14ac:dyDescent="0.35">
      <c r="A437">
        <v>436</v>
      </c>
      <c r="B437" t="str">
        <f>IFERROR(VLOOKUP(CONCATENATE(C437,D437),'diode xref'!$AJ:$AJ,1,FALSE),CONCATENATE(VLOOKUP(C437,'20200310_diodes_as_of_3_10_20'!$A:$B,2,FALSE)," - no package match"))</f>
        <v>C4D15120A</v>
      </c>
      <c r="C437" t="str">
        <f t="array" ref="C437">INDEX('diode xref'!$X$1:$X$15,MATCH(MIN(ABS('diode xref'!$W$1:$W$15-M437)),ABS('diode xref'!$W$1:$W$15-M437),0))</f>
        <v>C4D15120</v>
      </c>
      <c r="D437" t="str">
        <f>IFERROR(VLOOKUP(E437,'diode xref'!$Z$23:$AA$29,2,FALSE)," - no package match")</f>
        <v>A</v>
      </c>
      <c r="E437" t="str">
        <f t="shared" si="6"/>
        <v>TO-220-2</v>
      </c>
      <c r="F437">
        <v>1200</v>
      </c>
      <c r="G437">
        <v>43.5</v>
      </c>
      <c r="H437" t="s">
        <v>7723</v>
      </c>
      <c r="I437" t="s">
        <v>8572</v>
      </c>
      <c r="J437" t="s">
        <v>4440</v>
      </c>
      <c r="K437" t="s">
        <v>4399</v>
      </c>
      <c r="L437" t="s">
        <v>8525</v>
      </c>
      <c r="M437">
        <v>15</v>
      </c>
    </row>
    <row r="438" spans="1:13" x14ac:dyDescent="0.35">
      <c r="A438">
        <v>437</v>
      </c>
      <c r="B438" t="str">
        <f>IFERROR(VLOOKUP(CONCATENATE(C438,D438),'diode xref'!$AJ:$AJ,1,FALSE),CONCATENATE(VLOOKUP(C438,'20200310_diodes_as_of_3_10_20'!$A:$B,2,FALSE)," - no package match"))</f>
        <v>C4D15120A</v>
      </c>
      <c r="C438" t="str">
        <f t="array" ref="C438">INDEX('diode xref'!$X$1:$X$15,MATCH(MIN(ABS('diode xref'!$W$1:$W$15-M438)),ABS('diode xref'!$W$1:$W$15-M438),0))</f>
        <v>C4D15120</v>
      </c>
      <c r="D438" t="str">
        <f>IFERROR(VLOOKUP(E438,'diode xref'!$Z$23:$AA$29,2,FALSE)," - no package match")</f>
        <v>A</v>
      </c>
      <c r="E438" t="str">
        <f t="shared" si="6"/>
        <v>TO-220-2</v>
      </c>
      <c r="F438">
        <v>1200</v>
      </c>
      <c r="G438">
        <v>44</v>
      </c>
      <c r="H438" t="s">
        <v>4567</v>
      </c>
      <c r="I438" t="s">
        <v>8573</v>
      </c>
      <c r="J438" t="s">
        <v>4440</v>
      </c>
      <c r="K438" t="s">
        <v>4570</v>
      </c>
      <c r="L438" t="s">
        <v>8525</v>
      </c>
      <c r="M438">
        <v>15</v>
      </c>
    </row>
    <row r="439" spans="1:13" x14ac:dyDescent="0.35">
      <c r="A439">
        <v>438</v>
      </c>
      <c r="B439" t="str">
        <f>IFERROR(VLOOKUP(CONCATENATE(C439,D439),'diode xref'!$AJ:$AJ,1,FALSE),CONCATENATE(VLOOKUP(C439,'20200310_diodes_as_of_3_10_20'!$A:$B,2,FALSE)," - no package match"))</f>
        <v>C4D15120A - no package match</v>
      </c>
      <c r="C439" t="str">
        <f t="array" ref="C439">INDEX('diode xref'!$X$1:$X$15,MATCH(MIN(ABS('diode xref'!$W$1:$W$15-M439)),ABS('diode xref'!$W$1:$W$15-M439),0))</f>
        <v>C4D15120</v>
      </c>
      <c r="D439" t="str">
        <f>IFERROR(VLOOKUP(E439,'diode xref'!$Z$23:$AA$29,2,FALSE)," - no package match")</f>
        <v>G</v>
      </c>
      <c r="E439" t="str">
        <f t="shared" si="6"/>
        <v>TO-263-3</v>
      </c>
      <c r="F439">
        <v>1200</v>
      </c>
      <c r="G439">
        <v>44</v>
      </c>
      <c r="H439" t="s">
        <v>4499</v>
      </c>
      <c r="I439" t="s">
        <v>8573</v>
      </c>
      <c r="J439" t="s">
        <v>4440</v>
      </c>
      <c r="K439" t="s">
        <v>4465</v>
      </c>
      <c r="L439" t="s">
        <v>8536</v>
      </c>
      <c r="M439">
        <v>15</v>
      </c>
    </row>
    <row r="440" spans="1:13" x14ac:dyDescent="0.35">
      <c r="A440">
        <v>439</v>
      </c>
      <c r="B440" t="str">
        <f>IFERROR(VLOOKUP(CONCATENATE(C440,D440),'diode xref'!$AJ:$AJ,1,FALSE),CONCATENATE(VLOOKUP(C440,'20200310_diodes_as_of_3_10_20'!$A:$B,2,FALSE)," - no package match"))</f>
        <v>C4D15120A - no package match</v>
      </c>
      <c r="C440" t="str">
        <f t="array" ref="C440">INDEX('diode xref'!$X$1:$X$15,MATCH(MIN(ABS('diode xref'!$W$1:$W$15-M440)),ABS('diode xref'!$W$1:$W$15-M440),0))</f>
        <v>C4D15120</v>
      </c>
      <c r="D440" t="str">
        <f>IFERROR(VLOOKUP(E440,'diode xref'!$Z$23:$AA$29,2,FALSE)," - no package match")</f>
        <v>D</v>
      </c>
      <c r="E440" t="str">
        <f t="shared" si="6"/>
        <v>TO-247-3</v>
      </c>
      <c r="F440">
        <v>1200</v>
      </c>
      <c r="G440">
        <v>44</v>
      </c>
      <c r="H440" t="s">
        <v>4436</v>
      </c>
      <c r="I440" t="s">
        <v>8573</v>
      </c>
      <c r="J440" t="s">
        <v>4440</v>
      </c>
      <c r="K440" t="s">
        <v>4439</v>
      </c>
      <c r="L440" t="s">
        <v>2030</v>
      </c>
      <c r="M440">
        <v>15</v>
      </c>
    </row>
    <row r="441" spans="1:13" x14ac:dyDescent="0.35">
      <c r="A441">
        <v>440</v>
      </c>
      <c r="B441" t="str">
        <f>IFERROR(VLOOKUP(CONCATENATE(C441,D441),'diode xref'!$AJ:$AJ,1,FALSE),CONCATENATE(VLOOKUP(C441,'20200310_diodes_as_of_3_10_20'!$A:$B,2,FALSE)," - no package match"))</f>
        <v>C4D20120H</v>
      </c>
      <c r="C441" t="str">
        <f t="array" ref="C441">INDEX('diode xref'!$X$1:$X$15,MATCH(MIN(ABS('diode xref'!$W$1:$W$15-M441)),ABS('diode xref'!$W$1:$W$15-M441),0))</f>
        <v>C4D20120</v>
      </c>
      <c r="D441" t="str">
        <f>IFERROR(VLOOKUP(E441,'diode xref'!$Z$23:$AA$29,2,FALSE)," - no package match")</f>
        <v>H</v>
      </c>
      <c r="E441" t="str">
        <f t="shared" si="6"/>
        <v>TO-247-2</v>
      </c>
      <c r="F441">
        <v>1200</v>
      </c>
      <c r="G441">
        <v>46</v>
      </c>
      <c r="H441" t="s">
        <v>7011</v>
      </c>
      <c r="I441" t="s">
        <v>288</v>
      </c>
      <c r="J441" t="s">
        <v>2104</v>
      </c>
      <c r="K441" t="s">
        <v>7023</v>
      </c>
      <c r="L441" t="s">
        <v>8549</v>
      </c>
      <c r="M441">
        <v>30</v>
      </c>
    </row>
    <row r="442" spans="1:13" x14ac:dyDescent="0.35">
      <c r="A442">
        <v>441</v>
      </c>
      <c r="B442" t="str">
        <f>IFERROR(VLOOKUP(CONCATENATE(C442,D442),'diode xref'!$AJ:$AJ,1,FALSE),CONCATENATE(VLOOKUP(C442,'20200310_diodes_as_of_3_10_20'!$A:$B,2,FALSE)," - no package match"))</f>
        <v>C4D15120H</v>
      </c>
      <c r="C442" t="str">
        <f t="array" ref="C442">INDEX('diode xref'!$X$1:$X$15,MATCH(MIN(ABS('diode xref'!$W$1:$W$15-M442)),ABS('diode xref'!$W$1:$W$15-M442),0))</f>
        <v>C4D15120</v>
      </c>
      <c r="D442" t="str">
        <f>IFERROR(VLOOKUP(E442,'diode xref'!$Z$23:$AA$29,2,FALSE)," - no package match")</f>
        <v>H</v>
      </c>
      <c r="E442" t="str">
        <f t="shared" si="6"/>
        <v>TO-247-2</v>
      </c>
      <c r="F442">
        <v>1200</v>
      </c>
      <c r="G442">
        <v>49</v>
      </c>
      <c r="H442" t="s">
        <v>4910</v>
      </c>
      <c r="I442" t="s">
        <v>8571</v>
      </c>
      <c r="J442" t="s">
        <v>4916</v>
      </c>
      <c r="K442" t="s">
        <v>4915</v>
      </c>
      <c r="L442" t="s">
        <v>8549</v>
      </c>
      <c r="M442">
        <v>15</v>
      </c>
    </row>
    <row r="443" spans="1:13" x14ac:dyDescent="0.35">
      <c r="A443">
        <v>442</v>
      </c>
      <c r="B443" t="str">
        <f>IFERROR(VLOOKUP(CONCATENATE(C443,D443),'diode xref'!$AJ:$AJ,1,FALSE),CONCATENATE(VLOOKUP(C443,'20200310_diodes_as_of_3_10_20'!$A:$B,2,FALSE)," - no package match"))</f>
        <v>C4D10120E</v>
      </c>
      <c r="C443" t="str">
        <f t="array" ref="C443">INDEX('diode xref'!$X$1:$X$15,MATCH(MIN(ABS('diode xref'!$W$1:$W$15-M443)),ABS('diode xref'!$W$1:$W$15-M443),0))</f>
        <v>C4D10120</v>
      </c>
      <c r="D443" t="str">
        <f>IFERROR(VLOOKUP(E443,'diode xref'!$Z$23:$AA$29,2,FALSE)," - no package match")</f>
        <v>E</v>
      </c>
      <c r="E443" t="str">
        <f t="shared" si="6"/>
        <v>TO-252-3</v>
      </c>
      <c r="F443">
        <v>1200</v>
      </c>
      <c r="G443">
        <v>50</v>
      </c>
      <c r="H443" t="s">
        <v>6321</v>
      </c>
      <c r="I443" t="s">
        <v>177</v>
      </c>
      <c r="J443" t="s">
        <v>4453</v>
      </c>
      <c r="K443" t="s">
        <v>6327</v>
      </c>
      <c r="L443" t="s">
        <v>8526</v>
      </c>
      <c r="M443">
        <v>10</v>
      </c>
    </row>
    <row r="444" spans="1:13" x14ac:dyDescent="0.35">
      <c r="A444">
        <v>443</v>
      </c>
      <c r="B444" t="str">
        <f>IFERROR(VLOOKUP(CONCATENATE(C444,D444),'diode xref'!$AJ:$AJ,1,FALSE),CONCATENATE(VLOOKUP(C444,'20200310_diodes_as_of_3_10_20'!$A:$B,2,FALSE)," - no package match"))</f>
        <v>C4D05120A - no package match</v>
      </c>
      <c r="C444" t="str">
        <f t="array" ref="C444">INDEX('diode xref'!$X$1:$X$15,MATCH(MIN(ABS('diode xref'!$W$1:$W$15-M444)),ABS('diode xref'!$W$1:$W$15-M444),0))</f>
        <v>C4D05120</v>
      </c>
      <c r="D444" t="str">
        <f>IFERROR(VLOOKUP(E444,'diode xref'!$Z$23:$AA$29,2,FALSE)," - no package match")</f>
        <v xml:space="preserve"> - no package match</v>
      </c>
      <c r="E444" t="str">
        <f t="shared" si="6"/>
        <v>TO-268-3</v>
      </c>
      <c r="F444">
        <v>1200</v>
      </c>
      <c r="G444">
        <v>50</v>
      </c>
      <c r="H444" t="s">
        <v>4325</v>
      </c>
      <c r="I444" t="s">
        <v>8574</v>
      </c>
      <c r="J444" t="s">
        <v>2104</v>
      </c>
      <c r="K444" t="s">
        <v>4329</v>
      </c>
      <c r="L444" t="s">
        <v>8565</v>
      </c>
      <c r="M444">
        <v>5</v>
      </c>
    </row>
    <row r="445" spans="1:13" x14ac:dyDescent="0.35">
      <c r="A445">
        <v>444</v>
      </c>
      <c r="B445" t="str">
        <f>IFERROR(VLOOKUP(CONCATENATE(C445,D445),'diode xref'!$AJ:$AJ,1,FALSE),CONCATENATE(VLOOKUP(C445,'20200310_diodes_as_of_3_10_20'!$A:$B,2,FALSE)," - no package match"))</f>
        <v>C4D20120H</v>
      </c>
      <c r="C445" t="str">
        <f t="array" ref="C445">INDEX('diode xref'!$X$1:$X$15,MATCH(MIN(ABS('diode xref'!$W$1:$W$15-M445)),ABS('diode xref'!$W$1:$W$15-M445),0))</f>
        <v>C4D20120</v>
      </c>
      <c r="D445" t="str">
        <f>IFERROR(VLOOKUP(E445,'diode xref'!$Z$23:$AA$29,2,FALSE)," - no package match")</f>
        <v>H</v>
      </c>
      <c r="E445" t="str">
        <f t="shared" si="6"/>
        <v>TO-247-2</v>
      </c>
      <c r="F445">
        <v>1200</v>
      </c>
      <c r="G445">
        <v>54</v>
      </c>
      <c r="H445" t="s">
        <v>7691</v>
      </c>
      <c r="I445" t="s">
        <v>8572</v>
      </c>
      <c r="J445" t="s">
        <v>4426</v>
      </c>
      <c r="K445" t="s">
        <v>7698</v>
      </c>
      <c r="L445" t="s">
        <v>8549</v>
      </c>
      <c r="M445">
        <v>20</v>
      </c>
    </row>
    <row r="446" spans="1:13" x14ac:dyDescent="0.35">
      <c r="A446">
        <v>445</v>
      </c>
      <c r="B446" t="str">
        <f>IFERROR(VLOOKUP(CONCATENATE(C446,D446),'diode xref'!$AJ:$AJ,1,FALSE),CONCATENATE(VLOOKUP(C446,'20200310_diodes_as_of_3_10_20'!$A:$B,2,FALSE)," - no package match"))</f>
        <v>C4D10120A</v>
      </c>
      <c r="C446" t="str">
        <f t="array" ref="C446">INDEX('diode xref'!$X$1:$X$15,MATCH(MIN(ABS('diode xref'!$W$1:$W$15-M446)),ABS('diode xref'!$W$1:$W$15-M446),0))</f>
        <v>C4D10120</v>
      </c>
      <c r="D446" t="str">
        <f>IFERROR(VLOOKUP(E446,'diode xref'!$Z$23:$AA$29,2,FALSE)," - no package match")</f>
        <v>A</v>
      </c>
      <c r="E446" t="str">
        <f t="shared" si="6"/>
        <v>TO-220-2</v>
      </c>
      <c r="F446">
        <v>1200</v>
      </c>
      <c r="G446">
        <v>54</v>
      </c>
      <c r="H446" t="s">
        <v>6338</v>
      </c>
      <c r="I446" t="s">
        <v>177</v>
      </c>
      <c r="J446" t="s">
        <v>4453</v>
      </c>
      <c r="K446" t="s">
        <v>6336</v>
      </c>
      <c r="L446" t="s">
        <v>8525</v>
      </c>
      <c r="M446">
        <v>10</v>
      </c>
    </row>
    <row r="447" spans="1:13" x14ac:dyDescent="0.35">
      <c r="A447">
        <v>446</v>
      </c>
      <c r="B447" t="str">
        <f>IFERROR(VLOOKUP(CONCATENATE(C447,D447),'diode xref'!$AJ:$AJ,1,FALSE),CONCATENATE(VLOOKUP(C447,'20200310_diodes_as_of_3_10_20'!$A:$B,2,FALSE)," - no package match"))</f>
        <v>C4D20120A</v>
      </c>
      <c r="C447" t="str">
        <f t="array" ref="C447">INDEX('diode xref'!$X$1:$X$15,MATCH(MIN(ABS('diode xref'!$W$1:$W$15-M447)),ABS('diode xref'!$W$1:$W$15-M447),0))</f>
        <v>C4D20120</v>
      </c>
      <c r="D447" t="str">
        <f>IFERROR(VLOOKUP(E447,'diode xref'!$Z$23:$AA$29,2,FALSE)," - no package match")</f>
        <v>A</v>
      </c>
      <c r="E447" t="str">
        <f t="shared" si="6"/>
        <v>TO-220-2</v>
      </c>
      <c r="F447">
        <v>1200</v>
      </c>
      <c r="G447">
        <v>54.5</v>
      </c>
      <c r="H447" t="s">
        <v>7701</v>
      </c>
      <c r="I447" t="s">
        <v>8572</v>
      </c>
      <c r="J447" t="s">
        <v>4426</v>
      </c>
      <c r="K447" t="s">
        <v>6635</v>
      </c>
      <c r="L447" t="s">
        <v>8525</v>
      </c>
      <c r="M447">
        <v>20</v>
      </c>
    </row>
    <row r="448" spans="1:13" x14ac:dyDescent="0.35">
      <c r="A448">
        <v>447</v>
      </c>
      <c r="B448" t="str">
        <f>IFERROR(VLOOKUP(CONCATENATE(C448,D448),'diode xref'!$AJ:$AJ,1,FALSE),CONCATENATE(VLOOKUP(C448,'20200310_diodes_as_of_3_10_20'!$A:$B,2,FALSE)," - no package match"))</f>
        <v>C4D20120A</v>
      </c>
      <c r="C448" t="str">
        <f t="array" ref="C448">INDEX('diode xref'!$X$1:$X$15,MATCH(MIN(ABS('diode xref'!$W$1:$W$15-M448)),ABS('diode xref'!$W$1:$W$15-M448),0))</f>
        <v>C4D20120</v>
      </c>
      <c r="D448" t="str">
        <f>IFERROR(VLOOKUP(E448,'diode xref'!$Z$23:$AA$29,2,FALSE)," - no package match")</f>
        <v>A</v>
      </c>
      <c r="E448" t="str">
        <f t="shared" si="6"/>
        <v>TO-220-2</v>
      </c>
      <c r="F448">
        <v>1200</v>
      </c>
      <c r="G448">
        <v>54.5</v>
      </c>
      <c r="H448" t="s">
        <v>7524</v>
      </c>
      <c r="I448" t="s">
        <v>8572</v>
      </c>
      <c r="J448" t="s">
        <v>4426</v>
      </c>
      <c r="K448" t="s">
        <v>7532</v>
      </c>
      <c r="L448" t="s">
        <v>8525</v>
      </c>
      <c r="M448">
        <v>20</v>
      </c>
    </row>
    <row r="449" spans="1:13" x14ac:dyDescent="0.35">
      <c r="A449">
        <v>448</v>
      </c>
      <c r="B449" t="str">
        <f>IFERROR(VLOOKUP(CONCATENATE(C449,D449),'diode xref'!$AJ:$AJ,1,FALSE),CONCATENATE(VLOOKUP(C449,'20200310_diodes_as_of_3_10_20'!$A:$B,2,FALSE)," - no package match"))</f>
        <v>C4D20120A</v>
      </c>
      <c r="C449" t="str">
        <f t="array" ref="C449">INDEX('diode xref'!$X$1:$X$15,MATCH(MIN(ABS('diode xref'!$W$1:$W$15-M449)),ABS('diode xref'!$W$1:$W$15-M449),0))</f>
        <v>C4D20120</v>
      </c>
      <c r="D449" t="str">
        <f>IFERROR(VLOOKUP(E449,'diode xref'!$Z$23:$AA$29,2,FALSE)," - no package match")</f>
        <v>A</v>
      </c>
      <c r="E449" t="str">
        <f t="shared" si="6"/>
        <v>TO-220-2</v>
      </c>
      <c r="F449">
        <v>1200</v>
      </c>
      <c r="G449">
        <v>54.5</v>
      </c>
      <c r="H449" t="s">
        <v>4558</v>
      </c>
      <c r="I449" t="s">
        <v>8573</v>
      </c>
      <c r="J449" t="s">
        <v>4426</v>
      </c>
      <c r="K449" t="s">
        <v>4561</v>
      </c>
      <c r="L449" t="s">
        <v>8525</v>
      </c>
      <c r="M449">
        <v>20</v>
      </c>
    </row>
    <row r="450" spans="1:13" x14ac:dyDescent="0.35">
      <c r="A450">
        <v>449</v>
      </c>
      <c r="B450" t="str">
        <f>IFERROR(VLOOKUP(CONCATENATE(C450,D450),'diode xref'!$AJ:$AJ,1,FALSE),CONCATENATE(VLOOKUP(C450,'20200310_diodes_as_of_3_10_20'!$A:$B,2,FALSE)," - no package match"))</f>
        <v>C4D20120A - no package match</v>
      </c>
      <c r="C450" t="str">
        <f t="array" ref="C450">INDEX('diode xref'!$X$1:$X$15,MATCH(MIN(ABS('diode xref'!$W$1:$W$15-M450)),ABS('diode xref'!$W$1:$W$15-M450),0))</f>
        <v>C4D20120</v>
      </c>
      <c r="D450" t="str">
        <f>IFERROR(VLOOKUP(E450,'diode xref'!$Z$23:$AA$29,2,FALSE)," - no package match")</f>
        <v>G</v>
      </c>
      <c r="E450" t="str">
        <f t="shared" si="6"/>
        <v>TO-263-3</v>
      </c>
      <c r="F450">
        <v>1200</v>
      </c>
      <c r="G450">
        <v>54.5</v>
      </c>
      <c r="H450" t="s">
        <v>4489</v>
      </c>
      <c r="I450" t="s">
        <v>8573</v>
      </c>
      <c r="J450" t="s">
        <v>4426</v>
      </c>
      <c r="K450" t="s">
        <v>4452</v>
      </c>
      <c r="L450" t="s">
        <v>8536</v>
      </c>
      <c r="M450">
        <v>20</v>
      </c>
    </row>
    <row r="451" spans="1:13" x14ac:dyDescent="0.35">
      <c r="A451">
        <v>450</v>
      </c>
      <c r="B451" t="str">
        <f>IFERROR(VLOOKUP(CONCATENATE(C451,D451),'diode xref'!$AJ:$AJ,1,FALSE),CONCATENATE(VLOOKUP(C451,'20200310_diodes_as_of_3_10_20'!$A:$B,2,FALSE)," - no package match"))</f>
        <v>C4D20120A - no package match</v>
      </c>
      <c r="C451" t="str">
        <f t="array" ref="C451">INDEX('diode xref'!$X$1:$X$15,MATCH(MIN(ABS('diode xref'!$W$1:$W$15-M451)),ABS('diode xref'!$W$1:$W$15-M451),0))</f>
        <v>C4D20120</v>
      </c>
      <c r="D451" t="str">
        <f>IFERROR(VLOOKUP(E451,'diode xref'!$Z$23:$AA$29,2,FALSE)," - no package match")</f>
        <v>D</v>
      </c>
      <c r="E451" t="str">
        <f t="shared" ref="E451:E476" si="7">LEFT(L451,8)</f>
        <v>TO-247-3</v>
      </c>
      <c r="F451">
        <v>1200</v>
      </c>
      <c r="G451">
        <v>54.5</v>
      </c>
      <c r="H451" t="s">
        <v>4423</v>
      </c>
      <c r="I451" t="s">
        <v>8573</v>
      </c>
      <c r="J451" t="s">
        <v>4426</v>
      </c>
      <c r="K451" t="s">
        <v>4425</v>
      </c>
      <c r="L451" t="s">
        <v>2030</v>
      </c>
      <c r="M451">
        <v>20</v>
      </c>
    </row>
    <row r="452" spans="1:13" x14ac:dyDescent="0.35">
      <c r="A452">
        <v>451</v>
      </c>
      <c r="B452" t="str">
        <f>IFERROR(VLOOKUP(CONCATENATE(C452,D452),'diode xref'!$AJ:$AJ,1,FALSE),CONCATENATE(VLOOKUP(C452,'20200310_diodes_as_of_3_10_20'!$A:$B,2,FALSE)," - no package match"))</f>
        <v>C4D20120A</v>
      </c>
      <c r="C452" t="str">
        <f t="array" ref="C452">INDEX('diode xref'!$X$1:$X$15,MATCH(MIN(ABS('diode xref'!$W$1:$W$15-M452)),ABS('diode xref'!$W$1:$W$15-M452),0))</f>
        <v>C4D20120</v>
      </c>
      <c r="D452" t="str">
        <f>IFERROR(VLOOKUP(E452,'diode xref'!$Z$23:$AA$29,2,FALSE)," - no package match")</f>
        <v>A</v>
      </c>
      <c r="E452" t="str">
        <f t="shared" si="7"/>
        <v>TO-220-2</v>
      </c>
      <c r="F452">
        <v>1200</v>
      </c>
      <c r="G452">
        <v>56</v>
      </c>
      <c r="H452" t="s">
        <v>5440</v>
      </c>
      <c r="I452" t="s">
        <v>8571</v>
      </c>
      <c r="J452" t="s">
        <v>4426</v>
      </c>
      <c r="K452" t="s">
        <v>5457</v>
      </c>
      <c r="L452" t="s">
        <v>8525</v>
      </c>
      <c r="M452">
        <v>20</v>
      </c>
    </row>
    <row r="453" spans="1:13" x14ac:dyDescent="0.35">
      <c r="A453">
        <v>452</v>
      </c>
      <c r="B453" t="str">
        <f>IFERROR(VLOOKUP(CONCATENATE(C453,D453),'diode xref'!$AJ:$AJ,1,FALSE),CONCATENATE(VLOOKUP(C453,'20200310_diodes_as_of_3_10_20'!$A:$B,2,FALSE)," - no package match"))</f>
        <v>C4D20120A - no package match</v>
      </c>
      <c r="C453" t="str">
        <f t="array" ref="C453">INDEX('diode xref'!$X$1:$X$15,MATCH(MIN(ABS('diode xref'!$W$1:$W$15-M453)),ABS('diode xref'!$W$1:$W$15-M453),0))</f>
        <v>C4D20120</v>
      </c>
      <c r="D453" t="str">
        <f>IFERROR(VLOOKUP(E453,'diode xref'!$Z$23:$AA$29,2,FALSE)," - no package match")</f>
        <v>G</v>
      </c>
      <c r="E453" t="str">
        <f t="shared" si="7"/>
        <v>TO-263-3</v>
      </c>
      <c r="F453">
        <v>1200</v>
      </c>
      <c r="G453">
        <v>56</v>
      </c>
      <c r="H453" t="s">
        <v>5240</v>
      </c>
      <c r="I453" t="s">
        <v>8571</v>
      </c>
      <c r="J453" t="s">
        <v>4426</v>
      </c>
      <c r="K453" t="s">
        <v>5245</v>
      </c>
      <c r="L453" t="s">
        <v>8536</v>
      </c>
      <c r="M453">
        <v>20</v>
      </c>
    </row>
    <row r="454" spans="1:13" x14ac:dyDescent="0.35">
      <c r="A454">
        <v>453</v>
      </c>
      <c r="B454" t="str">
        <f>IFERROR(VLOOKUP(CONCATENATE(C454,D454),'diode xref'!$AJ:$AJ,1,FALSE),CONCATENATE(VLOOKUP(C454,'20200310_diodes_as_of_3_10_20'!$A:$B,2,FALSE)," - no package match"))</f>
        <v>C4D20120H</v>
      </c>
      <c r="C454" t="str">
        <f t="array" ref="C454">INDEX('diode xref'!$X$1:$X$15,MATCH(MIN(ABS('diode xref'!$W$1:$W$15-M454)),ABS('diode xref'!$W$1:$W$15-M454),0))</f>
        <v>C4D20120</v>
      </c>
      <c r="D454" t="str">
        <f>IFERROR(VLOOKUP(E454,'diode xref'!$Z$23:$AA$29,2,FALSE)," - no package match")</f>
        <v>H</v>
      </c>
      <c r="E454" t="str">
        <f t="shared" si="7"/>
        <v>TO-247-2</v>
      </c>
      <c r="F454">
        <v>1200</v>
      </c>
      <c r="G454">
        <v>61</v>
      </c>
      <c r="H454" t="s">
        <v>6950</v>
      </c>
      <c r="I454" t="s">
        <v>288</v>
      </c>
      <c r="J454" t="s">
        <v>2104</v>
      </c>
      <c r="K454" t="s">
        <v>6958</v>
      </c>
      <c r="L454" t="s">
        <v>8549</v>
      </c>
      <c r="M454">
        <v>40</v>
      </c>
    </row>
    <row r="455" spans="1:13" x14ac:dyDescent="0.35">
      <c r="A455">
        <v>454</v>
      </c>
      <c r="B455" t="str">
        <f>IFERROR(VLOOKUP(CONCATENATE(C455,D455),'diode xref'!$AJ:$AJ,1,FALSE),CONCATENATE(VLOOKUP(C455,'20200310_diodes_as_of_3_10_20'!$A:$B,2,FALSE)," - no package match"))</f>
        <v>C4D20120H</v>
      </c>
      <c r="C455" t="str">
        <f t="array" ref="C455">INDEX('diode xref'!$X$1:$X$15,MATCH(MIN(ABS('diode xref'!$W$1:$W$15-M455)),ABS('diode xref'!$W$1:$W$15-M455),0))</f>
        <v>C4D20120</v>
      </c>
      <c r="D455" t="str">
        <f>IFERROR(VLOOKUP(E455,'diode xref'!$Z$23:$AA$29,2,FALSE)," - no package match")</f>
        <v>H</v>
      </c>
      <c r="E455" t="str">
        <f t="shared" si="7"/>
        <v>TO-247-2</v>
      </c>
      <c r="F455">
        <v>1200</v>
      </c>
      <c r="G455">
        <v>62</v>
      </c>
      <c r="H455" t="s">
        <v>4881</v>
      </c>
      <c r="I455" t="s">
        <v>8571</v>
      </c>
      <c r="J455" t="s">
        <v>4897</v>
      </c>
      <c r="K455" t="s">
        <v>4896</v>
      </c>
      <c r="L455" t="s">
        <v>8549</v>
      </c>
      <c r="M455">
        <v>20</v>
      </c>
    </row>
    <row r="456" spans="1:13" x14ac:dyDescent="0.35">
      <c r="A456">
        <v>455</v>
      </c>
      <c r="B456" t="str">
        <f>IFERROR(VLOOKUP(CONCATENATE(C456,D456),'diode xref'!$AJ:$AJ,1,FALSE),CONCATENATE(VLOOKUP(C456,'20200310_diodes_as_of_3_10_20'!$A:$B,2,FALSE)," - no package match"))</f>
        <v>C4D15120H</v>
      </c>
      <c r="C456" t="str">
        <f t="array" ref="C456">INDEX('diode xref'!$X$1:$X$15,MATCH(MIN(ABS('diode xref'!$W$1:$W$15-M456)),ABS('diode xref'!$W$1:$W$15-M456),0))</f>
        <v>C4D15120</v>
      </c>
      <c r="D456" t="str">
        <f>IFERROR(VLOOKUP(E456,'diode xref'!$Z$23:$AA$29,2,FALSE)," - no package match")</f>
        <v>H</v>
      </c>
      <c r="E456" t="str">
        <f t="shared" si="7"/>
        <v>TO-247-2</v>
      </c>
      <c r="F456">
        <v>1200</v>
      </c>
      <c r="G456">
        <v>75</v>
      </c>
      <c r="H456" t="s">
        <v>6309</v>
      </c>
      <c r="I456" t="s">
        <v>177</v>
      </c>
      <c r="J456" t="s">
        <v>4440</v>
      </c>
      <c r="K456" t="s">
        <v>6307</v>
      </c>
      <c r="L456" t="s">
        <v>8549</v>
      </c>
      <c r="M456">
        <v>15</v>
      </c>
    </row>
    <row r="457" spans="1:13" x14ac:dyDescent="0.35">
      <c r="A457">
        <v>456</v>
      </c>
      <c r="B457" t="str">
        <f>IFERROR(VLOOKUP(CONCATENATE(C457,D457),'diode xref'!$AJ:$AJ,1,FALSE),CONCATENATE(VLOOKUP(C457,'20200310_diodes_as_of_3_10_20'!$A:$B,2,FALSE)," - no package match"))</f>
        <v>C4D20120H</v>
      </c>
      <c r="C457" t="str">
        <f t="array" ref="C457">INDEX('diode xref'!$X$1:$X$15,MATCH(MIN(ABS('diode xref'!$W$1:$W$15-M457)),ABS('diode xref'!$W$1:$W$15-M457),0))</f>
        <v>C4D20120</v>
      </c>
      <c r="D457" t="str">
        <f>IFERROR(VLOOKUP(E457,'diode xref'!$Z$23:$AA$29,2,FALSE)," - no package match")</f>
        <v>H</v>
      </c>
      <c r="E457" t="str">
        <f t="shared" si="7"/>
        <v>TO-247-2</v>
      </c>
      <c r="F457">
        <v>1200</v>
      </c>
      <c r="G457">
        <v>77</v>
      </c>
      <c r="H457" t="s">
        <v>6895</v>
      </c>
      <c r="I457" t="s">
        <v>288</v>
      </c>
      <c r="J457" t="s">
        <v>2104</v>
      </c>
      <c r="K457" t="s">
        <v>6907</v>
      </c>
      <c r="L457" t="s">
        <v>8549</v>
      </c>
      <c r="M457">
        <v>50</v>
      </c>
    </row>
    <row r="458" spans="1:13" x14ac:dyDescent="0.35">
      <c r="A458">
        <v>457</v>
      </c>
      <c r="B458" t="str">
        <f>IFERROR(VLOOKUP(CONCATENATE(C458,D458),'diode xref'!$AJ:$AJ,1,FALSE),CONCATENATE(VLOOKUP(C458,'20200310_diodes_as_of_3_10_20'!$A:$B,2,FALSE)," - no package match"))</f>
        <v>C4D15120A</v>
      </c>
      <c r="C458" t="str">
        <f t="array" ref="C458">INDEX('diode xref'!$X$1:$X$15,MATCH(MIN(ABS('diode xref'!$W$1:$W$15-M458)),ABS('diode xref'!$W$1:$W$15-M458),0))</f>
        <v>C4D15120</v>
      </c>
      <c r="D458" t="str">
        <f>IFERROR(VLOOKUP(E458,'diode xref'!$Z$23:$AA$29,2,FALSE)," - no package match")</f>
        <v>A</v>
      </c>
      <c r="E458" t="str">
        <f t="shared" si="7"/>
        <v>TO-220-2</v>
      </c>
      <c r="F458">
        <v>1200</v>
      </c>
      <c r="G458">
        <v>82</v>
      </c>
      <c r="H458" t="s">
        <v>6319</v>
      </c>
      <c r="I458" t="s">
        <v>177</v>
      </c>
      <c r="J458" t="s">
        <v>4440</v>
      </c>
      <c r="K458" t="s">
        <v>6317</v>
      </c>
      <c r="L458" t="s">
        <v>8525</v>
      </c>
      <c r="M458">
        <v>15</v>
      </c>
    </row>
    <row r="459" spans="1:13" x14ac:dyDescent="0.35">
      <c r="A459">
        <v>458</v>
      </c>
      <c r="B459" t="str">
        <f>IFERROR(VLOOKUP(CONCATENATE(C459,D459),'diode xref'!$AJ:$AJ,1,FALSE),CONCATENATE(VLOOKUP(C459,'20200310_diodes_as_of_3_10_20'!$A:$B,2,FALSE)," - no package match"))</f>
        <v>C4D20120H</v>
      </c>
      <c r="C459" t="str">
        <f t="array" ref="C459">INDEX('diode xref'!$X$1:$X$15,MATCH(MIN(ABS('diode xref'!$W$1:$W$15-M459)),ABS('diode xref'!$W$1:$W$15-M459),0))</f>
        <v>C4D20120</v>
      </c>
      <c r="D459" t="str">
        <f>IFERROR(VLOOKUP(E459,'diode xref'!$Z$23:$AA$29,2,FALSE)," - no package match")</f>
        <v>H</v>
      </c>
      <c r="E459" t="str">
        <f t="shared" si="7"/>
        <v>TO-247-2</v>
      </c>
      <c r="F459">
        <v>1200</v>
      </c>
      <c r="G459">
        <v>87</v>
      </c>
      <c r="H459" t="s">
        <v>4872</v>
      </c>
      <c r="I459" t="s">
        <v>8571</v>
      </c>
      <c r="J459" t="s">
        <v>4878</v>
      </c>
      <c r="K459" t="s">
        <v>4877</v>
      </c>
      <c r="L459" t="s">
        <v>8549</v>
      </c>
      <c r="M459">
        <v>30</v>
      </c>
    </row>
    <row r="460" spans="1:13" x14ac:dyDescent="0.35">
      <c r="A460">
        <v>459</v>
      </c>
      <c r="B460" t="str">
        <f>IFERROR(VLOOKUP(CONCATENATE(C460,D460),'diode xref'!$AJ:$AJ,1,FALSE),CONCATENATE(VLOOKUP(C460,'20200310_diodes_as_of_3_10_20'!$A:$B,2,FALSE)," - no package match"))</f>
        <v>C4D20120H</v>
      </c>
      <c r="C460" t="str">
        <f t="array" ref="C460">INDEX('diode xref'!$X$1:$X$15,MATCH(MIN(ABS('diode xref'!$W$1:$W$15-M460)),ABS('diode xref'!$W$1:$W$15-M460),0))</f>
        <v>C4D20120</v>
      </c>
      <c r="D460" t="str">
        <f>IFERROR(VLOOKUP(E460,'diode xref'!$Z$23:$AA$29,2,FALSE)," - no package match")</f>
        <v>H</v>
      </c>
      <c r="E460" t="str">
        <f t="shared" si="7"/>
        <v>TO-247-2</v>
      </c>
      <c r="F460">
        <v>1200</v>
      </c>
      <c r="G460">
        <v>90</v>
      </c>
      <c r="H460" t="s">
        <v>6285</v>
      </c>
      <c r="I460" t="s">
        <v>177</v>
      </c>
      <c r="J460" t="s">
        <v>4426</v>
      </c>
      <c r="K460" t="s">
        <v>6288</v>
      </c>
      <c r="L460" t="s">
        <v>8549</v>
      </c>
      <c r="M460">
        <v>20</v>
      </c>
    </row>
    <row r="461" spans="1:13" x14ac:dyDescent="0.35">
      <c r="A461">
        <v>460</v>
      </c>
      <c r="B461" t="str">
        <f>IFERROR(VLOOKUP(CONCATENATE(C461,D461),'diode xref'!$AJ:$AJ,1,FALSE),CONCATENATE(VLOOKUP(C461,'20200310_diodes_as_of_3_10_20'!$A:$B,2,FALSE)," - no package match"))</f>
        <v>C4D20120A</v>
      </c>
      <c r="C461" t="str">
        <f t="array" ref="C461">INDEX('diode xref'!$X$1:$X$15,MATCH(MIN(ABS('diode xref'!$W$1:$W$15-M461)),ABS('diode xref'!$W$1:$W$15-M461),0))</f>
        <v>C4D20120</v>
      </c>
      <c r="D461" t="str">
        <f>IFERROR(VLOOKUP(E461,'diode xref'!$Z$23:$AA$29,2,FALSE)," - no package match")</f>
        <v>A</v>
      </c>
      <c r="E461" t="str">
        <f t="shared" si="7"/>
        <v>TO-220-2</v>
      </c>
      <c r="F461">
        <v>1200</v>
      </c>
      <c r="G461">
        <v>94</v>
      </c>
      <c r="H461" t="s">
        <v>6299</v>
      </c>
      <c r="I461" t="s">
        <v>177</v>
      </c>
      <c r="J461" t="s">
        <v>4426</v>
      </c>
      <c r="K461" t="s">
        <v>6297</v>
      </c>
      <c r="L461" t="s">
        <v>8525</v>
      </c>
      <c r="M461">
        <v>20</v>
      </c>
    </row>
    <row r="462" spans="1:13" x14ac:dyDescent="0.35">
      <c r="A462">
        <v>461</v>
      </c>
      <c r="B462" t="str">
        <f>IFERROR(VLOOKUP(CONCATENATE(C462,D462),'diode xref'!$AJ:$AJ,1,FALSE),CONCATENATE(VLOOKUP(C462,'20200310_diodes_as_of_3_10_20'!$A:$B,2,FALSE)," - no package match"))</f>
        <v>C4D20120H</v>
      </c>
      <c r="C462" t="str">
        <f t="array" ref="C462">INDEX('diode xref'!$X$1:$X$15,MATCH(MIN(ABS('diode xref'!$W$1:$W$15-M462)),ABS('diode xref'!$W$1:$W$15-M462),0))</f>
        <v>C4D20120</v>
      </c>
      <c r="D462" t="str">
        <f>IFERROR(VLOOKUP(E462,'diode xref'!$Z$23:$AA$29,2,FALSE)," - no package match")</f>
        <v>H</v>
      </c>
      <c r="E462" t="str">
        <f t="shared" si="7"/>
        <v>TO-247-2</v>
      </c>
      <c r="F462">
        <v>1200</v>
      </c>
      <c r="G462">
        <v>110</v>
      </c>
      <c r="H462" t="s">
        <v>4854</v>
      </c>
      <c r="I462" t="s">
        <v>8571</v>
      </c>
      <c r="J462" t="s">
        <v>4860</v>
      </c>
      <c r="K462" t="s">
        <v>4859</v>
      </c>
      <c r="L462" t="s">
        <v>8549</v>
      </c>
      <c r="M462">
        <v>40</v>
      </c>
    </row>
    <row r="463" spans="1:13" x14ac:dyDescent="0.35">
      <c r="A463">
        <v>462</v>
      </c>
      <c r="B463" t="str">
        <f>IFERROR(VLOOKUP(CONCATENATE(C463,D463),'diode xref'!$AJ:$AJ,1,FALSE),CONCATENATE(VLOOKUP(C463,'20200310_diodes_as_of_3_10_20'!$A:$B,2,FALSE)," - no package match"))</f>
        <v>C4D20120H</v>
      </c>
      <c r="C463" t="str">
        <f t="array" ref="C463">INDEX('diode xref'!$X$1:$X$15,MATCH(MIN(ABS('diode xref'!$W$1:$W$15-M463)),ABS('diode xref'!$W$1:$W$15-M463),0))</f>
        <v>C4D20120</v>
      </c>
      <c r="D463" t="str">
        <f>IFERROR(VLOOKUP(E463,'diode xref'!$Z$23:$AA$29,2,FALSE)," - no package match")</f>
        <v>H</v>
      </c>
      <c r="E463" t="str">
        <f t="shared" si="7"/>
        <v>TO-247-2</v>
      </c>
      <c r="F463">
        <v>1200</v>
      </c>
      <c r="G463">
        <v>212</v>
      </c>
      <c r="H463" t="s">
        <v>6258</v>
      </c>
      <c r="I463" t="s">
        <v>177</v>
      </c>
      <c r="J463" t="s">
        <v>4337</v>
      </c>
      <c r="K463" t="s">
        <v>6269</v>
      </c>
      <c r="L463" t="s">
        <v>8549</v>
      </c>
      <c r="M463">
        <v>50</v>
      </c>
    </row>
    <row r="464" spans="1:13" x14ac:dyDescent="0.35">
      <c r="A464">
        <v>463</v>
      </c>
      <c r="B464" t="str">
        <f>IFERROR(VLOOKUP(CONCATENATE(C464,D464),'diode xref'!$AJ:$AJ,1,FALSE),CONCATENATE(VLOOKUP(C464,'20200310_diodes_as_of_3_10_20'!$A:$B,2,FALSE)," - no package match"))</f>
        <v>C4D10120E</v>
      </c>
      <c r="C464" t="str">
        <f t="array" ref="C464">INDEX('diode xref'!$X$1:$X$15,MATCH(MIN(ABS('diode xref'!$W$1:$W$15-M464)),ABS('diode xref'!$W$1:$W$15-M464),0))</f>
        <v>C4D10120</v>
      </c>
      <c r="D464" t="str">
        <f>IFERROR(VLOOKUP(E464,'diode xref'!$Z$23:$AA$29,2,FALSE)," - no package match")</f>
        <v>E</v>
      </c>
      <c r="E464" t="str">
        <f t="shared" si="7"/>
        <v>TO-252-3</v>
      </c>
      <c r="F464">
        <v>1200</v>
      </c>
      <c r="G464" t="s">
        <v>2104</v>
      </c>
      <c r="H464" t="s">
        <v>7232</v>
      </c>
      <c r="I464" t="s">
        <v>288</v>
      </c>
      <c r="J464" t="s">
        <v>3149</v>
      </c>
      <c r="K464" t="s">
        <v>7234</v>
      </c>
      <c r="L464" t="s">
        <v>8526</v>
      </c>
      <c r="M464">
        <v>10</v>
      </c>
    </row>
    <row r="465" spans="1:13" x14ac:dyDescent="0.35">
      <c r="A465">
        <v>464</v>
      </c>
      <c r="B465" t="str">
        <f>IFERROR(VLOOKUP(CONCATENATE(C465,D465),'diode xref'!$AJ:$AJ,1,FALSE),CONCATENATE(VLOOKUP(C465,'20200310_diodes_as_of_3_10_20'!$A:$B,2,FALSE)," - no package match"))</f>
        <v>C4D05120A</v>
      </c>
      <c r="C465" t="str">
        <f t="array" ref="C465">INDEX('diode xref'!$X$1:$X$15,MATCH(MIN(ABS('diode xref'!$W$1:$W$15-M465)),ABS('diode xref'!$W$1:$W$15-M465),0))</f>
        <v>C4D05120</v>
      </c>
      <c r="D465" t="str">
        <f>IFERROR(VLOOKUP(E465,'diode xref'!$Z$23:$AA$29,2,FALSE)," - no package match")</f>
        <v>A</v>
      </c>
      <c r="E465" t="str">
        <f t="shared" si="7"/>
        <v>TO-220-2</v>
      </c>
      <c r="F465">
        <v>1200</v>
      </c>
      <c r="G465" t="s">
        <v>2104</v>
      </c>
      <c r="H465" t="s">
        <v>6776</v>
      </c>
      <c r="I465" t="s">
        <v>288</v>
      </c>
      <c r="J465" t="s">
        <v>6786</v>
      </c>
      <c r="K465" t="s">
        <v>6785</v>
      </c>
      <c r="L465" t="s">
        <v>8525</v>
      </c>
      <c r="M465">
        <v>5</v>
      </c>
    </row>
    <row r="466" spans="1:13" x14ac:dyDescent="0.35">
      <c r="A466">
        <v>465</v>
      </c>
      <c r="B466" t="str">
        <f>IFERROR(VLOOKUP(CONCATENATE(C466,D466),'diode xref'!$AJ:$AJ,1,FALSE),CONCATENATE(VLOOKUP(C466,'20200310_diodes_as_of_3_10_20'!$A:$B,2,FALSE)," - no package match"))</f>
        <v>C5D10170H - no package match</v>
      </c>
      <c r="C466" t="str">
        <f t="array" ref="C466">INDEX('diode xref'!$Q$1:$Q$3,MATCH(MIN(ABS('diode xref'!$P$1:$P$3-M466)),ABS('diode xref'!$P$1:$P$3-M466),0))</f>
        <v>C5D10170</v>
      </c>
      <c r="D466" t="str">
        <f>IFERROR(VLOOKUP(E466,'diode xref'!$Z$23:$AA$29,2,FALSE)," - no package match")</f>
        <v xml:space="preserve"> - no package match</v>
      </c>
      <c r="E466" t="str">
        <f t="shared" si="7"/>
        <v>Die</v>
      </c>
      <c r="F466">
        <v>1700</v>
      </c>
      <c r="G466">
        <v>10</v>
      </c>
      <c r="H466" t="s">
        <v>7605</v>
      </c>
      <c r="I466" t="s">
        <v>8572</v>
      </c>
      <c r="J466" t="s">
        <v>7603</v>
      </c>
      <c r="K466" t="s">
        <v>7602</v>
      </c>
      <c r="L466" t="s">
        <v>8557</v>
      </c>
      <c r="M466">
        <v>10</v>
      </c>
    </row>
    <row r="467" spans="1:13" x14ac:dyDescent="0.35">
      <c r="A467">
        <v>466</v>
      </c>
      <c r="B467" t="str">
        <f>IFERROR(VLOOKUP(CONCATENATE(C467,D467),'diode xref'!$AJ:$AJ,1,FALSE),CONCATENATE(VLOOKUP(C467,'20200310_diodes_as_of_3_10_20'!$A:$B,2,FALSE)," - no package match"))</f>
        <v>C5D05170H</v>
      </c>
      <c r="C467" t="str">
        <f t="array" ref="C467">INDEX('diode xref'!$Q$1:$Q$3,MATCH(MIN(ABS('diode xref'!$P$1:$P$3-M467)),ABS('diode xref'!$P$1:$P$3-M467),0))</f>
        <v>C5D05170</v>
      </c>
      <c r="D467" t="str">
        <f>IFERROR(VLOOKUP(E467,'diode xref'!$Z$23:$AA$29,2,FALSE)," - no package match")</f>
        <v>H</v>
      </c>
      <c r="E467" t="str">
        <f t="shared" si="7"/>
        <v>TO-247-2</v>
      </c>
      <c r="F467">
        <v>1700</v>
      </c>
      <c r="G467">
        <v>18</v>
      </c>
      <c r="H467" t="s">
        <v>7682</v>
      </c>
      <c r="I467" t="s">
        <v>8572</v>
      </c>
      <c r="J467" t="s">
        <v>4480</v>
      </c>
      <c r="K467" t="s">
        <v>7688</v>
      </c>
      <c r="L467" t="s">
        <v>8549</v>
      </c>
      <c r="M467">
        <v>5</v>
      </c>
    </row>
    <row r="468" spans="1:13" x14ac:dyDescent="0.35">
      <c r="A468">
        <v>467</v>
      </c>
      <c r="B468" t="str">
        <f>IFERROR(VLOOKUP(CONCATENATE(C468,D468),'diode xref'!$AJ:$AJ,1,FALSE),CONCATENATE(VLOOKUP(C468,'20200310_diodes_as_of_3_10_20'!$A:$B,2,FALSE)," - no package match"))</f>
        <v>C5D25170H - no package match</v>
      </c>
      <c r="C468" t="str">
        <f t="array" ref="C468">INDEX('diode xref'!$Q$1:$Q$3,MATCH(MIN(ABS('diode xref'!$P$1:$P$3-M468)),ABS('diode xref'!$P$1:$P$3-M468),0))</f>
        <v>C5D25170</v>
      </c>
      <c r="D468" t="str">
        <f>IFERROR(VLOOKUP(E468,'diode xref'!$Z$23:$AA$29,2,FALSE)," - no package match")</f>
        <v xml:space="preserve"> - no package match</v>
      </c>
      <c r="E468" t="str">
        <f t="shared" si="7"/>
        <v>Die</v>
      </c>
      <c r="F468">
        <v>1700</v>
      </c>
      <c r="G468">
        <v>25</v>
      </c>
      <c r="H468" t="s">
        <v>7599</v>
      </c>
      <c r="I468" t="s">
        <v>8572</v>
      </c>
      <c r="J468" t="s">
        <v>7597</v>
      </c>
      <c r="K468" t="s">
        <v>7596</v>
      </c>
      <c r="L468" t="s">
        <v>8557</v>
      </c>
      <c r="M468">
        <v>25</v>
      </c>
    </row>
    <row r="469" spans="1:13" x14ac:dyDescent="0.35">
      <c r="A469">
        <v>468</v>
      </c>
      <c r="B469" t="str">
        <f>IFERROR(VLOOKUP(CONCATENATE(C469,D469),'diode xref'!$AJ:$AJ,1,FALSE),CONCATENATE(VLOOKUP(C469,'20200310_diodes_as_of_3_10_20'!$A:$B,2,FALSE)," - no package match"))</f>
        <v>C5D05170H</v>
      </c>
      <c r="C469" t="str">
        <f t="array" ref="C469">INDEX('diode xref'!$Q$1:$Q$3,MATCH(MIN(ABS('diode xref'!$P$1:$P$3-M469)),ABS('diode xref'!$P$1:$P$3-M469),0))</f>
        <v>C5D05170</v>
      </c>
      <c r="D469" t="str">
        <f>IFERROR(VLOOKUP(E469,'diode xref'!$Z$23:$AA$29,2,FALSE)," - no package match")</f>
        <v>H</v>
      </c>
      <c r="E469" t="str">
        <f t="shared" si="7"/>
        <v>TO-247-2</v>
      </c>
      <c r="F469">
        <v>1700</v>
      </c>
      <c r="G469">
        <v>25</v>
      </c>
      <c r="H469" t="s">
        <v>6413</v>
      </c>
      <c r="I469" t="s">
        <v>177</v>
      </c>
      <c r="J469" t="s">
        <v>4480</v>
      </c>
      <c r="K469" t="s">
        <v>6421</v>
      </c>
      <c r="L469" t="s">
        <v>8549</v>
      </c>
      <c r="M469">
        <v>5</v>
      </c>
    </row>
    <row r="470" spans="1:13" x14ac:dyDescent="0.35">
      <c r="A470">
        <v>469</v>
      </c>
      <c r="B470" t="str">
        <f>IFERROR(VLOOKUP(CONCATENATE(C470,D470),'diode xref'!$AJ:$AJ,1,FALSE),CONCATENATE(VLOOKUP(C470,'20200310_diodes_as_of_3_10_20'!$A:$B,2,FALSE)," - no package match"))</f>
        <v>C5D10170H</v>
      </c>
      <c r="C470" t="str">
        <f t="array" ref="C470">INDEX('diode xref'!$Q$1:$Q$3,MATCH(MIN(ABS('diode xref'!$P$1:$P$3-M470)),ABS('diode xref'!$P$1:$P$3-M470),0))</f>
        <v>C5D10170</v>
      </c>
      <c r="D470" t="str">
        <f>IFERROR(VLOOKUP(E470,'diode xref'!$Z$23:$AA$29,2,FALSE)," - no package match")</f>
        <v>H</v>
      </c>
      <c r="E470" t="str">
        <f t="shared" si="7"/>
        <v>TO-247-2</v>
      </c>
      <c r="F470">
        <v>1700</v>
      </c>
      <c r="G470">
        <v>33</v>
      </c>
      <c r="H470" t="s">
        <v>7674</v>
      </c>
      <c r="I470" t="s">
        <v>8572</v>
      </c>
      <c r="J470" t="s">
        <v>4453</v>
      </c>
      <c r="K470" t="s">
        <v>7679</v>
      </c>
      <c r="L470" t="s">
        <v>8549</v>
      </c>
      <c r="M470">
        <v>10</v>
      </c>
    </row>
    <row r="471" spans="1:13" x14ac:dyDescent="0.35">
      <c r="A471">
        <v>470</v>
      </c>
      <c r="B471" t="str">
        <f>IFERROR(VLOOKUP(CONCATENATE(C471,D471),'diode xref'!$AJ:$AJ,1,FALSE),CONCATENATE(VLOOKUP(C471,'20200310_diodes_as_of_3_10_20'!$A:$B,2,FALSE)," - no package match"))</f>
        <v>C5D10170H</v>
      </c>
      <c r="C471" t="str">
        <f t="array" ref="C471">INDEX('diode xref'!$Q$1:$Q$3,MATCH(MIN(ABS('diode xref'!$P$1:$P$3-M471)),ABS('diode xref'!$P$1:$P$3-M471),0))</f>
        <v>C5D10170</v>
      </c>
      <c r="D471" t="str">
        <f>IFERROR(VLOOKUP(E471,'diode xref'!$Z$23:$AA$29,2,FALSE)," - no package match")</f>
        <v>H</v>
      </c>
      <c r="E471" t="str">
        <f t="shared" si="7"/>
        <v>TO-247-2</v>
      </c>
      <c r="F471">
        <v>1700</v>
      </c>
      <c r="G471">
        <v>50</v>
      </c>
      <c r="H471" t="s">
        <v>6404</v>
      </c>
      <c r="I471" t="s">
        <v>177</v>
      </c>
      <c r="J471" t="s">
        <v>4453</v>
      </c>
      <c r="K471" t="s">
        <v>6410</v>
      </c>
      <c r="L471" t="s">
        <v>8549</v>
      </c>
      <c r="M471">
        <v>10</v>
      </c>
    </row>
    <row r="472" spans="1:13" x14ac:dyDescent="0.35">
      <c r="A472">
        <v>471</v>
      </c>
      <c r="B472" t="str">
        <f>IFERROR(VLOOKUP(CONCATENATE(C472,D472),'diode xref'!$AJ:$AJ,1,FALSE),CONCATENATE(VLOOKUP(C472,'20200310_diodes_as_of_3_10_20'!$A:$B,2,FALSE)," - no package match"))</f>
        <v>C5D25170H</v>
      </c>
      <c r="C472" t="str">
        <f t="array" ref="C472">INDEX('diode xref'!$Q$1:$Q$3,MATCH(MIN(ABS('diode xref'!$P$1:$P$3-M472)),ABS('diode xref'!$P$1:$P$3-M472),0))</f>
        <v>C5D25170</v>
      </c>
      <c r="D472" t="str">
        <f>IFERROR(VLOOKUP(E472,'diode xref'!$Z$23:$AA$29,2,FALSE)," - no package match")</f>
        <v>H</v>
      </c>
      <c r="E472" t="str">
        <f t="shared" si="7"/>
        <v>TO-247-2</v>
      </c>
      <c r="F472">
        <v>1700</v>
      </c>
      <c r="G472">
        <v>70</v>
      </c>
      <c r="H472" t="s">
        <v>7666</v>
      </c>
      <c r="I472" t="s">
        <v>8572</v>
      </c>
      <c r="J472" t="s">
        <v>6401</v>
      </c>
      <c r="K472" t="s">
        <v>7671</v>
      </c>
      <c r="L472" t="s">
        <v>8549</v>
      </c>
      <c r="M472">
        <v>25</v>
      </c>
    </row>
    <row r="473" spans="1:13" x14ac:dyDescent="0.35">
      <c r="A473">
        <v>472</v>
      </c>
      <c r="B473" t="str">
        <f>IFERROR(VLOOKUP(CONCATENATE(C473,D473),'diode xref'!$AJ:$AJ,1,FALSE),CONCATENATE(VLOOKUP(C473,'20200310_diodes_as_of_3_10_20'!$A:$B,2,FALSE)," - no package match"))</f>
        <v>C5D25170H</v>
      </c>
      <c r="C473" t="str">
        <f t="array" ref="C473">INDEX('diode xref'!$Q$1:$Q$3,MATCH(MIN(ABS('diode xref'!$P$1:$P$3-M473)),ABS('diode xref'!$P$1:$P$3-M473),0))</f>
        <v>C5D25170</v>
      </c>
      <c r="D473" t="str">
        <f>IFERROR(VLOOKUP(E473,'diode xref'!$Z$23:$AA$29,2,FALSE)," - no package match")</f>
        <v>H</v>
      </c>
      <c r="E473" t="str">
        <f t="shared" si="7"/>
        <v>TO-247-2</v>
      </c>
      <c r="F473">
        <v>1700</v>
      </c>
      <c r="G473">
        <v>110</v>
      </c>
      <c r="H473" t="s">
        <v>6397</v>
      </c>
      <c r="I473" t="s">
        <v>177</v>
      </c>
      <c r="J473" t="s">
        <v>6401</v>
      </c>
      <c r="K473" t="s">
        <v>6400</v>
      </c>
      <c r="L473" t="s">
        <v>8549</v>
      </c>
      <c r="M473">
        <v>25</v>
      </c>
    </row>
    <row r="474" spans="1:13" x14ac:dyDescent="0.35">
      <c r="A474">
        <v>473</v>
      </c>
      <c r="B474" t="str">
        <f>IFERROR(VLOOKUP(CONCATENATE(C474,D474),'diode xref'!$AJ:$AJ,1,FALSE),CONCATENATE(VLOOKUP(C474,'20200310_diodes_as_of_3_10_20'!$A:$B,2,FALSE)," - no package match"))</f>
        <v>C5D25170H</v>
      </c>
      <c r="C474" t="str">
        <f t="array" ref="C474">INDEX('diode xref'!$Q$1:$Q$3,MATCH(MIN(ABS('diode xref'!$P$1:$P$3-M474)),ABS('diode xref'!$P$1:$P$3-M474),0))</f>
        <v>C5D25170</v>
      </c>
      <c r="D474" t="str">
        <f>IFERROR(VLOOKUP(E474,'diode xref'!$Z$23:$AA$29,2,FALSE)," - no package match")</f>
        <v>H</v>
      </c>
      <c r="E474" t="str">
        <f t="shared" si="7"/>
        <v>TO-247-2</v>
      </c>
      <c r="F474">
        <v>1700</v>
      </c>
      <c r="G474">
        <v>216</v>
      </c>
      <c r="H474" t="s">
        <v>6384</v>
      </c>
      <c r="I474" t="s">
        <v>177</v>
      </c>
      <c r="J474" t="s">
        <v>4337</v>
      </c>
      <c r="K474" t="s">
        <v>6387</v>
      </c>
      <c r="L474" t="s">
        <v>8549</v>
      </c>
      <c r="M474">
        <v>50</v>
      </c>
    </row>
    <row r="475" spans="1:13" x14ac:dyDescent="0.35">
      <c r="A475">
        <v>474</v>
      </c>
      <c r="B475" t="e">
        <f>IFERROR(VLOOKUP(CONCATENATE(C475,D475),'diode xref'!$AJ:$AJ,1,FALSE),CONCATENATE(VLOOKUP(C475,'20200310_diodes_as_of_3_10_20'!$A:$B,2,FALSE)," - no package match"))</f>
        <v>#VALUE!</v>
      </c>
      <c r="C475" t="e">
        <f t="array" ref="C475">INDEX('diode xref'!$C$1:$C$18,MATCH(MIN(ABS('diode xref'!$B$1:$B$18-M475)),ABS('diode xref'!$B$1:$B$18-M475),0))</f>
        <v>#VALUE!</v>
      </c>
      <c r="D475" t="str">
        <f>IFERROR(VLOOKUP(E475,'diode xref'!$Z$23:$AA$29,2,FALSE)," - no package match")</f>
        <v xml:space="preserve"> - no package match</v>
      </c>
      <c r="E475" t="str">
        <f t="shared" si="7"/>
        <v>(blank)</v>
      </c>
      <c r="F475" t="s">
        <v>2167</v>
      </c>
      <c r="G475" t="s">
        <v>8587</v>
      </c>
      <c r="H475" t="s">
        <v>2167</v>
      </c>
      <c r="I475" t="s">
        <v>2167</v>
      </c>
      <c r="J475" t="s">
        <v>2167</v>
      </c>
      <c r="K475" t="s">
        <v>2167</v>
      </c>
      <c r="L475" t="s">
        <v>2167</v>
      </c>
      <c r="M475" t="s">
        <v>8592</v>
      </c>
    </row>
    <row r="476" spans="1:13" x14ac:dyDescent="0.35">
      <c r="A476">
        <v>475</v>
      </c>
      <c r="B476" t="e">
        <f>IFERROR(VLOOKUP(CONCATENATE(C476,D476),'diode xref'!$AJ:$AJ,1,FALSE),CONCATENATE(VLOOKUP(C476,'20200310_diodes_as_of_3_10_20'!$A:$B,2,FALSE)," - no package match"))</f>
        <v>#VALUE!</v>
      </c>
      <c r="C476" t="e">
        <f t="array" ref="C476">INDEX('diode xref'!$C$1:$C$18,MATCH(MIN(ABS('diode xref'!$B$1:$B$18-M476)),ABS('diode xref'!$B$1:$B$18-M476),0))</f>
        <v>#VALUE!</v>
      </c>
      <c r="D476" t="str">
        <f>IFERROR(VLOOKUP(E476,'diode xref'!$Z$23:$AA$29,2,FALSE)," - no package match")</f>
        <v xml:space="preserve"> - no package match</v>
      </c>
      <c r="E476" t="str">
        <f t="shared" si="7"/>
        <v>(blank)</v>
      </c>
      <c r="F476" t="s">
        <v>2167</v>
      </c>
      <c r="G476" t="s">
        <v>2167</v>
      </c>
      <c r="H476" t="s">
        <v>2167</v>
      </c>
      <c r="I476" t="s">
        <v>2167</v>
      </c>
      <c r="J476" t="s">
        <v>2167</v>
      </c>
      <c r="K476" t="s">
        <v>2167</v>
      </c>
      <c r="L476" t="s">
        <v>2167</v>
      </c>
      <c r="M476" t="s">
        <v>8592</v>
      </c>
    </row>
  </sheetData>
  <pageMargins left="0.7" right="0.7" top="0.75" bottom="0.75" header="0.3" footer="0.3"/>
  <pageSetup paperSize="17" scale="26" orientation="landscape"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7AE084-DBA1-4FA3-A41E-3BAF93F6F845}">
  <sheetPr codeName="Sheet7"/>
  <dimension ref="C1:J475"/>
  <sheetViews>
    <sheetView zoomScale="80" zoomScaleNormal="80" workbookViewId="0">
      <selection activeCell="B2" sqref="B2:B160"/>
    </sheetView>
  </sheetViews>
  <sheetFormatPr defaultRowHeight="14.5" x14ac:dyDescent="0.35"/>
  <cols>
    <col min="3" max="3" width="25.1796875" bestFit="1" customWidth="1"/>
    <col min="4" max="4" width="6" customWidth="1"/>
    <col min="5" max="5" width="22.54296875" customWidth="1"/>
    <col min="6" max="6" width="29.453125" bestFit="1" customWidth="1"/>
    <col min="7" max="7" width="29.1796875" bestFit="1" customWidth="1"/>
    <col min="8" max="8" width="30.81640625" bestFit="1" customWidth="1"/>
    <col min="9" max="9" width="41.453125" bestFit="1" customWidth="1"/>
    <col min="10" max="10" width="39" bestFit="1" customWidth="1"/>
  </cols>
  <sheetData>
    <row r="1" spans="3:10" x14ac:dyDescent="0.35">
      <c r="C1" t="s">
        <v>8570</v>
      </c>
      <c r="D1" t="s">
        <v>0</v>
      </c>
      <c r="E1" t="s">
        <v>2</v>
      </c>
      <c r="F1" t="s">
        <v>8585</v>
      </c>
      <c r="G1" t="s">
        <v>8586</v>
      </c>
      <c r="H1" t="s">
        <v>8519</v>
      </c>
      <c r="I1" t="s">
        <v>7</v>
      </c>
      <c r="J1" t="s">
        <v>8520</v>
      </c>
    </row>
    <row r="2" spans="3:10" x14ac:dyDescent="0.35">
      <c r="C2" t="s">
        <v>8255</v>
      </c>
      <c r="D2">
        <v>10000</v>
      </c>
      <c r="E2" t="s">
        <v>8572</v>
      </c>
      <c r="F2">
        <v>650</v>
      </c>
      <c r="G2">
        <v>8</v>
      </c>
      <c r="H2" t="s">
        <v>5389</v>
      </c>
      <c r="I2" t="s">
        <v>8075</v>
      </c>
      <c r="J2" t="s">
        <v>8526</v>
      </c>
    </row>
    <row r="3" spans="3:10" x14ac:dyDescent="0.35">
      <c r="C3" t="s">
        <v>8209</v>
      </c>
      <c r="D3">
        <v>10000</v>
      </c>
      <c r="E3" t="s">
        <v>8572</v>
      </c>
      <c r="F3">
        <v>650</v>
      </c>
      <c r="G3">
        <v>11</v>
      </c>
      <c r="H3" t="s">
        <v>5376</v>
      </c>
      <c r="I3" t="s">
        <v>8216</v>
      </c>
      <c r="J3" t="s">
        <v>8526</v>
      </c>
    </row>
    <row r="4" spans="3:10" x14ac:dyDescent="0.35">
      <c r="C4" t="s">
        <v>8154</v>
      </c>
      <c r="D4">
        <v>10000</v>
      </c>
      <c r="E4" t="s">
        <v>8572</v>
      </c>
      <c r="F4">
        <v>650</v>
      </c>
      <c r="G4">
        <v>13.5</v>
      </c>
      <c r="H4" t="s">
        <v>5363</v>
      </c>
      <c r="I4" t="s">
        <v>3599</v>
      </c>
      <c r="J4" t="s">
        <v>8525</v>
      </c>
    </row>
    <row r="5" spans="3:10" x14ac:dyDescent="0.35">
      <c r="C5" t="s">
        <v>8141</v>
      </c>
      <c r="D5">
        <v>10000</v>
      </c>
      <c r="E5" t="s">
        <v>8572</v>
      </c>
      <c r="F5">
        <v>650</v>
      </c>
      <c r="G5">
        <v>13.5</v>
      </c>
      <c r="H5" t="s">
        <v>5363</v>
      </c>
      <c r="I5" t="s">
        <v>8151</v>
      </c>
      <c r="J5" t="s">
        <v>8526</v>
      </c>
    </row>
    <row r="6" spans="3:10" x14ac:dyDescent="0.35">
      <c r="C6" t="s">
        <v>8135</v>
      </c>
      <c r="D6">
        <v>10000</v>
      </c>
      <c r="E6" t="s">
        <v>8572</v>
      </c>
      <c r="F6">
        <v>650</v>
      </c>
      <c r="G6">
        <v>13.5</v>
      </c>
      <c r="H6" t="s">
        <v>5363</v>
      </c>
      <c r="I6" t="s">
        <v>8138</v>
      </c>
      <c r="J6" t="s">
        <v>8526</v>
      </c>
    </row>
    <row r="7" spans="3:10" x14ac:dyDescent="0.35">
      <c r="C7" t="s">
        <v>8078</v>
      </c>
      <c r="D7">
        <v>10000</v>
      </c>
      <c r="E7" t="s">
        <v>8572</v>
      </c>
      <c r="F7">
        <v>650</v>
      </c>
      <c r="G7">
        <v>19</v>
      </c>
      <c r="H7" t="s">
        <v>4643</v>
      </c>
      <c r="I7" t="s">
        <v>8088</v>
      </c>
      <c r="J7" t="s">
        <v>8525</v>
      </c>
    </row>
    <row r="8" spans="3:10" x14ac:dyDescent="0.35">
      <c r="C8" t="s">
        <v>8068</v>
      </c>
      <c r="D8">
        <v>10000</v>
      </c>
      <c r="E8" t="s">
        <v>8572</v>
      </c>
      <c r="F8">
        <v>650</v>
      </c>
      <c r="G8">
        <v>20</v>
      </c>
      <c r="H8" t="s">
        <v>2523</v>
      </c>
      <c r="I8" t="s">
        <v>8075</v>
      </c>
      <c r="J8" t="s">
        <v>8526</v>
      </c>
    </row>
    <row r="9" spans="3:10" x14ac:dyDescent="0.35">
      <c r="C9" t="s">
        <v>8060</v>
      </c>
      <c r="D9">
        <v>10000</v>
      </c>
      <c r="E9" t="s">
        <v>8572</v>
      </c>
      <c r="F9">
        <v>650</v>
      </c>
      <c r="G9">
        <v>20</v>
      </c>
      <c r="H9" t="s">
        <v>2523</v>
      </c>
      <c r="I9" t="s">
        <v>8065</v>
      </c>
      <c r="J9" t="s">
        <v>8526</v>
      </c>
    </row>
    <row r="10" spans="3:10" x14ac:dyDescent="0.35">
      <c r="C10" t="s">
        <v>8049</v>
      </c>
      <c r="D10">
        <v>10000</v>
      </c>
      <c r="E10" t="s">
        <v>8572</v>
      </c>
      <c r="F10">
        <v>650</v>
      </c>
      <c r="G10">
        <v>13</v>
      </c>
      <c r="H10" t="s">
        <v>2523</v>
      </c>
      <c r="I10" t="s">
        <v>6739</v>
      </c>
      <c r="J10" t="s">
        <v>8538</v>
      </c>
    </row>
    <row r="11" spans="3:10" x14ac:dyDescent="0.35">
      <c r="C11" t="s">
        <v>8014</v>
      </c>
      <c r="D11">
        <v>10000</v>
      </c>
      <c r="E11" t="s">
        <v>8572</v>
      </c>
      <c r="F11">
        <v>650</v>
      </c>
      <c r="G11">
        <v>24</v>
      </c>
      <c r="H11" t="s">
        <v>4466</v>
      </c>
      <c r="I11" t="s">
        <v>7997</v>
      </c>
      <c r="J11" t="s">
        <v>8525</v>
      </c>
    </row>
    <row r="12" spans="3:10" x14ac:dyDescent="0.35">
      <c r="C12" t="s">
        <v>8006</v>
      </c>
      <c r="D12">
        <v>10000</v>
      </c>
      <c r="E12" t="s">
        <v>8572</v>
      </c>
      <c r="F12">
        <v>650</v>
      </c>
      <c r="G12">
        <v>25.5</v>
      </c>
      <c r="H12" t="s">
        <v>4466</v>
      </c>
      <c r="I12" t="s">
        <v>8011</v>
      </c>
      <c r="J12" t="s">
        <v>8526</v>
      </c>
    </row>
    <row r="13" spans="3:10" x14ac:dyDescent="0.35">
      <c r="C13" t="s">
        <v>8000</v>
      </c>
      <c r="D13">
        <v>10000</v>
      </c>
      <c r="E13" t="s">
        <v>8572</v>
      </c>
      <c r="F13">
        <v>650</v>
      </c>
      <c r="G13">
        <v>25.5</v>
      </c>
      <c r="H13" t="s">
        <v>4466</v>
      </c>
      <c r="I13" t="s">
        <v>8003</v>
      </c>
      <c r="J13" t="s">
        <v>8526</v>
      </c>
    </row>
    <row r="14" spans="3:10" x14ac:dyDescent="0.35">
      <c r="C14" t="s">
        <v>7987</v>
      </c>
      <c r="D14">
        <v>10000</v>
      </c>
      <c r="E14" t="s">
        <v>8572</v>
      </c>
      <c r="F14">
        <v>650</v>
      </c>
      <c r="G14">
        <v>16.5</v>
      </c>
      <c r="H14" t="s">
        <v>4466</v>
      </c>
      <c r="I14" t="s">
        <v>7997</v>
      </c>
      <c r="J14" t="s">
        <v>8538</v>
      </c>
    </row>
    <row r="15" spans="3:10" x14ac:dyDescent="0.35">
      <c r="C15" t="s">
        <v>7949</v>
      </c>
      <c r="D15">
        <v>10000</v>
      </c>
      <c r="E15" t="s">
        <v>8572</v>
      </c>
      <c r="F15">
        <v>650</v>
      </c>
      <c r="G15">
        <v>30</v>
      </c>
      <c r="H15" t="s">
        <v>4453</v>
      </c>
      <c r="I15" t="s">
        <v>7927</v>
      </c>
      <c r="J15" t="s">
        <v>8525</v>
      </c>
    </row>
    <row r="16" spans="3:10" x14ac:dyDescent="0.35">
      <c r="C16" t="s">
        <v>7936</v>
      </c>
      <c r="D16">
        <v>10000</v>
      </c>
      <c r="E16" t="s">
        <v>8572</v>
      </c>
      <c r="F16">
        <v>650</v>
      </c>
      <c r="G16">
        <v>32</v>
      </c>
      <c r="H16" t="s">
        <v>4453</v>
      </c>
      <c r="I16" t="s">
        <v>7946</v>
      </c>
      <c r="J16" t="s">
        <v>8526</v>
      </c>
    </row>
    <row r="17" spans="3:10" x14ac:dyDescent="0.35">
      <c r="C17" t="s">
        <v>7930</v>
      </c>
      <c r="D17">
        <v>10000</v>
      </c>
      <c r="E17" t="s">
        <v>8572</v>
      </c>
      <c r="F17">
        <v>650</v>
      </c>
      <c r="G17">
        <v>32</v>
      </c>
      <c r="H17" t="s">
        <v>4453</v>
      </c>
      <c r="I17" t="s">
        <v>7933</v>
      </c>
      <c r="J17" t="s">
        <v>8526</v>
      </c>
    </row>
    <row r="18" spans="3:10" x14ac:dyDescent="0.35">
      <c r="C18" t="s">
        <v>7918</v>
      </c>
      <c r="D18">
        <v>10000</v>
      </c>
      <c r="E18" t="s">
        <v>8572</v>
      </c>
      <c r="F18">
        <v>650</v>
      </c>
      <c r="G18">
        <v>19</v>
      </c>
      <c r="H18" t="s">
        <v>4453</v>
      </c>
      <c r="I18" t="s">
        <v>7927</v>
      </c>
      <c r="J18" t="s">
        <v>8538</v>
      </c>
    </row>
    <row r="19" spans="3:10" x14ac:dyDescent="0.35">
      <c r="C19" t="s">
        <v>7906</v>
      </c>
      <c r="D19">
        <v>10000</v>
      </c>
      <c r="E19" t="s">
        <v>8572</v>
      </c>
      <c r="F19">
        <v>650</v>
      </c>
      <c r="G19">
        <v>35</v>
      </c>
      <c r="H19" t="s">
        <v>5260</v>
      </c>
      <c r="I19" t="s">
        <v>7915</v>
      </c>
      <c r="J19" t="s">
        <v>8525</v>
      </c>
    </row>
    <row r="20" spans="3:10" x14ac:dyDescent="0.35">
      <c r="C20" t="s">
        <v>7901</v>
      </c>
      <c r="D20">
        <v>10000</v>
      </c>
      <c r="E20" t="s">
        <v>8572</v>
      </c>
      <c r="F20">
        <v>650</v>
      </c>
      <c r="G20">
        <v>39</v>
      </c>
      <c r="H20" t="s">
        <v>4652</v>
      </c>
      <c r="I20" t="s">
        <v>7903</v>
      </c>
      <c r="J20" t="s">
        <v>8525</v>
      </c>
    </row>
    <row r="21" spans="3:10" x14ac:dyDescent="0.35">
      <c r="C21" t="s">
        <v>7886</v>
      </c>
      <c r="D21">
        <v>10000</v>
      </c>
      <c r="E21" t="s">
        <v>8572</v>
      </c>
      <c r="F21">
        <v>650</v>
      </c>
      <c r="G21">
        <v>39</v>
      </c>
      <c r="H21" t="s">
        <v>4652</v>
      </c>
      <c r="I21" t="s">
        <v>4985</v>
      </c>
      <c r="J21" t="s">
        <v>2030</v>
      </c>
    </row>
    <row r="22" spans="3:10" x14ac:dyDescent="0.35">
      <c r="C22" t="s">
        <v>7653</v>
      </c>
      <c r="D22">
        <v>10000</v>
      </c>
      <c r="E22" t="s">
        <v>8572</v>
      </c>
      <c r="F22">
        <v>650</v>
      </c>
      <c r="G22">
        <v>100</v>
      </c>
      <c r="H22" t="s">
        <v>4337</v>
      </c>
      <c r="I22" t="s">
        <v>7663</v>
      </c>
      <c r="J22" t="s">
        <v>2030</v>
      </c>
    </row>
    <row r="23" spans="3:10" x14ac:dyDescent="0.35">
      <c r="C23" t="s">
        <v>7640</v>
      </c>
      <c r="D23">
        <v>10000</v>
      </c>
      <c r="E23" t="s">
        <v>8572</v>
      </c>
      <c r="F23">
        <v>650</v>
      </c>
      <c r="G23">
        <v>4</v>
      </c>
      <c r="H23" t="s">
        <v>7650</v>
      </c>
      <c r="I23" t="s">
        <v>7649</v>
      </c>
      <c r="J23" t="s">
        <v>8525</v>
      </c>
    </row>
    <row r="24" spans="3:10" x14ac:dyDescent="0.35">
      <c r="C24" t="s">
        <v>7634</v>
      </c>
      <c r="D24">
        <v>10000</v>
      </c>
      <c r="E24" t="s">
        <v>8572</v>
      </c>
      <c r="F24">
        <v>650</v>
      </c>
      <c r="G24">
        <v>24</v>
      </c>
      <c r="H24" t="s">
        <v>3547</v>
      </c>
      <c r="I24" t="s">
        <v>7637</v>
      </c>
      <c r="J24" t="s">
        <v>8525</v>
      </c>
    </row>
    <row r="25" spans="3:10" x14ac:dyDescent="0.35">
      <c r="C25" t="s">
        <v>7623</v>
      </c>
      <c r="D25">
        <v>10000</v>
      </c>
      <c r="E25" t="s">
        <v>8572</v>
      </c>
      <c r="F25">
        <v>650</v>
      </c>
      <c r="G25">
        <v>30</v>
      </c>
      <c r="H25" t="s">
        <v>3490</v>
      </c>
      <c r="I25" t="s">
        <v>7626</v>
      </c>
      <c r="J25" t="s">
        <v>8525</v>
      </c>
    </row>
    <row r="26" spans="3:10" x14ac:dyDescent="0.35">
      <c r="C26" t="s">
        <v>7607</v>
      </c>
      <c r="D26">
        <v>10000</v>
      </c>
      <c r="E26" t="s">
        <v>8572</v>
      </c>
      <c r="F26">
        <v>650</v>
      </c>
      <c r="G26">
        <v>37</v>
      </c>
      <c r="H26" t="s">
        <v>3063</v>
      </c>
      <c r="I26" t="s">
        <v>7615</v>
      </c>
      <c r="J26" t="s">
        <v>8525</v>
      </c>
    </row>
    <row r="27" spans="3:10" x14ac:dyDescent="0.35">
      <c r="C27" t="s">
        <v>7546</v>
      </c>
      <c r="D27">
        <v>10000</v>
      </c>
      <c r="E27" t="s">
        <v>8572</v>
      </c>
      <c r="F27">
        <v>650</v>
      </c>
      <c r="G27">
        <v>57</v>
      </c>
      <c r="H27" t="s">
        <v>2668</v>
      </c>
      <c r="I27" t="s">
        <v>7555</v>
      </c>
      <c r="J27" t="s">
        <v>8525</v>
      </c>
    </row>
    <row r="28" spans="3:10" x14ac:dyDescent="0.35">
      <c r="C28" t="s">
        <v>8300</v>
      </c>
      <c r="D28">
        <v>10000</v>
      </c>
      <c r="E28" t="s">
        <v>8572</v>
      </c>
      <c r="F28">
        <v>600</v>
      </c>
      <c r="G28">
        <v>5</v>
      </c>
      <c r="H28" t="s">
        <v>5237</v>
      </c>
      <c r="I28" t="s">
        <v>8311</v>
      </c>
      <c r="J28" t="s">
        <v>8525</v>
      </c>
    </row>
    <row r="29" spans="3:10" x14ac:dyDescent="0.35">
      <c r="C29" t="s">
        <v>8287</v>
      </c>
      <c r="D29">
        <v>10000</v>
      </c>
      <c r="E29" t="s">
        <v>8572</v>
      </c>
      <c r="F29">
        <v>600</v>
      </c>
      <c r="G29">
        <v>5</v>
      </c>
      <c r="H29" t="s">
        <v>5237</v>
      </c>
      <c r="I29" t="s">
        <v>8297</v>
      </c>
      <c r="J29" t="s">
        <v>8526</v>
      </c>
    </row>
    <row r="30" spans="3:10" x14ac:dyDescent="0.35">
      <c r="C30" t="s">
        <v>8279</v>
      </c>
      <c r="D30">
        <v>10000</v>
      </c>
      <c r="E30" t="s">
        <v>8572</v>
      </c>
      <c r="F30">
        <v>600</v>
      </c>
      <c r="G30">
        <v>5</v>
      </c>
      <c r="H30" t="s">
        <v>5237</v>
      </c>
      <c r="I30" t="s">
        <v>8284</v>
      </c>
      <c r="J30" t="s">
        <v>8526</v>
      </c>
    </row>
    <row r="31" spans="3:10" x14ac:dyDescent="0.35">
      <c r="C31" t="s">
        <v>8266</v>
      </c>
      <c r="D31">
        <v>10000</v>
      </c>
      <c r="E31" t="s">
        <v>8572</v>
      </c>
      <c r="F31">
        <v>600</v>
      </c>
      <c r="G31">
        <v>4</v>
      </c>
      <c r="H31" t="s">
        <v>5237</v>
      </c>
      <c r="I31" t="s">
        <v>8174</v>
      </c>
      <c r="J31" t="s">
        <v>8528</v>
      </c>
    </row>
    <row r="32" spans="3:10" x14ac:dyDescent="0.35">
      <c r="C32" t="s">
        <v>8246</v>
      </c>
      <c r="D32">
        <v>10000</v>
      </c>
      <c r="E32" t="s">
        <v>8572</v>
      </c>
      <c r="F32">
        <v>600</v>
      </c>
      <c r="G32">
        <v>11</v>
      </c>
      <c r="H32" t="s">
        <v>5972</v>
      </c>
      <c r="I32" t="s">
        <v>5948</v>
      </c>
      <c r="J32" t="s">
        <v>8525</v>
      </c>
    </row>
    <row r="33" spans="3:10" x14ac:dyDescent="0.35">
      <c r="C33" t="s">
        <v>8233</v>
      </c>
      <c r="D33">
        <v>10000</v>
      </c>
      <c r="E33" t="s">
        <v>8572</v>
      </c>
      <c r="F33">
        <v>600</v>
      </c>
      <c r="G33">
        <v>11</v>
      </c>
      <c r="H33" t="s">
        <v>5972</v>
      </c>
      <c r="I33" t="s">
        <v>8243</v>
      </c>
      <c r="J33" t="s">
        <v>8526</v>
      </c>
    </row>
    <row r="34" spans="3:10" x14ac:dyDescent="0.35">
      <c r="C34" t="s">
        <v>8219</v>
      </c>
      <c r="D34">
        <v>10000</v>
      </c>
      <c r="E34" t="s">
        <v>8572</v>
      </c>
      <c r="F34">
        <v>600</v>
      </c>
      <c r="G34">
        <v>5</v>
      </c>
      <c r="H34" t="s">
        <v>5972</v>
      </c>
      <c r="I34" t="s">
        <v>8230</v>
      </c>
      <c r="J34" t="s">
        <v>8528</v>
      </c>
    </row>
    <row r="35" spans="3:10" x14ac:dyDescent="0.35">
      <c r="C35" t="s">
        <v>8196</v>
      </c>
      <c r="D35">
        <v>10000</v>
      </c>
      <c r="E35" t="s">
        <v>8572</v>
      </c>
      <c r="F35">
        <v>600</v>
      </c>
      <c r="G35">
        <v>13.5</v>
      </c>
      <c r="H35" t="s">
        <v>5363</v>
      </c>
      <c r="I35" t="s">
        <v>5890</v>
      </c>
      <c r="J35" t="s">
        <v>8525</v>
      </c>
    </row>
    <row r="36" spans="3:10" x14ac:dyDescent="0.35">
      <c r="C36" t="s">
        <v>8183</v>
      </c>
      <c r="D36">
        <v>10000</v>
      </c>
      <c r="E36" t="s">
        <v>8572</v>
      </c>
      <c r="F36">
        <v>600</v>
      </c>
      <c r="G36">
        <v>13.5</v>
      </c>
      <c r="H36" t="s">
        <v>4841</v>
      </c>
      <c r="I36" t="s">
        <v>8193</v>
      </c>
      <c r="J36" t="s">
        <v>8526</v>
      </c>
    </row>
    <row r="37" spans="3:10" x14ac:dyDescent="0.35">
      <c r="C37" t="s">
        <v>8177</v>
      </c>
      <c r="D37">
        <v>10000</v>
      </c>
      <c r="E37" t="s">
        <v>8572</v>
      </c>
      <c r="F37">
        <v>600</v>
      </c>
      <c r="G37">
        <v>13.5</v>
      </c>
      <c r="H37" t="s">
        <v>5363</v>
      </c>
      <c r="I37" t="s">
        <v>8180</v>
      </c>
      <c r="J37" t="s">
        <v>8526</v>
      </c>
    </row>
    <row r="38" spans="3:10" x14ac:dyDescent="0.35">
      <c r="C38" t="s">
        <v>8165</v>
      </c>
      <c r="D38">
        <v>10000</v>
      </c>
      <c r="E38" t="s">
        <v>8572</v>
      </c>
      <c r="F38">
        <v>600</v>
      </c>
      <c r="G38">
        <v>6</v>
      </c>
      <c r="H38" t="s">
        <v>4841</v>
      </c>
      <c r="I38" t="s">
        <v>8174</v>
      </c>
      <c r="J38" t="s">
        <v>8528</v>
      </c>
    </row>
    <row r="39" spans="3:10" x14ac:dyDescent="0.35">
      <c r="C39" t="s">
        <v>8123</v>
      </c>
      <c r="D39">
        <v>10000</v>
      </c>
      <c r="E39" t="s">
        <v>8572</v>
      </c>
      <c r="F39">
        <v>600</v>
      </c>
      <c r="G39">
        <v>19</v>
      </c>
      <c r="H39" t="s">
        <v>4643</v>
      </c>
      <c r="I39" t="s">
        <v>5785</v>
      </c>
      <c r="J39" t="s">
        <v>8525</v>
      </c>
    </row>
    <row r="40" spans="3:10" x14ac:dyDescent="0.35">
      <c r="C40" t="s">
        <v>8109</v>
      </c>
      <c r="D40">
        <v>10000</v>
      </c>
      <c r="E40" t="s">
        <v>8572</v>
      </c>
      <c r="F40">
        <v>600</v>
      </c>
      <c r="G40">
        <v>7.5</v>
      </c>
      <c r="H40" t="s">
        <v>4643</v>
      </c>
      <c r="I40" t="s">
        <v>8120</v>
      </c>
      <c r="J40" t="s">
        <v>8535</v>
      </c>
    </row>
    <row r="41" spans="3:10" x14ac:dyDescent="0.35">
      <c r="C41" t="s">
        <v>8104</v>
      </c>
      <c r="D41">
        <v>10000</v>
      </c>
      <c r="E41" t="s">
        <v>8572</v>
      </c>
      <c r="F41">
        <v>600</v>
      </c>
      <c r="G41">
        <v>19</v>
      </c>
      <c r="H41" t="s">
        <v>2523</v>
      </c>
      <c r="I41" t="s">
        <v>8094</v>
      </c>
      <c r="J41" t="s">
        <v>8536</v>
      </c>
    </row>
    <row r="42" spans="3:10" x14ac:dyDescent="0.35">
      <c r="C42" t="s">
        <v>8091</v>
      </c>
      <c r="D42">
        <v>10000</v>
      </c>
      <c r="E42" t="s">
        <v>8572</v>
      </c>
      <c r="F42">
        <v>600</v>
      </c>
      <c r="G42">
        <v>19</v>
      </c>
      <c r="H42" t="s">
        <v>2523</v>
      </c>
      <c r="I42" t="s">
        <v>8094</v>
      </c>
      <c r="J42" t="s">
        <v>8536</v>
      </c>
    </row>
    <row r="43" spans="3:10" x14ac:dyDescent="0.35">
      <c r="C43" t="s">
        <v>8037</v>
      </c>
      <c r="D43">
        <v>10000</v>
      </c>
      <c r="E43" t="s">
        <v>8572</v>
      </c>
      <c r="F43">
        <v>600</v>
      </c>
      <c r="G43">
        <v>24</v>
      </c>
      <c r="H43" t="s">
        <v>4466</v>
      </c>
      <c r="I43" t="s">
        <v>5711</v>
      </c>
      <c r="J43" t="s">
        <v>8525</v>
      </c>
    </row>
    <row r="44" spans="3:10" x14ac:dyDescent="0.35">
      <c r="C44" t="s">
        <v>8031</v>
      </c>
      <c r="D44">
        <v>10000</v>
      </c>
      <c r="E44" t="s">
        <v>8572</v>
      </c>
      <c r="F44">
        <v>600</v>
      </c>
      <c r="G44">
        <v>24</v>
      </c>
      <c r="H44" t="s">
        <v>4466</v>
      </c>
      <c r="I44" t="s">
        <v>8034</v>
      </c>
      <c r="J44" t="s">
        <v>8536</v>
      </c>
    </row>
    <row r="45" spans="3:10" x14ac:dyDescent="0.35">
      <c r="C45" t="s">
        <v>7975</v>
      </c>
      <c r="D45">
        <v>10000</v>
      </c>
      <c r="E45" t="s">
        <v>8572</v>
      </c>
      <c r="F45">
        <v>600</v>
      </c>
      <c r="G45">
        <v>30</v>
      </c>
      <c r="H45" t="s">
        <v>4453</v>
      </c>
      <c r="I45" t="s">
        <v>5594</v>
      </c>
      <c r="J45" t="s">
        <v>8525</v>
      </c>
    </row>
    <row r="46" spans="3:10" x14ac:dyDescent="0.35">
      <c r="C46" t="s">
        <v>7962</v>
      </c>
      <c r="D46">
        <v>10000</v>
      </c>
      <c r="E46" t="s">
        <v>8572</v>
      </c>
      <c r="F46">
        <v>600</v>
      </c>
      <c r="G46">
        <v>29</v>
      </c>
      <c r="H46" t="s">
        <v>4453</v>
      </c>
      <c r="I46" t="s">
        <v>7972</v>
      </c>
      <c r="J46" t="s">
        <v>8536</v>
      </c>
    </row>
    <row r="47" spans="3:10" x14ac:dyDescent="0.35">
      <c r="C47" t="s">
        <v>7581</v>
      </c>
      <c r="D47">
        <v>10000</v>
      </c>
      <c r="E47" t="s">
        <v>8572</v>
      </c>
      <c r="F47">
        <v>600</v>
      </c>
      <c r="G47">
        <v>4</v>
      </c>
      <c r="H47" t="s">
        <v>6441</v>
      </c>
      <c r="I47" t="s">
        <v>7592</v>
      </c>
      <c r="J47" t="s">
        <v>8525</v>
      </c>
    </row>
    <row r="48" spans="3:10" x14ac:dyDescent="0.35">
      <c r="C48" t="s">
        <v>7569</v>
      </c>
      <c r="D48">
        <v>10000</v>
      </c>
      <c r="E48" t="s">
        <v>8572</v>
      </c>
      <c r="F48">
        <v>600</v>
      </c>
      <c r="G48">
        <v>4</v>
      </c>
      <c r="H48" t="s">
        <v>6441</v>
      </c>
      <c r="I48" t="s">
        <v>7566</v>
      </c>
      <c r="J48" t="s">
        <v>8526</v>
      </c>
    </row>
    <row r="49" spans="3:10" x14ac:dyDescent="0.35">
      <c r="C49" t="s">
        <v>7558</v>
      </c>
      <c r="D49">
        <v>10000</v>
      </c>
      <c r="E49" t="s">
        <v>8572</v>
      </c>
      <c r="F49">
        <v>600</v>
      </c>
      <c r="G49">
        <v>4</v>
      </c>
      <c r="H49" t="s">
        <v>6441</v>
      </c>
      <c r="I49" t="s">
        <v>7566</v>
      </c>
      <c r="J49" t="s">
        <v>8526</v>
      </c>
    </row>
    <row r="50" spans="3:10" x14ac:dyDescent="0.35">
      <c r="C50" t="s">
        <v>7682</v>
      </c>
      <c r="D50">
        <v>10000</v>
      </c>
      <c r="E50" t="s">
        <v>8572</v>
      </c>
      <c r="F50">
        <v>1700</v>
      </c>
      <c r="G50">
        <v>18</v>
      </c>
      <c r="H50" t="s">
        <v>4480</v>
      </c>
      <c r="I50" t="s">
        <v>7688</v>
      </c>
      <c r="J50" t="s">
        <v>8549</v>
      </c>
    </row>
    <row r="51" spans="3:10" x14ac:dyDescent="0.35">
      <c r="C51" t="s">
        <v>7674</v>
      </c>
      <c r="D51">
        <v>10000</v>
      </c>
      <c r="E51" t="s">
        <v>8572</v>
      </c>
      <c r="F51">
        <v>1700</v>
      </c>
      <c r="G51">
        <v>33</v>
      </c>
      <c r="H51" t="s">
        <v>4453</v>
      </c>
      <c r="I51" t="s">
        <v>7679</v>
      </c>
      <c r="J51" t="s">
        <v>8549</v>
      </c>
    </row>
    <row r="52" spans="3:10" x14ac:dyDescent="0.35">
      <c r="C52" t="s">
        <v>7666</v>
      </c>
      <c r="D52">
        <v>10000</v>
      </c>
      <c r="E52" t="s">
        <v>8572</v>
      </c>
      <c r="F52">
        <v>1700</v>
      </c>
      <c r="G52">
        <v>70</v>
      </c>
      <c r="H52" t="s">
        <v>6401</v>
      </c>
      <c r="I52" t="s">
        <v>7671</v>
      </c>
      <c r="J52" t="s">
        <v>8549</v>
      </c>
    </row>
    <row r="53" spans="3:10" x14ac:dyDescent="0.35">
      <c r="C53" t="s">
        <v>7605</v>
      </c>
      <c r="D53">
        <v>10000</v>
      </c>
      <c r="E53" t="s">
        <v>8572</v>
      </c>
      <c r="F53">
        <v>1700</v>
      </c>
      <c r="G53">
        <v>10</v>
      </c>
      <c r="H53" t="s">
        <v>7603</v>
      </c>
      <c r="I53" t="s">
        <v>7602</v>
      </c>
      <c r="J53" t="s">
        <v>8557</v>
      </c>
    </row>
    <row r="54" spans="3:10" x14ac:dyDescent="0.35">
      <c r="C54" t="s">
        <v>7599</v>
      </c>
      <c r="D54">
        <v>10000</v>
      </c>
      <c r="E54" t="s">
        <v>8572</v>
      </c>
      <c r="F54">
        <v>1700</v>
      </c>
      <c r="G54">
        <v>25</v>
      </c>
      <c r="H54" t="s">
        <v>7597</v>
      </c>
      <c r="I54" t="s">
        <v>7596</v>
      </c>
      <c r="J54" t="s">
        <v>8557</v>
      </c>
    </row>
    <row r="55" spans="3:10" x14ac:dyDescent="0.35">
      <c r="C55" t="s">
        <v>7872</v>
      </c>
      <c r="D55">
        <v>10000</v>
      </c>
      <c r="E55" t="s">
        <v>8572</v>
      </c>
      <c r="F55">
        <v>1200</v>
      </c>
      <c r="G55">
        <v>10</v>
      </c>
      <c r="H55" t="s">
        <v>5389</v>
      </c>
      <c r="I55" t="s">
        <v>7883</v>
      </c>
      <c r="J55" t="s">
        <v>8525</v>
      </c>
    </row>
    <row r="56" spans="3:10" x14ac:dyDescent="0.35">
      <c r="C56" t="s">
        <v>7859</v>
      </c>
      <c r="D56">
        <v>10000</v>
      </c>
      <c r="E56" t="s">
        <v>8572</v>
      </c>
      <c r="F56">
        <v>1200</v>
      </c>
      <c r="G56">
        <v>10</v>
      </c>
      <c r="H56" t="s">
        <v>5389</v>
      </c>
      <c r="I56" t="s">
        <v>7869</v>
      </c>
      <c r="J56" t="s">
        <v>8526</v>
      </c>
    </row>
    <row r="57" spans="3:10" x14ac:dyDescent="0.35">
      <c r="C57" t="s">
        <v>7849</v>
      </c>
      <c r="D57">
        <v>10000</v>
      </c>
      <c r="E57" t="s">
        <v>8572</v>
      </c>
      <c r="F57">
        <v>1200</v>
      </c>
      <c r="G57">
        <v>10</v>
      </c>
      <c r="H57" t="s">
        <v>5389</v>
      </c>
      <c r="I57" t="s">
        <v>7856</v>
      </c>
      <c r="J57" t="s">
        <v>8526</v>
      </c>
    </row>
    <row r="58" spans="3:10" x14ac:dyDescent="0.35">
      <c r="C58" t="s">
        <v>7835</v>
      </c>
      <c r="D58">
        <v>10000</v>
      </c>
      <c r="E58" t="s">
        <v>8572</v>
      </c>
      <c r="F58">
        <v>1200</v>
      </c>
      <c r="G58">
        <v>19</v>
      </c>
      <c r="H58" t="s">
        <v>4480</v>
      </c>
      <c r="I58" t="s">
        <v>7846</v>
      </c>
      <c r="J58" t="s">
        <v>8525</v>
      </c>
    </row>
    <row r="59" spans="3:10" x14ac:dyDescent="0.35">
      <c r="C59" t="s">
        <v>7821</v>
      </c>
      <c r="D59">
        <v>10000</v>
      </c>
      <c r="E59" t="s">
        <v>8572</v>
      </c>
      <c r="F59">
        <v>1200</v>
      </c>
      <c r="G59">
        <v>19</v>
      </c>
      <c r="H59" t="s">
        <v>4480</v>
      </c>
      <c r="I59" t="s">
        <v>7832</v>
      </c>
      <c r="J59" t="s">
        <v>8526</v>
      </c>
    </row>
    <row r="60" spans="3:10" x14ac:dyDescent="0.35">
      <c r="C60" t="s">
        <v>7811</v>
      </c>
      <c r="D60">
        <v>10000</v>
      </c>
      <c r="E60" t="s">
        <v>8572</v>
      </c>
      <c r="F60">
        <v>1200</v>
      </c>
      <c r="G60">
        <v>19</v>
      </c>
      <c r="H60" t="s">
        <v>4480</v>
      </c>
      <c r="I60" t="s">
        <v>7818</v>
      </c>
      <c r="J60" t="s">
        <v>8526</v>
      </c>
    </row>
    <row r="61" spans="3:10" x14ac:dyDescent="0.35">
      <c r="C61" t="s">
        <v>7800</v>
      </c>
      <c r="D61">
        <v>10000</v>
      </c>
      <c r="E61" t="s">
        <v>8572</v>
      </c>
      <c r="F61">
        <v>1200</v>
      </c>
      <c r="G61">
        <v>24.5</v>
      </c>
      <c r="H61" t="s">
        <v>7808</v>
      </c>
      <c r="I61" t="s">
        <v>6748</v>
      </c>
      <c r="J61" t="s">
        <v>8525</v>
      </c>
    </row>
    <row r="62" spans="3:10" x14ac:dyDescent="0.35">
      <c r="C62" t="s">
        <v>7788</v>
      </c>
      <c r="D62">
        <v>10000</v>
      </c>
      <c r="E62" t="s">
        <v>8572</v>
      </c>
      <c r="F62">
        <v>1200</v>
      </c>
      <c r="G62">
        <v>24.5</v>
      </c>
      <c r="H62" t="s">
        <v>7797</v>
      </c>
      <c r="I62" t="s">
        <v>7796</v>
      </c>
      <c r="J62" t="s">
        <v>8526</v>
      </c>
    </row>
    <row r="63" spans="3:10" x14ac:dyDescent="0.35">
      <c r="C63" t="s">
        <v>7782</v>
      </c>
      <c r="D63">
        <v>10000</v>
      </c>
      <c r="E63" t="s">
        <v>8572</v>
      </c>
      <c r="F63">
        <v>1200</v>
      </c>
      <c r="G63">
        <v>24.5</v>
      </c>
      <c r="H63" t="s">
        <v>4466</v>
      </c>
      <c r="I63" t="s">
        <v>7785</v>
      </c>
      <c r="J63" t="s">
        <v>8526</v>
      </c>
    </row>
    <row r="64" spans="3:10" x14ac:dyDescent="0.35">
      <c r="C64" t="s">
        <v>7769</v>
      </c>
      <c r="D64">
        <v>10000</v>
      </c>
      <c r="E64" t="s">
        <v>8572</v>
      </c>
      <c r="F64">
        <v>1200</v>
      </c>
      <c r="G64">
        <v>33</v>
      </c>
      <c r="H64" t="s">
        <v>4453</v>
      </c>
      <c r="I64" t="s">
        <v>4399</v>
      </c>
      <c r="J64" t="s">
        <v>8525</v>
      </c>
    </row>
    <row r="65" spans="3:10" x14ac:dyDescent="0.35">
      <c r="C65" t="s">
        <v>7755</v>
      </c>
      <c r="D65">
        <v>10000</v>
      </c>
      <c r="E65" t="s">
        <v>8572</v>
      </c>
      <c r="F65">
        <v>1200</v>
      </c>
      <c r="G65">
        <v>33</v>
      </c>
      <c r="H65" t="s">
        <v>4453</v>
      </c>
      <c r="I65" t="s">
        <v>7766</v>
      </c>
      <c r="J65" t="s">
        <v>8526</v>
      </c>
    </row>
    <row r="66" spans="3:10" x14ac:dyDescent="0.35">
      <c r="C66" t="s">
        <v>7747</v>
      </c>
      <c r="D66">
        <v>10000</v>
      </c>
      <c r="E66" t="s">
        <v>8572</v>
      </c>
      <c r="F66">
        <v>1200</v>
      </c>
      <c r="G66">
        <v>33</v>
      </c>
      <c r="H66" t="s">
        <v>4453</v>
      </c>
      <c r="I66" t="s">
        <v>7752</v>
      </c>
      <c r="J66" t="s">
        <v>8526</v>
      </c>
    </row>
    <row r="67" spans="3:10" x14ac:dyDescent="0.35">
      <c r="C67" t="s">
        <v>7742</v>
      </c>
      <c r="D67">
        <v>10000</v>
      </c>
      <c r="E67" t="s">
        <v>8572</v>
      </c>
      <c r="F67">
        <v>1200</v>
      </c>
      <c r="G67">
        <v>31.5</v>
      </c>
      <c r="H67" t="s">
        <v>4453</v>
      </c>
      <c r="I67" t="s">
        <v>7744</v>
      </c>
      <c r="J67" t="s">
        <v>8549</v>
      </c>
    </row>
    <row r="68" spans="3:10" x14ac:dyDescent="0.35">
      <c r="C68" t="s">
        <v>7723</v>
      </c>
      <c r="D68">
        <v>10000</v>
      </c>
      <c r="E68" t="s">
        <v>8572</v>
      </c>
      <c r="F68">
        <v>1200</v>
      </c>
      <c r="G68">
        <v>43.5</v>
      </c>
      <c r="H68" t="s">
        <v>4440</v>
      </c>
      <c r="I68" t="s">
        <v>4399</v>
      </c>
      <c r="J68" t="s">
        <v>8525</v>
      </c>
    </row>
    <row r="69" spans="3:10" x14ac:dyDescent="0.35">
      <c r="C69" t="s">
        <v>7712</v>
      </c>
      <c r="D69">
        <v>10000</v>
      </c>
      <c r="E69" t="s">
        <v>8572</v>
      </c>
      <c r="F69">
        <v>1200</v>
      </c>
      <c r="G69">
        <v>39</v>
      </c>
      <c r="H69" t="s">
        <v>4440</v>
      </c>
      <c r="I69" t="s">
        <v>7720</v>
      </c>
      <c r="J69" t="s">
        <v>8549</v>
      </c>
    </row>
    <row r="70" spans="3:10" x14ac:dyDescent="0.35">
      <c r="C70" t="s">
        <v>7701</v>
      </c>
      <c r="D70">
        <v>10000</v>
      </c>
      <c r="E70" t="s">
        <v>8572</v>
      </c>
      <c r="F70">
        <v>1200</v>
      </c>
      <c r="G70">
        <v>54.5</v>
      </c>
      <c r="H70" t="s">
        <v>4426</v>
      </c>
      <c r="I70" t="s">
        <v>6635</v>
      </c>
      <c r="J70" t="s">
        <v>8525</v>
      </c>
    </row>
    <row r="71" spans="3:10" x14ac:dyDescent="0.35">
      <c r="C71" t="s">
        <v>7691</v>
      </c>
      <c r="D71">
        <v>10000</v>
      </c>
      <c r="E71" t="s">
        <v>8572</v>
      </c>
      <c r="F71">
        <v>1200</v>
      </c>
      <c r="G71">
        <v>54</v>
      </c>
      <c r="H71" t="s">
        <v>4426</v>
      </c>
      <c r="I71" t="s">
        <v>7698</v>
      </c>
      <c r="J71" t="s">
        <v>8549</v>
      </c>
    </row>
    <row r="72" spans="3:10" x14ac:dyDescent="0.35">
      <c r="C72" t="s">
        <v>7541</v>
      </c>
      <c r="D72">
        <v>10000</v>
      </c>
      <c r="E72" t="s">
        <v>8572</v>
      </c>
      <c r="F72">
        <v>1200</v>
      </c>
      <c r="G72">
        <v>33</v>
      </c>
      <c r="H72" t="s">
        <v>4453</v>
      </c>
      <c r="I72" t="s">
        <v>7543</v>
      </c>
      <c r="J72" t="s">
        <v>8525</v>
      </c>
    </row>
    <row r="73" spans="3:10" x14ac:dyDescent="0.35">
      <c r="C73" t="s">
        <v>7524</v>
      </c>
      <c r="D73">
        <v>10000</v>
      </c>
      <c r="E73" t="s">
        <v>8572</v>
      </c>
      <c r="F73">
        <v>1200</v>
      </c>
      <c r="G73">
        <v>54.5</v>
      </c>
      <c r="H73" t="s">
        <v>4426</v>
      </c>
      <c r="I73" t="s">
        <v>7532</v>
      </c>
      <c r="J73" t="s">
        <v>8525</v>
      </c>
    </row>
    <row r="74" spans="3:10" x14ac:dyDescent="0.35">
      <c r="C74" t="s">
        <v>3287</v>
      </c>
      <c r="D74">
        <v>10000</v>
      </c>
      <c r="E74" t="s">
        <v>38</v>
      </c>
      <c r="F74">
        <v>650</v>
      </c>
      <c r="G74">
        <v>10</v>
      </c>
      <c r="H74" t="s">
        <v>3272</v>
      </c>
      <c r="I74" t="s">
        <v>3177</v>
      </c>
      <c r="J74" t="s">
        <v>8525</v>
      </c>
    </row>
    <row r="75" spans="3:10" x14ac:dyDescent="0.35">
      <c r="C75" t="s">
        <v>3282</v>
      </c>
      <c r="D75">
        <v>10000</v>
      </c>
      <c r="E75" t="s">
        <v>38</v>
      </c>
      <c r="F75">
        <v>650</v>
      </c>
      <c r="G75">
        <v>10</v>
      </c>
      <c r="H75" t="s">
        <v>3272</v>
      </c>
      <c r="I75" t="s">
        <v>3177</v>
      </c>
      <c r="J75" t="s">
        <v>8525</v>
      </c>
    </row>
    <row r="76" spans="3:10" x14ac:dyDescent="0.35">
      <c r="C76" t="s">
        <v>3269</v>
      </c>
      <c r="D76">
        <v>10000</v>
      </c>
      <c r="E76" t="s">
        <v>38</v>
      </c>
      <c r="F76">
        <v>650</v>
      </c>
      <c r="G76">
        <v>10</v>
      </c>
      <c r="H76" t="s">
        <v>3272</v>
      </c>
      <c r="I76" t="s">
        <v>2837</v>
      </c>
      <c r="J76" t="s">
        <v>8536</v>
      </c>
    </row>
    <row r="77" spans="3:10" x14ac:dyDescent="0.35">
      <c r="C77" t="s">
        <v>3242</v>
      </c>
      <c r="D77">
        <v>10000</v>
      </c>
      <c r="E77" t="s">
        <v>38</v>
      </c>
      <c r="F77">
        <v>650</v>
      </c>
      <c r="G77">
        <v>10</v>
      </c>
      <c r="H77" t="s">
        <v>2104</v>
      </c>
      <c r="I77" t="s">
        <v>2340</v>
      </c>
      <c r="J77" t="s">
        <v>8566</v>
      </c>
    </row>
    <row r="78" spans="3:10" x14ac:dyDescent="0.35">
      <c r="C78" t="s">
        <v>3221</v>
      </c>
      <c r="D78">
        <v>10000</v>
      </c>
      <c r="E78" t="s">
        <v>38</v>
      </c>
      <c r="F78">
        <v>650</v>
      </c>
      <c r="G78">
        <v>10</v>
      </c>
      <c r="H78" t="s">
        <v>3149</v>
      </c>
      <c r="I78" t="s">
        <v>3231</v>
      </c>
      <c r="J78" t="s">
        <v>8526</v>
      </c>
    </row>
    <row r="79" spans="3:10" x14ac:dyDescent="0.35">
      <c r="C79" t="s">
        <v>3216</v>
      </c>
      <c r="D79">
        <v>10000</v>
      </c>
      <c r="E79" t="s">
        <v>38</v>
      </c>
      <c r="F79">
        <v>650</v>
      </c>
      <c r="G79">
        <v>10</v>
      </c>
      <c r="H79" t="s">
        <v>2104</v>
      </c>
      <c r="I79" t="s">
        <v>2340</v>
      </c>
      <c r="J79" t="s">
        <v>8526</v>
      </c>
    </row>
    <row r="80" spans="3:10" x14ac:dyDescent="0.35">
      <c r="C80" t="s">
        <v>3205</v>
      </c>
      <c r="D80">
        <v>10000</v>
      </c>
      <c r="E80" t="s">
        <v>38</v>
      </c>
      <c r="F80">
        <v>650</v>
      </c>
      <c r="G80">
        <v>10</v>
      </c>
      <c r="H80" t="s">
        <v>3149</v>
      </c>
      <c r="I80" t="s">
        <v>3177</v>
      </c>
      <c r="J80" t="s">
        <v>8525</v>
      </c>
    </row>
    <row r="81" spans="3:10" x14ac:dyDescent="0.35">
      <c r="C81" t="s">
        <v>3195</v>
      </c>
      <c r="D81">
        <v>10000</v>
      </c>
      <c r="E81" t="s">
        <v>38</v>
      </c>
      <c r="F81">
        <v>650</v>
      </c>
      <c r="G81">
        <v>10</v>
      </c>
      <c r="H81" t="s">
        <v>3149</v>
      </c>
      <c r="I81" t="s">
        <v>3177</v>
      </c>
      <c r="J81" t="s">
        <v>8567</v>
      </c>
    </row>
    <row r="82" spans="3:10" x14ac:dyDescent="0.35">
      <c r="C82" t="s">
        <v>3185</v>
      </c>
      <c r="D82">
        <v>10000</v>
      </c>
      <c r="E82" t="s">
        <v>38</v>
      </c>
      <c r="F82">
        <v>650</v>
      </c>
      <c r="G82">
        <v>10</v>
      </c>
      <c r="H82" t="s">
        <v>3183</v>
      </c>
      <c r="I82" t="s">
        <v>2837</v>
      </c>
      <c r="J82" t="s">
        <v>8568</v>
      </c>
    </row>
    <row r="83" spans="3:10" x14ac:dyDescent="0.35">
      <c r="C83" t="s">
        <v>3174</v>
      </c>
      <c r="D83">
        <v>10000</v>
      </c>
      <c r="E83" t="s">
        <v>38</v>
      </c>
      <c r="F83">
        <v>650</v>
      </c>
      <c r="G83">
        <v>10</v>
      </c>
      <c r="H83" t="s">
        <v>3149</v>
      </c>
      <c r="I83" t="s">
        <v>3177</v>
      </c>
      <c r="J83" t="s">
        <v>8525</v>
      </c>
    </row>
    <row r="84" spans="3:10" x14ac:dyDescent="0.35">
      <c r="C84" t="s">
        <v>3160</v>
      </c>
      <c r="D84">
        <v>10000</v>
      </c>
      <c r="E84" t="s">
        <v>38</v>
      </c>
      <c r="F84">
        <v>650</v>
      </c>
      <c r="G84">
        <v>10</v>
      </c>
      <c r="H84" t="s">
        <v>3149</v>
      </c>
      <c r="I84" t="s">
        <v>3163</v>
      </c>
      <c r="J84" t="s">
        <v>8536</v>
      </c>
    </row>
    <row r="85" spans="3:10" x14ac:dyDescent="0.35">
      <c r="C85" t="s">
        <v>3145</v>
      </c>
      <c r="D85">
        <v>10000</v>
      </c>
      <c r="E85" t="s">
        <v>38</v>
      </c>
      <c r="F85">
        <v>650</v>
      </c>
      <c r="G85">
        <v>10</v>
      </c>
      <c r="H85" t="s">
        <v>3149</v>
      </c>
      <c r="I85" t="s">
        <v>3148</v>
      </c>
      <c r="J85" t="s">
        <v>8536</v>
      </c>
    </row>
    <row r="86" spans="3:10" x14ac:dyDescent="0.35">
      <c r="C86" t="s">
        <v>3047</v>
      </c>
      <c r="D86">
        <v>10000</v>
      </c>
      <c r="E86" t="s">
        <v>38</v>
      </c>
      <c r="F86">
        <v>650</v>
      </c>
      <c r="G86">
        <v>12</v>
      </c>
      <c r="H86" t="s">
        <v>2996</v>
      </c>
      <c r="I86" t="s">
        <v>2946</v>
      </c>
      <c r="J86" t="s">
        <v>8525</v>
      </c>
    </row>
    <row r="87" spans="3:10" x14ac:dyDescent="0.35">
      <c r="C87" t="s">
        <v>3034</v>
      </c>
      <c r="D87">
        <v>10000</v>
      </c>
      <c r="E87" t="s">
        <v>38</v>
      </c>
      <c r="F87">
        <v>650</v>
      </c>
      <c r="G87">
        <v>12</v>
      </c>
      <c r="H87" t="s">
        <v>2996</v>
      </c>
      <c r="I87" t="s">
        <v>3037</v>
      </c>
      <c r="J87" t="s">
        <v>8525</v>
      </c>
    </row>
    <row r="88" spans="3:10" x14ac:dyDescent="0.35">
      <c r="C88" t="s">
        <v>3020</v>
      </c>
      <c r="D88">
        <v>10000</v>
      </c>
      <c r="E88" t="s">
        <v>38</v>
      </c>
      <c r="F88">
        <v>650</v>
      </c>
      <c r="G88">
        <v>12</v>
      </c>
      <c r="H88" t="s">
        <v>2996</v>
      </c>
      <c r="I88" t="s">
        <v>2296</v>
      </c>
      <c r="J88" t="s">
        <v>8536</v>
      </c>
    </row>
    <row r="89" spans="3:10" x14ac:dyDescent="0.35">
      <c r="C89" t="s">
        <v>3007</v>
      </c>
      <c r="D89">
        <v>10000</v>
      </c>
      <c r="E89" t="s">
        <v>38</v>
      </c>
      <c r="F89">
        <v>650</v>
      </c>
      <c r="G89">
        <v>12</v>
      </c>
      <c r="H89" t="s">
        <v>2996</v>
      </c>
      <c r="I89" t="s">
        <v>2310</v>
      </c>
      <c r="J89" t="s">
        <v>8536</v>
      </c>
    </row>
    <row r="90" spans="3:10" x14ac:dyDescent="0.35">
      <c r="C90" t="s">
        <v>2993</v>
      </c>
      <c r="D90">
        <v>10000</v>
      </c>
      <c r="E90" t="s">
        <v>38</v>
      </c>
      <c r="F90">
        <v>650</v>
      </c>
      <c r="G90">
        <v>12</v>
      </c>
      <c r="H90" t="s">
        <v>2996</v>
      </c>
      <c r="I90" t="s">
        <v>2837</v>
      </c>
      <c r="J90" t="s">
        <v>8536</v>
      </c>
    </row>
    <row r="91" spans="3:10" x14ac:dyDescent="0.35">
      <c r="C91" t="s">
        <v>2968</v>
      </c>
      <c r="D91">
        <v>10000</v>
      </c>
      <c r="E91" t="s">
        <v>38</v>
      </c>
      <c r="F91">
        <v>650</v>
      </c>
      <c r="G91">
        <v>12</v>
      </c>
      <c r="H91" t="s">
        <v>2947</v>
      </c>
      <c r="I91" t="s">
        <v>2946</v>
      </c>
      <c r="J91" t="s">
        <v>8525</v>
      </c>
    </row>
    <row r="92" spans="3:10" x14ac:dyDescent="0.35">
      <c r="C92" t="s">
        <v>2950</v>
      </c>
      <c r="D92">
        <v>10000</v>
      </c>
      <c r="E92" t="s">
        <v>38</v>
      </c>
      <c r="F92">
        <v>650</v>
      </c>
      <c r="G92">
        <v>12</v>
      </c>
      <c r="H92" t="s">
        <v>2947</v>
      </c>
      <c r="I92" t="s">
        <v>2946</v>
      </c>
      <c r="J92" t="s">
        <v>8525</v>
      </c>
    </row>
    <row r="93" spans="3:10" x14ac:dyDescent="0.35">
      <c r="C93" t="s">
        <v>2943</v>
      </c>
      <c r="D93">
        <v>10000</v>
      </c>
      <c r="E93" t="s">
        <v>38</v>
      </c>
      <c r="F93">
        <v>650</v>
      </c>
      <c r="G93">
        <v>12</v>
      </c>
      <c r="H93" t="s">
        <v>2947</v>
      </c>
      <c r="I93" t="s">
        <v>2946</v>
      </c>
      <c r="J93" t="s">
        <v>8525</v>
      </c>
    </row>
    <row r="94" spans="3:10" x14ac:dyDescent="0.35">
      <c r="C94" t="s">
        <v>2889</v>
      </c>
      <c r="D94">
        <v>10000</v>
      </c>
      <c r="E94" t="s">
        <v>38</v>
      </c>
      <c r="F94">
        <v>650</v>
      </c>
      <c r="G94" t="s">
        <v>2104</v>
      </c>
      <c r="H94" t="s">
        <v>2891</v>
      </c>
      <c r="I94" t="s">
        <v>2310</v>
      </c>
      <c r="J94" t="s">
        <v>2030</v>
      </c>
    </row>
    <row r="95" spans="3:10" x14ac:dyDescent="0.35">
      <c r="C95" t="s">
        <v>2870</v>
      </c>
      <c r="D95">
        <v>10000</v>
      </c>
      <c r="E95" t="s">
        <v>38</v>
      </c>
      <c r="F95">
        <v>650</v>
      </c>
      <c r="G95">
        <v>20</v>
      </c>
      <c r="H95" t="s">
        <v>2668</v>
      </c>
      <c r="I95" t="s">
        <v>2867</v>
      </c>
      <c r="J95" t="s">
        <v>8525</v>
      </c>
    </row>
    <row r="96" spans="3:10" x14ac:dyDescent="0.35">
      <c r="C96" t="s">
        <v>2863</v>
      </c>
      <c r="D96">
        <v>10000</v>
      </c>
      <c r="E96" t="s">
        <v>38</v>
      </c>
      <c r="F96">
        <v>650</v>
      </c>
      <c r="G96">
        <v>20</v>
      </c>
      <c r="H96" t="s">
        <v>2668</v>
      </c>
      <c r="I96" t="s">
        <v>2867</v>
      </c>
      <c r="J96" t="s">
        <v>8567</v>
      </c>
    </row>
    <row r="97" spans="3:10" x14ac:dyDescent="0.35">
      <c r="C97" t="s">
        <v>2840</v>
      </c>
      <c r="D97">
        <v>10000</v>
      </c>
      <c r="E97" t="s">
        <v>38</v>
      </c>
      <c r="F97">
        <v>650</v>
      </c>
      <c r="G97">
        <v>20</v>
      </c>
      <c r="H97" t="s">
        <v>2668</v>
      </c>
      <c r="I97" t="s">
        <v>2851</v>
      </c>
      <c r="J97" t="s">
        <v>8525</v>
      </c>
    </row>
    <row r="98" spans="3:10" x14ac:dyDescent="0.35">
      <c r="C98" t="s">
        <v>2833</v>
      </c>
      <c r="D98">
        <v>10000</v>
      </c>
      <c r="E98" t="s">
        <v>38</v>
      </c>
      <c r="F98">
        <v>650</v>
      </c>
      <c r="G98">
        <v>20</v>
      </c>
      <c r="H98" t="s">
        <v>2668</v>
      </c>
      <c r="I98" t="s">
        <v>2837</v>
      </c>
      <c r="J98" t="s">
        <v>8536</v>
      </c>
    </row>
    <row r="99" spans="3:10" x14ac:dyDescent="0.35">
      <c r="C99" t="s">
        <v>2814</v>
      </c>
      <c r="D99">
        <v>10000</v>
      </c>
      <c r="E99" t="s">
        <v>38</v>
      </c>
      <c r="F99">
        <v>650</v>
      </c>
      <c r="G99">
        <v>20</v>
      </c>
      <c r="H99" t="s">
        <v>2668</v>
      </c>
      <c r="I99" t="s">
        <v>2811</v>
      </c>
      <c r="J99" t="s">
        <v>8569</v>
      </c>
    </row>
    <row r="100" spans="3:10" x14ac:dyDescent="0.35">
      <c r="C100" t="s">
        <v>2800</v>
      </c>
      <c r="D100">
        <v>10000</v>
      </c>
      <c r="E100" t="s">
        <v>38</v>
      </c>
      <c r="F100">
        <v>650</v>
      </c>
      <c r="G100">
        <v>20</v>
      </c>
      <c r="H100" t="s">
        <v>2668</v>
      </c>
      <c r="I100" t="s">
        <v>2811</v>
      </c>
      <c r="J100" t="s">
        <v>8569</v>
      </c>
    </row>
    <row r="101" spans="3:10" x14ac:dyDescent="0.35">
      <c r="C101" t="s">
        <v>2714</v>
      </c>
      <c r="D101">
        <v>10000</v>
      </c>
      <c r="E101" t="s">
        <v>38</v>
      </c>
      <c r="F101">
        <v>650</v>
      </c>
      <c r="G101">
        <v>2</v>
      </c>
      <c r="H101" t="s">
        <v>2717</v>
      </c>
      <c r="I101" t="s">
        <v>2716</v>
      </c>
      <c r="J101" t="s">
        <v>8526</v>
      </c>
    </row>
    <row r="102" spans="3:10" x14ac:dyDescent="0.35">
      <c r="C102" t="s">
        <v>2656</v>
      </c>
      <c r="D102">
        <v>10000</v>
      </c>
      <c r="E102" t="s">
        <v>38</v>
      </c>
      <c r="F102">
        <v>650</v>
      </c>
      <c r="G102">
        <v>20</v>
      </c>
      <c r="H102" t="s">
        <v>2668</v>
      </c>
      <c r="I102" t="s">
        <v>2667</v>
      </c>
      <c r="J102" t="s">
        <v>2030</v>
      </c>
    </row>
    <row r="103" spans="3:10" x14ac:dyDescent="0.35">
      <c r="C103" t="s">
        <v>2613</v>
      </c>
      <c r="D103">
        <v>10000</v>
      </c>
      <c r="E103" t="s">
        <v>38</v>
      </c>
      <c r="F103">
        <v>650</v>
      </c>
      <c r="G103">
        <v>4</v>
      </c>
      <c r="H103" t="s">
        <v>2596</v>
      </c>
      <c r="I103" t="s">
        <v>2625</v>
      </c>
      <c r="J103" t="s">
        <v>8526</v>
      </c>
    </row>
    <row r="104" spans="3:10" x14ac:dyDescent="0.35">
      <c r="C104" t="s">
        <v>2599</v>
      </c>
      <c r="D104">
        <v>10000</v>
      </c>
      <c r="E104" t="s">
        <v>38</v>
      </c>
      <c r="F104">
        <v>650</v>
      </c>
      <c r="G104">
        <v>4</v>
      </c>
      <c r="H104" t="s">
        <v>2596</v>
      </c>
      <c r="I104" t="s">
        <v>2595</v>
      </c>
      <c r="J104" t="s">
        <v>8525</v>
      </c>
    </row>
    <row r="105" spans="3:10" x14ac:dyDescent="0.35">
      <c r="C105" t="s">
        <v>2584</v>
      </c>
      <c r="D105">
        <v>10000</v>
      </c>
      <c r="E105" t="s">
        <v>38</v>
      </c>
      <c r="F105">
        <v>650</v>
      </c>
      <c r="G105">
        <v>4</v>
      </c>
      <c r="H105" t="s">
        <v>2596</v>
      </c>
      <c r="I105" t="s">
        <v>2595</v>
      </c>
      <c r="J105" t="s">
        <v>8567</v>
      </c>
    </row>
    <row r="106" spans="3:10" x14ac:dyDescent="0.35">
      <c r="C106" t="s">
        <v>2577</v>
      </c>
      <c r="D106">
        <v>10000</v>
      </c>
      <c r="E106" t="s">
        <v>38</v>
      </c>
      <c r="F106">
        <v>650</v>
      </c>
      <c r="G106">
        <v>4</v>
      </c>
      <c r="H106" t="s">
        <v>2581</v>
      </c>
      <c r="I106" t="s">
        <v>2310</v>
      </c>
      <c r="J106" t="s">
        <v>8568</v>
      </c>
    </row>
    <row r="107" spans="3:10" x14ac:dyDescent="0.35">
      <c r="C107" t="s">
        <v>2504</v>
      </c>
      <c r="D107">
        <v>10000</v>
      </c>
      <c r="E107" t="s">
        <v>38</v>
      </c>
      <c r="F107">
        <v>650</v>
      </c>
      <c r="G107">
        <v>6</v>
      </c>
      <c r="H107" t="s">
        <v>2437</v>
      </c>
      <c r="I107" t="s">
        <v>2464</v>
      </c>
      <c r="J107" t="s">
        <v>8525</v>
      </c>
    </row>
    <row r="108" spans="3:10" x14ac:dyDescent="0.35">
      <c r="C108" t="s">
        <v>2494</v>
      </c>
      <c r="D108">
        <v>10000</v>
      </c>
      <c r="E108" t="s">
        <v>38</v>
      </c>
      <c r="F108">
        <v>650</v>
      </c>
      <c r="G108">
        <v>6</v>
      </c>
      <c r="H108" t="s">
        <v>2437</v>
      </c>
      <c r="I108" t="s">
        <v>2497</v>
      </c>
      <c r="J108" t="s">
        <v>8526</v>
      </c>
    </row>
    <row r="109" spans="3:10" x14ac:dyDescent="0.35">
      <c r="C109" t="s">
        <v>2481</v>
      </c>
      <c r="D109">
        <v>10000</v>
      </c>
      <c r="E109" t="s">
        <v>38</v>
      </c>
      <c r="F109">
        <v>650</v>
      </c>
      <c r="G109">
        <v>6</v>
      </c>
      <c r="H109" t="s">
        <v>2104</v>
      </c>
      <c r="I109" t="s">
        <v>2340</v>
      </c>
      <c r="J109" t="s">
        <v>8526</v>
      </c>
    </row>
    <row r="110" spans="3:10" x14ac:dyDescent="0.35">
      <c r="C110" t="s">
        <v>2467</v>
      </c>
      <c r="D110">
        <v>10000</v>
      </c>
      <c r="E110" t="s">
        <v>38</v>
      </c>
      <c r="F110">
        <v>650</v>
      </c>
      <c r="G110">
        <v>6</v>
      </c>
      <c r="H110" t="s">
        <v>2437</v>
      </c>
      <c r="I110" t="s">
        <v>2464</v>
      </c>
      <c r="J110" t="s">
        <v>8525</v>
      </c>
    </row>
    <row r="111" spans="3:10" x14ac:dyDescent="0.35">
      <c r="C111" t="s">
        <v>2453</v>
      </c>
      <c r="D111">
        <v>10000</v>
      </c>
      <c r="E111" t="s">
        <v>38</v>
      </c>
      <c r="F111">
        <v>650</v>
      </c>
      <c r="G111">
        <v>6</v>
      </c>
      <c r="H111" t="s">
        <v>2437</v>
      </c>
      <c r="I111" t="s">
        <v>2464</v>
      </c>
      <c r="J111" t="s">
        <v>8567</v>
      </c>
    </row>
    <row r="112" spans="3:10" x14ac:dyDescent="0.35">
      <c r="C112" t="s">
        <v>2447</v>
      </c>
      <c r="D112">
        <v>10000</v>
      </c>
      <c r="E112" t="s">
        <v>38</v>
      </c>
      <c r="F112">
        <v>650</v>
      </c>
      <c r="G112">
        <v>6</v>
      </c>
      <c r="H112" t="s">
        <v>2450</v>
      </c>
      <c r="I112" t="s">
        <v>2310</v>
      </c>
      <c r="J112" t="s">
        <v>8568</v>
      </c>
    </row>
    <row r="113" spans="3:10" x14ac:dyDescent="0.35">
      <c r="C113" t="s">
        <v>2435</v>
      </c>
      <c r="D113">
        <v>10000</v>
      </c>
      <c r="E113" t="s">
        <v>38</v>
      </c>
      <c r="F113">
        <v>650</v>
      </c>
      <c r="G113">
        <v>6</v>
      </c>
      <c r="H113" t="s">
        <v>2437</v>
      </c>
      <c r="I113" t="s">
        <v>2436</v>
      </c>
      <c r="J113" t="s">
        <v>8536</v>
      </c>
    </row>
    <row r="114" spans="3:10" x14ac:dyDescent="0.35">
      <c r="C114" t="s">
        <v>2399</v>
      </c>
      <c r="D114">
        <v>10000</v>
      </c>
      <c r="E114" t="s">
        <v>38</v>
      </c>
      <c r="F114">
        <v>650</v>
      </c>
      <c r="G114">
        <v>8</v>
      </c>
      <c r="H114" t="s">
        <v>2396</v>
      </c>
      <c r="I114" t="s">
        <v>2322</v>
      </c>
      <c r="J114" t="s">
        <v>8525</v>
      </c>
    </row>
    <row r="115" spans="3:10" x14ac:dyDescent="0.35">
      <c r="C115" t="s">
        <v>2393</v>
      </c>
      <c r="D115">
        <v>10000</v>
      </c>
      <c r="E115" t="s">
        <v>38</v>
      </c>
      <c r="F115">
        <v>650</v>
      </c>
      <c r="G115">
        <v>8</v>
      </c>
      <c r="H115" t="s">
        <v>2396</v>
      </c>
      <c r="I115" t="s">
        <v>2322</v>
      </c>
      <c r="J115" t="s">
        <v>8525</v>
      </c>
    </row>
    <row r="116" spans="3:10" x14ac:dyDescent="0.35">
      <c r="C116" t="s">
        <v>2353</v>
      </c>
      <c r="D116">
        <v>10000</v>
      </c>
      <c r="E116" t="s">
        <v>38</v>
      </c>
      <c r="F116">
        <v>650</v>
      </c>
      <c r="G116">
        <v>8</v>
      </c>
      <c r="H116" t="s">
        <v>2281</v>
      </c>
      <c r="I116" t="s">
        <v>2354</v>
      </c>
      <c r="J116" t="s">
        <v>8526</v>
      </c>
    </row>
    <row r="117" spans="3:10" x14ac:dyDescent="0.35">
      <c r="C117" t="s">
        <v>2338</v>
      </c>
      <c r="D117">
        <v>10000</v>
      </c>
      <c r="E117" t="s">
        <v>38</v>
      </c>
      <c r="F117">
        <v>650</v>
      </c>
      <c r="G117">
        <v>8</v>
      </c>
      <c r="H117" t="s">
        <v>2104</v>
      </c>
      <c r="I117" t="s">
        <v>2340</v>
      </c>
      <c r="J117" t="s">
        <v>8526</v>
      </c>
    </row>
    <row r="118" spans="3:10" x14ac:dyDescent="0.35">
      <c r="C118" t="s">
        <v>2325</v>
      </c>
      <c r="D118">
        <v>10000</v>
      </c>
      <c r="E118" t="s">
        <v>38</v>
      </c>
      <c r="F118">
        <v>650</v>
      </c>
      <c r="G118">
        <v>8</v>
      </c>
      <c r="H118" t="s">
        <v>2281</v>
      </c>
      <c r="I118" t="s">
        <v>2322</v>
      </c>
      <c r="J118" t="s">
        <v>8525</v>
      </c>
    </row>
    <row r="119" spans="3:10" x14ac:dyDescent="0.35">
      <c r="C119" t="s">
        <v>2321</v>
      </c>
      <c r="D119">
        <v>10000</v>
      </c>
      <c r="E119" t="s">
        <v>38</v>
      </c>
      <c r="F119">
        <v>650</v>
      </c>
      <c r="G119">
        <v>8</v>
      </c>
      <c r="H119" t="s">
        <v>2281</v>
      </c>
      <c r="I119" t="s">
        <v>2322</v>
      </c>
      <c r="J119" t="s">
        <v>8567</v>
      </c>
    </row>
    <row r="120" spans="3:10" x14ac:dyDescent="0.35">
      <c r="C120" t="s">
        <v>2307</v>
      </c>
      <c r="D120">
        <v>10000</v>
      </c>
      <c r="E120" t="s">
        <v>38</v>
      </c>
      <c r="F120">
        <v>650</v>
      </c>
      <c r="G120">
        <v>8</v>
      </c>
      <c r="H120" t="s">
        <v>2311</v>
      </c>
      <c r="I120" t="s">
        <v>2310</v>
      </c>
      <c r="J120" t="s">
        <v>8568</v>
      </c>
    </row>
    <row r="121" spans="3:10" x14ac:dyDescent="0.35">
      <c r="C121" t="s">
        <v>2293</v>
      </c>
      <c r="D121">
        <v>10000</v>
      </c>
      <c r="E121" t="s">
        <v>38</v>
      </c>
      <c r="F121">
        <v>650</v>
      </c>
      <c r="G121">
        <v>8</v>
      </c>
      <c r="H121" t="s">
        <v>2297</v>
      </c>
      <c r="I121" t="s">
        <v>2296</v>
      </c>
      <c r="J121" t="s">
        <v>8536</v>
      </c>
    </row>
    <row r="122" spans="3:10" x14ac:dyDescent="0.35">
      <c r="C122" t="s">
        <v>2267</v>
      </c>
      <c r="D122">
        <v>10000</v>
      </c>
      <c r="E122" t="s">
        <v>38</v>
      </c>
      <c r="F122">
        <v>650</v>
      </c>
      <c r="G122">
        <v>8</v>
      </c>
      <c r="H122" t="s">
        <v>2281</v>
      </c>
      <c r="I122" t="s">
        <v>2280</v>
      </c>
      <c r="J122" t="s">
        <v>8536</v>
      </c>
    </row>
    <row r="123" spans="3:10" x14ac:dyDescent="0.35">
      <c r="C123" t="s">
        <v>3256</v>
      </c>
      <c r="D123">
        <v>10000</v>
      </c>
      <c r="E123" t="s">
        <v>38</v>
      </c>
      <c r="F123">
        <v>600</v>
      </c>
      <c r="G123">
        <v>10</v>
      </c>
      <c r="H123" t="s">
        <v>3149</v>
      </c>
      <c r="I123" t="s">
        <v>3260</v>
      </c>
      <c r="J123" t="s">
        <v>8525</v>
      </c>
    </row>
    <row r="124" spans="3:10" x14ac:dyDescent="0.35">
      <c r="C124" t="s">
        <v>2973</v>
      </c>
      <c r="D124">
        <v>10000</v>
      </c>
      <c r="E124" t="s">
        <v>38</v>
      </c>
      <c r="F124">
        <v>600</v>
      </c>
      <c r="G124">
        <v>12</v>
      </c>
      <c r="H124" t="s">
        <v>2984</v>
      </c>
      <c r="I124" t="s">
        <v>2983</v>
      </c>
      <c r="J124" t="s">
        <v>8525</v>
      </c>
    </row>
    <row r="125" spans="3:10" x14ac:dyDescent="0.35">
      <c r="C125" t="s">
        <v>2642</v>
      </c>
      <c r="D125">
        <v>10000</v>
      </c>
      <c r="E125" t="s">
        <v>38</v>
      </c>
      <c r="F125">
        <v>600</v>
      </c>
      <c r="G125">
        <v>4</v>
      </c>
      <c r="H125" t="s">
        <v>2639</v>
      </c>
      <c r="I125" t="s">
        <v>2653</v>
      </c>
      <c r="J125" t="s">
        <v>8526</v>
      </c>
    </row>
    <row r="126" spans="3:10" x14ac:dyDescent="0.35">
      <c r="C126" t="s">
        <v>2628</v>
      </c>
      <c r="D126">
        <v>10000</v>
      </c>
      <c r="E126" t="s">
        <v>38</v>
      </c>
      <c r="F126">
        <v>600</v>
      </c>
      <c r="G126">
        <v>4</v>
      </c>
      <c r="H126" t="s">
        <v>2639</v>
      </c>
      <c r="I126" t="s">
        <v>2638</v>
      </c>
      <c r="J126" t="s">
        <v>8525</v>
      </c>
    </row>
    <row r="127" spans="3:10" x14ac:dyDescent="0.35">
      <c r="C127" t="s">
        <v>2526</v>
      </c>
      <c r="D127">
        <v>10000</v>
      </c>
      <c r="E127" t="s">
        <v>38</v>
      </c>
      <c r="F127">
        <v>600</v>
      </c>
      <c r="G127">
        <v>6</v>
      </c>
      <c r="H127" t="s">
        <v>2523</v>
      </c>
      <c r="I127" t="s">
        <v>2537</v>
      </c>
      <c r="J127" t="s">
        <v>8525</v>
      </c>
    </row>
    <row r="128" spans="3:10" x14ac:dyDescent="0.35">
      <c r="C128" t="s">
        <v>2517</v>
      </c>
      <c r="D128">
        <v>10000</v>
      </c>
      <c r="E128" t="s">
        <v>38</v>
      </c>
      <c r="F128">
        <v>600</v>
      </c>
      <c r="G128">
        <v>6</v>
      </c>
      <c r="H128" t="s">
        <v>2523</v>
      </c>
      <c r="I128" t="s">
        <v>2522</v>
      </c>
      <c r="J128" t="s">
        <v>8536</v>
      </c>
    </row>
    <row r="129" spans="3:10" x14ac:dyDescent="0.35">
      <c r="C129" t="s">
        <v>2380</v>
      </c>
      <c r="D129">
        <v>10000</v>
      </c>
      <c r="E129" t="s">
        <v>38</v>
      </c>
      <c r="F129">
        <v>600</v>
      </c>
      <c r="G129">
        <v>8</v>
      </c>
      <c r="H129" t="s">
        <v>2366</v>
      </c>
      <c r="I129" t="s">
        <v>2383</v>
      </c>
      <c r="J129" t="s">
        <v>8525</v>
      </c>
    </row>
    <row r="130" spans="3:10" x14ac:dyDescent="0.35">
      <c r="C130" t="s">
        <v>2364</v>
      </c>
      <c r="D130">
        <v>10000</v>
      </c>
      <c r="E130" t="s">
        <v>38</v>
      </c>
      <c r="F130">
        <v>600</v>
      </c>
      <c r="G130">
        <v>8</v>
      </c>
      <c r="H130" t="s">
        <v>2366</v>
      </c>
      <c r="I130" t="s">
        <v>2365</v>
      </c>
      <c r="J130" t="s">
        <v>8536</v>
      </c>
    </row>
    <row r="131" spans="3:10" x14ac:dyDescent="0.35">
      <c r="C131" t="s">
        <v>3130</v>
      </c>
      <c r="D131">
        <v>10000</v>
      </c>
      <c r="E131" t="s">
        <v>38</v>
      </c>
      <c r="F131">
        <v>1200</v>
      </c>
      <c r="G131">
        <v>10</v>
      </c>
      <c r="H131" t="s">
        <v>3063</v>
      </c>
      <c r="I131" t="s">
        <v>3134</v>
      </c>
      <c r="J131" t="s">
        <v>8526</v>
      </c>
    </row>
    <row r="132" spans="3:10" x14ac:dyDescent="0.35">
      <c r="C132" t="s">
        <v>3116</v>
      </c>
      <c r="D132">
        <v>10000</v>
      </c>
      <c r="E132" t="s">
        <v>38</v>
      </c>
      <c r="F132">
        <v>1200</v>
      </c>
      <c r="G132">
        <v>10</v>
      </c>
      <c r="H132" t="s">
        <v>3063</v>
      </c>
      <c r="I132" t="s">
        <v>3103</v>
      </c>
      <c r="J132" t="s">
        <v>8525</v>
      </c>
    </row>
    <row r="133" spans="3:10" x14ac:dyDescent="0.35">
      <c r="C133" t="s">
        <v>3100</v>
      </c>
      <c r="D133">
        <v>10000</v>
      </c>
      <c r="E133" t="s">
        <v>38</v>
      </c>
      <c r="F133">
        <v>1200</v>
      </c>
      <c r="G133">
        <v>10</v>
      </c>
      <c r="H133" t="s">
        <v>3063</v>
      </c>
      <c r="I133" t="s">
        <v>3103</v>
      </c>
      <c r="J133" t="s">
        <v>8525</v>
      </c>
    </row>
    <row r="134" spans="3:10" x14ac:dyDescent="0.35">
      <c r="C134" t="s">
        <v>3081</v>
      </c>
      <c r="D134">
        <v>10000</v>
      </c>
      <c r="E134" t="s">
        <v>38</v>
      </c>
      <c r="F134">
        <v>1200</v>
      </c>
      <c r="G134">
        <v>10</v>
      </c>
      <c r="H134" t="s">
        <v>3063</v>
      </c>
      <c r="I134" t="s">
        <v>3078</v>
      </c>
      <c r="J134" t="s">
        <v>8536</v>
      </c>
    </row>
    <row r="135" spans="3:10" x14ac:dyDescent="0.35">
      <c r="C135" t="s">
        <v>3075</v>
      </c>
      <c r="D135">
        <v>10000</v>
      </c>
      <c r="E135" t="s">
        <v>38</v>
      </c>
      <c r="F135">
        <v>1200</v>
      </c>
      <c r="G135">
        <v>10</v>
      </c>
      <c r="H135" t="s">
        <v>3063</v>
      </c>
      <c r="I135" t="s">
        <v>3078</v>
      </c>
      <c r="J135" t="s">
        <v>8536</v>
      </c>
    </row>
    <row r="136" spans="3:10" x14ac:dyDescent="0.35">
      <c r="C136" t="s">
        <v>3060</v>
      </c>
      <c r="D136">
        <v>10000</v>
      </c>
      <c r="E136" t="s">
        <v>38</v>
      </c>
      <c r="F136">
        <v>1200</v>
      </c>
      <c r="G136">
        <v>10</v>
      </c>
      <c r="H136" t="s">
        <v>3063</v>
      </c>
      <c r="I136" t="s">
        <v>3062</v>
      </c>
      <c r="J136" t="s">
        <v>8569</v>
      </c>
    </row>
    <row r="137" spans="3:10" x14ac:dyDescent="0.35">
      <c r="C137" t="s">
        <v>2921</v>
      </c>
      <c r="D137">
        <v>10000</v>
      </c>
      <c r="E137" t="s">
        <v>38</v>
      </c>
      <c r="F137">
        <v>1200</v>
      </c>
      <c r="G137">
        <v>15</v>
      </c>
      <c r="H137" t="s">
        <v>2904</v>
      </c>
      <c r="I137" t="s">
        <v>2918</v>
      </c>
      <c r="J137" t="s">
        <v>8525</v>
      </c>
    </row>
    <row r="138" spans="3:10" x14ac:dyDescent="0.35">
      <c r="C138" t="s">
        <v>2907</v>
      </c>
      <c r="D138">
        <v>10000</v>
      </c>
      <c r="E138" t="s">
        <v>38</v>
      </c>
      <c r="F138">
        <v>1200</v>
      </c>
      <c r="G138">
        <v>15</v>
      </c>
      <c r="H138" t="s">
        <v>2904</v>
      </c>
      <c r="I138" t="s">
        <v>2918</v>
      </c>
      <c r="J138" t="s">
        <v>8525</v>
      </c>
    </row>
    <row r="139" spans="3:10" x14ac:dyDescent="0.35">
      <c r="C139" t="s">
        <v>2894</v>
      </c>
      <c r="D139">
        <v>10000</v>
      </c>
      <c r="E139" t="s">
        <v>38</v>
      </c>
      <c r="F139">
        <v>1200</v>
      </c>
      <c r="G139">
        <v>15</v>
      </c>
      <c r="H139" t="s">
        <v>2904</v>
      </c>
      <c r="I139" t="s">
        <v>2903</v>
      </c>
      <c r="J139" t="s">
        <v>8569</v>
      </c>
    </row>
    <row r="140" spans="3:10" x14ac:dyDescent="0.35">
      <c r="C140" t="s">
        <v>2785</v>
      </c>
      <c r="D140">
        <v>10000</v>
      </c>
      <c r="E140" t="s">
        <v>38</v>
      </c>
      <c r="F140">
        <v>1200</v>
      </c>
      <c r="G140">
        <v>20</v>
      </c>
      <c r="H140" t="s">
        <v>2731</v>
      </c>
      <c r="I140" t="s">
        <v>2782</v>
      </c>
      <c r="J140" t="s">
        <v>8525</v>
      </c>
    </row>
    <row r="141" spans="3:10" x14ac:dyDescent="0.35">
      <c r="C141" t="s">
        <v>2779</v>
      </c>
      <c r="D141">
        <v>10000</v>
      </c>
      <c r="E141" t="s">
        <v>38</v>
      </c>
      <c r="F141">
        <v>1200</v>
      </c>
      <c r="G141">
        <v>20</v>
      </c>
      <c r="H141" t="s">
        <v>2731</v>
      </c>
      <c r="I141" t="s">
        <v>2782</v>
      </c>
      <c r="J141" t="s">
        <v>8525</v>
      </c>
    </row>
    <row r="142" spans="3:10" x14ac:dyDescent="0.35">
      <c r="C142" t="s">
        <v>2767</v>
      </c>
      <c r="D142">
        <v>10000</v>
      </c>
      <c r="E142" t="s">
        <v>38</v>
      </c>
      <c r="F142">
        <v>1200</v>
      </c>
      <c r="G142">
        <v>20</v>
      </c>
      <c r="H142" t="s">
        <v>2731</v>
      </c>
      <c r="I142" t="s">
        <v>2768</v>
      </c>
      <c r="J142" t="s">
        <v>8536</v>
      </c>
    </row>
    <row r="143" spans="3:10" x14ac:dyDescent="0.35">
      <c r="C143" t="s">
        <v>2748</v>
      </c>
      <c r="D143">
        <v>10000</v>
      </c>
      <c r="E143" t="s">
        <v>38</v>
      </c>
      <c r="F143">
        <v>1200</v>
      </c>
      <c r="G143">
        <v>20</v>
      </c>
      <c r="H143" t="s">
        <v>2731</v>
      </c>
      <c r="I143" t="s">
        <v>2745</v>
      </c>
      <c r="J143" t="s">
        <v>8536</v>
      </c>
    </row>
    <row r="144" spans="3:10" x14ac:dyDescent="0.35">
      <c r="C144" t="s">
        <v>2734</v>
      </c>
      <c r="D144">
        <v>10000</v>
      </c>
      <c r="E144" t="s">
        <v>38</v>
      </c>
      <c r="F144">
        <v>1200</v>
      </c>
      <c r="G144">
        <v>20</v>
      </c>
      <c r="H144" t="s">
        <v>2731</v>
      </c>
      <c r="I144" t="s">
        <v>2745</v>
      </c>
      <c r="J144" t="s">
        <v>8536</v>
      </c>
    </row>
    <row r="145" spans="3:10" x14ac:dyDescent="0.35">
      <c r="C145" t="s">
        <v>2720</v>
      </c>
      <c r="D145">
        <v>10000</v>
      </c>
      <c r="E145" t="s">
        <v>38</v>
      </c>
      <c r="F145">
        <v>1200</v>
      </c>
      <c r="G145">
        <v>20</v>
      </c>
      <c r="H145" t="s">
        <v>2731</v>
      </c>
      <c r="I145" t="s">
        <v>2730</v>
      </c>
      <c r="J145" t="s">
        <v>8569</v>
      </c>
    </row>
    <row r="146" spans="3:10" x14ac:dyDescent="0.35">
      <c r="C146" t="s">
        <v>2707</v>
      </c>
      <c r="D146">
        <v>10000</v>
      </c>
      <c r="E146" t="s">
        <v>38</v>
      </c>
      <c r="F146">
        <v>1200</v>
      </c>
      <c r="G146">
        <v>5</v>
      </c>
      <c r="H146" t="s">
        <v>2683</v>
      </c>
      <c r="I146" t="s">
        <v>2705</v>
      </c>
      <c r="J146" t="s">
        <v>8526</v>
      </c>
    </row>
    <row r="147" spans="3:10" x14ac:dyDescent="0.35">
      <c r="C147" t="s">
        <v>2694</v>
      </c>
      <c r="D147">
        <v>10000</v>
      </c>
      <c r="E147" t="s">
        <v>38</v>
      </c>
      <c r="F147">
        <v>1200</v>
      </c>
      <c r="G147">
        <v>5</v>
      </c>
      <c r="H147" t="s">
        <v>2683</v>
      </c>
      <c r="I147" t="s">
        <v>2566</v>
      </c>
      <c r="J147" t="s">
        <v>8526</v>
      </c>
    </row>
    <row r="148" spans="3:10" x14ac:dyDescent="0.35">
      <c r="C148" t="s">
        <v>2671</v>
      </c>
      <c r="D148">
        <v>10000</v>
      </c>
      <c r="E148" t="s">
        <v>38</v>
      </c>
      <c r="F148">
        <v>1200</v>
      </c>
      <c r="G148">
        <v>2</v>
      </c>
      <c r="H148" t="s">
        <v>2683</v>
      </c>
      <c r="I148" t="s">
        <v>2682</v>
      </c>
      <c r="J148" t="s">
        <v>8525</v>
      </c>
    </row>
    <row r="149" spans="3:10" x14ac:dyDescent="0.35">
      <c r="C149" t="s">
        <v>2563</v>
      </c>
      <c r="D149">
        <v>10000</v>
      </c>
      <c r="E149" t="s">
        <v>38</v>
      </c>
      <c r="F149">
        <v>1200</v>
      </c>
      <c r="G149">
        <v>5</v>
      </c>
      <c r="H149" t="s">
        <v>2552</v>
      </c>
      <c r="I149" t="s">
        <v>2566</v>
      </c>
      <c r="J149" t="s">
        <v>8526</v>
      </c>
    </row>
    <row r="150" spans="3:10" x14ac:dyDescent="0.35">
      <c r="C150" t="s">
        <v>2548</v>
      </c>
      <c r="D150">
        <v>10000</v>
      </c>
      <c r="E150" t="s">
        <v>38</v>
      </c>
      <c r="F150">
        <v>1200</v>
      </c>
      <c r="G150">
        <v>5</v>
      </c>
      <c r="H150" t="s">
        <v>2552</v>
      </c>
      <c r="I150" t="s">
        <v>2551</v>
      </c>
      <c r="J150" t="s">
        <v>8525</v>
      </c>
    </row>
    <row r="151" spans="3:10" x14ac:dyDescent="0.35">
      <c r="C151" t="s">
        <v>2421</v>
      </c>
      <c r="D151">
        <v>10000</v>
      </c>
      <c r="E151" t="s">
        <v>38</v>
      </c>
      <c r="F151">
        <v>1200</v>
      </c>
      <c r="G151">
        <v>6</v>
      </c>
      <c r="H151" t="s">
        <v>2423</v>
      </c>
      <c r="I151" t="s">
        <v>2422</v>
      </c>
      <c r="J151" t="s">
        <v>8526</v>
      </c>
    </row>
    <row r="152" spans="3:10" x14ac:dyDescent="0.35">
      <c r="C152" t="s">
        <v>4274</v>
      </c>
      <c r="D152">
        <v>10000</v>
      </c>
      <c r="E152" t="s">
        <v>8575</v>
      </c>
      <c r="F152">
        <v>650</v>
      </c>
      <c r="G152">
        <v>6</v>
      </c>
      <c r="H152" t="s">
        <v>2450</v>
      </c>
      <c r="I152" t="s">
        <v>2464</v>
      </c>
      <c r="J152" t="s">
        <v>8525</v>
      </c>
    </row>
    <row r="153" spans="3:10" x14ac:dyDescent="0.35">
      <c r="C153" t="s">
        <v>4259</v>
      </c>
      <c r="D153">
        <v>10000</v>
      </c>
      <c r="E153" t="s">
        <v>8575</v>
      </c>
      <c r="F153">
        <v>650</v>
      </c>
      <c r="G153">
        <v>6</v>
      </c>
      <c r="H153" t="s">
        <v>2450</v>
      </c>
      <c r="I153" t="s">
        <v>4271</v>
      </c>
      <c r="J153" t="s">
        <v>8525</v>
      </c>
    </row>
    <row r="154" spans="3:10" x14ac:dyDescent="0.35">
      <c r="C154" t="s">
        <v>4246</v>
      </c>
      <c r="D154">
        <v>10000</v>
      </c>
      <c r="E154" t="s">
        <v>8575</v>
      </c>
      <c r="F154">
        <v>650</v>
      </c>
      <c r="G154">
        <v>6</v>
      </c>
      <c r="H154" t="s">
        <v>2450</v>
      </c>
      <c r="I154" t="s">
        <v>4243</v>
      </c>
      <c r="J154" t="s">
        <v>8536</v>
      </c>
    </row>
    <row r="155" spans="3:10" x14ac:dyDescent="0.35">
      <c r="C155" t="s">
        <v>4227</v>
      </c>
      <c r="D155">
        <v>10000</v>
      </c>
      <c r="E155" t="s">
        <v>8575</v>
      </c>
      <c r="F155">
        <v>650</v>
      </c>
      <c r="G155">
        <v>6</v>
      </c>
      <c r="H155" t="s">
        <v>2450</v>
      </c>
      <c r="I155" t="s">
        <v>4243</v>
      </c>
      <c r="J155" t="s">
        <v>8536</v>
      </c>
    </row>
    <row r="156" spans="3:10" x14ac:dyDescent="0.35">
      <c r="C156" t="s">
        <v>4211</v>
      </c>
      <c r="D156">
        <v>10000</v>
      </c>
      <c r="E156" t="s">
        <v>8575</v>
      </c>
      <c r="F156">
        <v>650</v>
      </c>
      <c r="G156">
        <v>6</v>
      </c>
      <c r="H156" t="s">
        <v>2450</v>
      </c>
      <c r="I156" t="s">
        <v>4224</v>
      </c>
      <c r="J156" t="s">
        <v>8535</v>
      </c>
    </row>
    <row r="157" spans="3:10" x14ac:dyDescent="0.35">
      <c r="C157" t="s">
        <v>4194</v>
      </c>
      <c r="D157">
        <v>10000</v>
      </c>
      <c r="E157" t="s">
        <v>8575</v>
      </c>
      <c r="F157">
        <v>650</v>
      </c>
      <c r="G157">
        <v>8</v>
      </c>
      <c r="H157" t="s">
        <v>2311</v>
      </c>
      <c r="I157" t="s">
        <v>2322</v>
      </c>
      <c r="J157" t="s">
        <v>8525</v>
      </c>
    </row>
    <row r="158" spans="3:10" x14ac:dyDescent="0.35">
      <c r="C158" t="s">
        <v>4179</v>
      </c>
      <c r="D158">
        <v>10000</v>
      </c>
      <c r="E158" t="s">
        <v>8575</v>
      </c>
      <c r="F158">
        <v>650</v>
      </c>
      <c r="G158">
        <v>8</v>
      </c>
      <c r="H158" t="s">
        <v>2311</v>
      </c>
      <c r="I158" t="s">
        <v>4191</v>
      </c>
      <c r="J158" t="s">
        <v>8525</v>
      </c>
    </row>
    <row r="159" spans="3:10" x14ac:dyDescent="0.35">
      <c r="C159" t="s">
        <v>4164</v>
      </c>
      <c r="D159">
        <v>10000</v>
      </c>
      <c r="E159" t="s">
        <v>8575</v>
      </c>
      <c r="F159">
        <v>650</v>
      </c>
      <c r="G159">
        <v>8</v>
      </c>
      <c r="H159" t="s">
        <v>2311</v>
      </c>
      <c r="I159" t="s">
        <v>4176</v>
      </c>
      <c r="J159" t="s">
        <v>8536</v>
      </c>
    </row>
    <row r="160" spans="3:10" x14ac:dyDescent="0.35">
      <c r="C160" t="s">
        <v>4146</v>
      </c>
      <c r="D160">
        <v>10000</v>
      </c>
      <c r="E160" t="s">
        <v>8575</v>
      </c>
      <c r="F160">
        <v>650</v>
      </c>
      <c r="G160">
        <v>8</v>
      </c>
      <c r="H160" t="s">
        <v>2311</v>
      </c>
      <c r="I160" t="s">
        <v>4161</v>
      </c>
      <c r="J160" t="s">
        <v>8535</v>
      </c>
    </row>
    <row r="161" spans="3:10" x14ac:dyDescent="0.35">
      <c r="C161" t="s">
        <v>4131</v>
      </c>
      <c r="D161">
        <v>10000</v>
      </c>
      <c r="E161" t="s">
        <v>8575</v>
      </c>
      <c r="F161">
        <v>650</v>
      </c>
      <c r="G161">
        <v>10</v>
      </c>
      <c r="H161" t="s">
        <v>3183</v>
      </c>
      <c r="I161" t="s">
        <v>3177</v>
      </c>
      <c r="J161" t="s">
        <v>8525</v>
      </c>
    </row>
    <row r="162" spans="3:10" x14ac:dyDescent="0.35">
      <c r="C162" t="s">
        <v>4117</v>
      </c>
      <c r="D162">
        <v>10000</v>
      </c>
      <c r="E162" t="s">
        <v>8575</v>
      </c>
      <c r="F162">
        <v>650</v>
      </c>
      <c r="G162">
        <v>10</v>
      </c>
      <c r="H162" t="s">
        <v>3183</v>
      </c>
      <c r="I162" t="s">
        <v>4128</v>
      </c>
      <c r="J162" t="s">
        <v>8525</v>
      </c>
    </row>
    <row r="163" spans="3:10" x14ac:dyDescent="0.35">
      <c r="C163" t="s">
        <v>4110</v>
      </c>
      <c r="D163">
        <v>10000</v>
      </c>
      <c r="E163" t="s">
        <v>8575</v>
      </c>
      <c r="F163">
        <v>650</v>
      </c>
      <c r="G163">
        <v>10</v>
      </c>
      <c r="H163" t="s">
        <v>3183</v>
      </c>
      <c r="I163" t="s">
        <v>4102</v>
      </c>
      <c r="J163" t="s">
        <v>8536</v>
      </c>
    </row>
    <row r="164" spans="3:10" x14ac:dyDescent="0.35">
      <c r="C164" t="s">
        <v>4091</v>
      </c>
      <c r="D164">
        <v>10000</v>
      </c>
      <c r="E164" t="s">
        <v>8575</v>
      </c>
      <c r="F164">
        <v>650</v>
      </c>
      <c r="G164">
        <v>10</v>
      </c>
      <c r="H164" t="s">
        <v>3183</v>
      </c>
      <c r="I164" t="s">
        <v>4102</v>
      </c>
      <c r="J164" t="s">
        <v>8536</v>
      </c>
    </row>
    <row r="165" spans="3:10" x14ac:dyDescent="0.35">
      <c r="C165" t="s">
        <v>4073</v>
      </c>
      <c r="D165">
        <v>10000</v>
      </c>
      <c r="E165" t="s">
        <v>8575</v>
      </c>
      <c r="F165">
        <v>650</v>
      </c>
      <c r="G165">
        <v>10</v>
      </c>
      <c r="H165" t="s">
        <v>3183</v>
      </c>
      <c r="I165" t="s">
        <v>4088</v>
      </c>
      <c r="J165" t="s">
        <v>8525</v>
      </c>
    </row>
    <row r="166" spans="3:10" x14ac:dyDescent="0.35">
      <c r="C166" t="s">
        <v>4008</v>
      </c>
      <c r="D166">
        <v>10000</v>
      </c>
      <c r="E166" t="s">
        <v>8575</v>
      </c>
      <c r="F166">
        <v>650</v>
      </c>
      <c r="G166">
        <v>12</v>
      </c>
      <c r="H166" t="s">
        <v>3861</v>
      </c>
      <c r="I166" t="s">
        <v>2946</v>
      </c>
      <c r="J166" t="s">
        <v>8525</v>
      </c>
    </row>
    <row r="167" spans="3:10" x14ac:dyDescent="0.35">
      <c r="C167" t="s">
        <v>4001</v>
      </c>
      <c r="D167">
        <v>10000</v>
      </c>
      <c r="E167" t="s">
        <v>8575</v>
      </c>
      <c r="F167">
        <v>650</v>
      </c>
      <c r="G167">
        <v>12</v>
      </c>
      <c r="H167" t="s">
        <v>3861</v>
      </c>
      <c r="I167" t="s">
        <v>4005</v>
      </c>
      <c r="J167" t="s">
        <v>8525</v>
      </c>
    </row>
    <row r="168" spans="3:10" x14ac:dyDescent="0.35">
      <c r="C168" t="s">
        <v>3986</v>
      </c>
      <c r="D168">
        <v>10000</v>
      </c>
      <c r="E168" t="s">
        <v>8575</v>
      </c>
      <c r="F168">
        <v>650</v>
      </c>
      <c r="G168">
        <v>12</v>
      </c>
      <c r="H168" t="s">
        <v>3861</v>
      </c>
      <c r="I168" t="s">
        <v>3977</v>
      </c>
      <c r="J168" t="s">
        <v>8536</v>
      </c>
    </row>
    <row r="169" spans="3:10" x14ac:dyDescent="0.35">
      <c r="C169" t="s">
        <v>3964</v>
      </c>
      <c r="D169">
        <v>10000</v>
      </c>
      <c r="E169" t="s">
        <v>8575</v>
      </c>
      <c r="F169">
        <v>650</v>
      </c>
      <c r="G169">
        <v>12</v>
      </c>
      <c r="H169" t="s">
        <v>3861</v>
      </c>
      <c r="I169" t="s">
        <v>3977</v>
      </c>
      <c r="J169" t="s">
        <v>8536</v>
      </c>
    </row>
    <row r="170" spans="3:10" x14ac:dyDescent="0.35">
      <c r="C170" t="s">
        <v>3947</v>
      </c>
      <c r="D170">
        <v>10000</v>
      </c>
      <c r="E170" t="s">
        <v>8575</v>
      </c>
      <c r="F170">
        <v>650</v>
      </c>
      <c r="G170">
        <v>12</v>
      </c>
      <c r="H170" t="s">
        <v>3861</v>
      </c>
      <c r="I170" t="s">
        <v>3860</v>
      </c>
      <c r="J170" t="s">
        <v>8535</v>
      </c>
    </row>
    <row r="171" spans="3:10" x14ac:dyDescent="0.35">
      <c r="C171" t="s">
        <v>3929</v>
      </c>
      <c r="D171">
        <v>10000</v>
      </c>
      <c r="E171" t="s">
        <v>8575</v>
      </c>
      <c r="F171">
        <v>650</v>
      </c>
      <c r="G171">
        <v>15</v>
      </c>
      <c r="H171" t="s">
        <v>3880</v>
      </c>
      <c r="I171" t="s">
        <v>3944</v>
      </c>
      <c r="J171" t="s">
        <v>2030</v>
      </c>
    </row>
    <row r="172" spans="3:10" x14ac:dyDescent="0.35">
      <c r="C172" t="s">
        <v>3911</v>
      </c>
      <c r="D172">
        <v>10000</v>
      </c>
      <c r="E172" t="s">
        <v>8575</v>
      </c>
      <c r="F172">
        <v>650</v>
      </c>
      <c r="G172">
        <v>15</v>
      </c>
      <c r="H172" t="s">
        <v>3880</v>
      </c>
      <c r="I172" t="s">
        <v>3926</v>
      </c>
      <c r="J172" t="s">
        <v>8525</v>
      </c>
    </row>
    <row r="173" spans="3:10" x14ac:dyDescent="0.35">
      <c r="C173" t="s">
        <v>3896</v>
      </c>
      <c r="D173">
        <v>10000</v>
      </c>
      <c r="E173" t="s">
        <v>8575</v>
      </c>
      <c r="F173">
        <v>650</v>
      </c>
      <c r="G173">
        <v>15</v>
      </c>
      <c r="H173" t="s">
        <v>3880</v>
      </c>
      <c r="I173" t="s">
        <v>3908</v>
      </c>
      <c r="J173" t="s">
        <v>8525</v>
      </c>
    </row>
    <row r="174" spans="3:10" x14ac:dyDescent="0.35">
      <c r="C174" t="s">
        <v>3883</v>
      </c>
      <c r="D174">
        <v>10000</v>
      </c>
      <c r="E174" t="s">
        <v>8575</v>
      </c>
      <c r="F174">
        <v>650</v>
      </c>
      <c r="G174">
        <v>15</v>
      </c>
      <c r="H174" t="s">
        <v>3880</v>
      </c>
      <c r="I174" t="s">
        <v>3879</v>
      </c>
      <c r="J174" t="s">
        <v>8536</v>
      </c>
    </row>
    <row r="175" spans="3:10" x14ac:dyDescent="0.35">
      <c r="C175" t="s">
        <v>3864</v>
      </c>
      <c r="D175">
        <v>10000</v>
      </c>
      <c r="E175" t="s">
        <v>8575</v>
      </c>
      <c r="F175">
        <v>650</v>
      </c>
      <c r="G175">
        <v>15</v>
      </c>
      <c r="H175" t="s">
        <v>3880</v>
      </c>
      <c r="I175" t="s">
        <v>3879</v>
      </c>
      <c r="J175" t="s">
        <v>8536</v>
      </c>
    </row>
    <row r="176" spans="3:10" x14ac:dyDescent="0.35">
      <c r="C176" t="s">
        <v>3855</v>
      </c>
      <c r="D176">
        <v>10000</v>
      </c>
      <c r="E176" t="s">
        <v>8575</v>
      </c>
      <c r="F176">
        <v>650</v>
      </c>
      <c r="G176">
        <v>12</v>
      </c>
      <c r="H176" t="s">
        <v>3861</v>
      </c>
      <c r="I176" t="s">
        <v>3860</v>
      </c>
      <c r="J176" t="s">
        <v>8535</v>
      </c>
    </row>
    <row r="177" spans="3:10" x14ac:dyDescent="0.35">
      <c r="C177" t="s">
        <v>3797</v>
      </c>
      <c r="D177">
        <v>10000</v>
      </c>
      <c r="E177" t="s">
        <v>8575</v>
      </c>
      <c r="F177">
        <v>650</v>
      </c>
      <c r="G177">
        <v>20</v>
      </c>
      <c r="H177" t="s">
        <v>3735</v>
      </c>
      <c r="I177" t="s">
        <v>3812</v>
      </c>
      <c r="J177" t="s">
        <v>2030</v>
      </c>
    </row>
    <row r="178" spans="3:10" x14ac:dyDescent="0.35">
      <c r="C178" t="s">
        <v>3781</v>
      </c>
      <c r="D178">
        <v>10000</v>
      </c>
      <c r="E178" t="s">
        <v>8575</v>
      </c>
      <c r="F178">
        <v>650</v>
      </c>
      <c r="G178">
        <v>20</v>
      </c>
      <c r="H178" t="s">
        <v>3735</v>
      </c>
      <c r="I178" t="s">
        <v>2867</v>
      </c>
      <c r="J178" t="s">
        <v>8525</v>
      </c>
    </row>
    <row r="179" spans="3:10" x14ac:dyDescent="0.35">
      <c r="C179" t="s">
        <v>3766</v>
      </c>
      <c r="D179">
        <v>10000</v>
      </c>
      <c r="E179" t="s">
        <v>8575</v>
      </c>
      <c r="F179">
        <v>650</v>
      </c>
      <c r="G179">
        <v>20</v>
      </c>
      <c r="H179" t="s">
        <v>3735</v>
      </c>
      <c r="I179" t="s">
        <v>3778</v>
      </c>
      <c r="J179" t="s">
        <v>8525</v>
      </c>
    </row>
    <row r="180" spans="3:10" x14ac:dyDescent="0.35">
      <c r="C180" t="s">
        <v>3753</v>
      </c>
      <c r="D180">
        <v>10000</v>
      </c>
      <c r="E180" t="s">
        <v>8575</v>
      </c>
      <c r="F180">
        <v>650</v>
      </c>
      <c r="G180">
        <v>20</v>
      </c>
      <c r="H180" t="s">
        <v>3735</v>
      </c>
      <c r="I180" t="s">
        <v>3750</v>
      </c>
      <c r="J180" t="s">
        <v>8536</v>
      </c>
    </row>
    <row r="181" spans="3:10" x14ac:dyDescent="0.35">
      <c r="C181" t="s">
        <v>3738</v>
      </c>
      <c r="D181">
        <v>10000</v>
      </c>
      <c r="E181" t="s">
        <v>8575</v>
      </c>
      <c r="F181">
        <v>650</v>
      </c>
      <c r="G181">
        <v>20</v>
      </c>
      <c r="H181" t="s">
        <v>3735</v>
      </c>
      <c r="I181" t="s">
        <v>3750</v>
      </c>
      <c r="J181" t="s">
        <v>8536</v>
      </c>
    </row>
    <row r="182" spans="3:10" x14ac:dyDescent="0.35">
      <c r="C182" t="s">
        <v>3719</v>
      </c>
      <c r="D182">
        <v>10000</v>
      </c>
      <c r="E182" t="s">
        <v>8575</v>
      </c>
      <c r="F182">
        <v>650</v>
      </c>
      <c r="G182">
        <v>20</v>
      </c>
      <c r="H182" t="s">
        <v>3735</v>
      </c>
      <c r="I182" t="s">
        <v>3734</v>
      </c>
      <c r="J182" t="s">
        <v>8535</v>
      </c>
    </row>
    <row r="183" spans="3:10" x14ac:dyDescent="0.35">
      <c r="C183" t="s">
        <v>3670</v>
      </c>
      <c r="D183">
        <v>10000</v>
      </c>
      <c r="E183" t="s">
        <v>8575</v>
      </c>
      <c r="F183">
        <v>650</v>
      </c>
      <c r="G183">
        <v>2.15</v>
      </c>
      <c r="H183" t="s">
        <v>2683</v>
      </c>
      <c r="I183" t="s">
        <v>3339</v>
      </c>
      <c r="J183" t="s">
        <v>8525</v>
      </c>
    </row>
    <row r="184" spans="3:10" x14ac:dyDescent="0.35">
      <c r="C184" t="s">
        <v>3656</v>
      </c>
      <c r="D184">
        <v>10000</v>
      </c>
      <c r="E184" t="s">
        <v>8575</v>
      </c>
      <c r="F184">
        <v>650</v>
      </c>
      <c r="G184">
        <v>2.15</v>
      </c>
      <c r="H184" t="s">
        <v>3667</v>
      </c>
      <c r="I184" t="s">
        <v>3312</v>
      </c>
      <c r="J184" t="s">
        <v>8536</v>
      </c>
    </row>
    <row r="185" spans="3:10" x14ac:dyDescent="0.35">
      <c r="C185" t="s">
        <v>3648</v>
      </c>
      <c r="D185">
        <v>10000</v>
      </c>
      <c r="E185" t="s">
        <v>8575</v>
      </c>
      <c r="F185">
        <v>650</v>
      </c>
      <c r="G185">
        <v>2</v>
      </c>
      <c r="H185" t="s">
        <v>2683</v>
      </c>
      <c r="I185" t="s">
        <v>3653</v>
      </c>
      <c r="J185" t="s">
        <v>8525</v>
      </c>
    </row>
    <row r="186" spans="3:10" x14ac:dyDescent="0.35">
      <c r="C186" t="s">
        <v>3628</v>
      </c>
      <c r="D186">
        <v>10000</v>
      </c>
      <c r="E186" t="s">
        <v>8575</v>
      </c>
      <c r="F186">
        <v>650</v>
      </c>
      <c r="G186">
        <v>4</v>
      </c>
      <c r="H186" t="s">
        <v>3600</v>
      </c>
      <c r="I186" t="s">
        <v>3339</v>
      </c>
      <c r="J186" t="s">
        <v>8525</v>
      </c>
    </row>
    <row r="187" spans="3:10" x14ac:dyDescent="0.35">
      <c r="C187" t="s">
        <v>3622</v>
      </c>
      <c r="D187">
        <v>10000</v>
      </c>
      <c r="E187" t="s">
        <v>8575</v>
      </c>
      <c r="F187">
        <v>650</v>
      </c>
      <c r="G187">
        <v>4</v>
      </c>
      <c r="H187" t="s">
        <v>3600</v>
      </c>
      <c r="I187" t="s">
        <v>3312</v>
      </c>
      <c r="J187" t="s">
        <v>8536</v>
      </c>
    </row>
    <row r="188" spans="3:10" x14ac:dyDescent="0.35">
      <c r="C188" t="s">
        <v>3609</v>
      </c>
      <c r="D188">
        <v>10000</v>
      </c>
      <c r="E188" t="s">
        <v>8575</v>
      </c>
      <c r="F188">
        <v>650</v>
      </c>
      <c r="G188">
        <v>4</v>
      </c>
      <c r="H188" t="s">
        <v>3600</v>
      </c>
      <c r="I188" t="s">
        <v>3312</v>
      </c>
      <c r="J188" t="s">
        <v>8535</v>
      </c>
    </row>
    <row r="189" spans="3:10" x14ac:dyDescent="0.35">
      <c r="C189" t="s">
        <v>3588</v>
      </c>
      <c r="D189">
        <v>10000</v>
      </c>
      <c r="E189" t="s">
        <v>8575</v>
      </c>
      <c r="F189">
        <v>650</v>
      </c>
      <c r="G189">
        <v>4</v>
      </c>
      <c r="H189" t="s">
        <v>3600</v>
      </c>
      <c r="I189" t="s">
        <v>3599</v>
      </c>
      <c r="J189" t="s">
        <v>8525</v>
      </c>
    </row>
    <row r="190" spans="3:10" x14ac:dyDescent="0.35">
      <c r="C190" t="s">
        <v>3574</v>
      </c>
      <c r="D190">
        <v>10000</v>
      </c>
      <c r="E190" t="s">
        <v>8575</v>
      </c>
      <c r="F190">
        <v>650</v>
      </c>
      <c r="G190">
        <v>6</v>
      </c>
      <c r="H190" t="s">
        <v>3547</v>
      </c>
      <c r="I190" t="s">
        <v>3339</v>
      </c>
      <c r="J190" t="s">
        <v>8525</v>
      </c>
    </row>
    <row r="191" spans="3:10" x14ac:dyDescent="0.35">
      <c r="C191" t="s">
        <v>3568</v>
      </c>
      <c r="D191">
        <v>10000</v>
      </c>
      <c r="E191" t="s">
        <v>8575</v>
      </c>
      <c r="F191">
        <v>650</v>
      </c>
      <c r="G191">
        <v>6</v>
      </c>
      <c r="H191" t="s">
        <v>3547</v>
      </c>
      <c r="I191" t="s">
        <v>3312</v>
      </c>
      <c r="J191" t="s">
        <v>8536</v>
      </c>
    </row>
    <row r="192" spans="3:10" x14ac:dyDescent="0.35">
      <c r="C192" t="s">
        <v>3556</v>
      </c>
      <c r="D192">
        <v>10000</v>
      </c>
      <c r="E192" t="s">
        <v>8575</v>
      </c>
      <c r="F192">
        <v>650</v>
      </c>
      <c r="G192">
        <v>6</v>
      </c>
      <c r="H192" t="s">
        <v>3547</v>
      </c>
      <c r="I192" t="s">
        <v>3312</v>
      </c>
      <c r="J192" t="s">
        <v>8535</v>
      </c>
    </row>
    <row r="193" spans="3:10" x14ac:dyDescent="0.35">
      <c r="C193" t="s">
        <v>3541</v>
      </c>
      <c r="D193">
        <v>10000</v>
      </c>
      <c r="E193" t="s">
        <v>8575</v>
      </c>
      <c r="F193">
        <v>650</v>
      </c>
      <c r="G193">
        <v>6</v>
      </c>
      <c r="H193" t="s">
        <v>3547</v>
      </c>
      <c r="I193" t="s">
        <v>3546</v>
      </c>
      <c r="J193" t="s">
        <v>8525</v>
      </c>
    </row>
    <row r="194" spans="3:10" x14ac:dyDescent="0.35">
      <c r="C194" t="s">
        <v>3518</v>
      </c>
      <c r="D194">
        <v>10000</v>
      </c>
      <c r="E194" t="s">
        <v>8575</v>
      </c>
      <c r="F194">
        <v>650</v>
      </c>
      <c r="G194">
        <v>8</v>
      </c>
      <c r="H194" t="s">
        <v>3490</v>
      </c>
      <c r="I194" t="s">
        <v>3339</v>
      </c>
      <c r="J194" t="s">
        <v>8525</v>
      </c>
    </row>
    <row r="195" spans="3:10" x14ac:dyDescent="0.35">
      <c r="C195" t="s">
        <v>3512</v>
      </c>
      <c r="D195">
        <v>10000</v>
      </c>
      <c r="E195" t="s">
        <v>8575</v>
      </c>
      <c r="F195">
        <v>650</v>
      </c>
      <c r="G195">
        <v>8</v>
      </c>
      <c r="H195" t="s">
        <v>3490</v>
      </c>
      <c r="I195" t="s">
        <v>3312</v>
      </c>
      <c r="J195" t="s">
        <v>8536</v>
      </c>
    </row>
    <row r="196" spans="3:10" x14ac:dyDescent="0.35">
      <c r="C196" t="s">
        <v>3493</v>
      </c>
      <c r="D196">
        <v>10000</v>
      </c>
      <c r="E196" t="s">
        <v>8575</v>
      </c>
      <c r="F196">
        <v>650</v>
      </c>
      <c r="G196">
        <v>8</v>
      </c>
      <c r="H196" t="s">
        <v>3490</v>
      </c>
      <c r="I196" t="s">
        <v>3312</v>
      </c>
      <c r="J196" t="s">
        <v>8535</v>
      </c>
    </row>
    <row r="197" spans="3:10" x14ac:dyDescent="0.35">
      <c r="C197" t="s">
        <v>3475</v>
      </c>
      <c r="D197">
        <v>10000</v>
      </c>
      <c r="E197" t="s">
        <v>8575</v>
      </c>
      <c r="F197">
        <v>650</v>
      </c>
      <c r="G197">
        <v>8</v>
      </c>
      <c r="H197" t="s">
        <v>3490</v>
      </c>
      <c r="I197" t="s">
        <v>3489</v>
      </c>
      <c r="J197" t="s">
        <v>8525</v>
      </c>
    </row>
    <row r="198" spans="3:10" x14ac:dyDescent="0.35">
      <c r="C198" t="s">
        <v>3462</v>
      </c>
      <c r="D198">
        <v>10000</v>
      </c>
      <c r="E198" t="s">
        <v>8575</v>
      </c>
      <c r="F198">
        <v>650</v>
      </c>
      <c r="G198">
        <v>10</v>
      </c>
      <c r="H198" t="s">
        <v>3063</v>
      </c>
      <c r="I198" t="s">
        <v>3339</v>
      </c>
      <c r="J198" t="s">
        <v>8525</v>
      </c>
    </row>
    <row r="199" spans="3:10" x14ac:dyDescent="0.35">
      <c r="C199" t="s">
        <v>3456</v>
      </c>
      <c r="D199">
        <v>10000</v>
      </c>
      <c r="E199" t="s">
        <v>8575</v>
      </c>
      <c r="F199">
        <v>650</v>
      </c>
      <c r="G199">
        <v>10</v>
      </c>
      <c r="H199" t="s">
        <v>3063</v>
      </c>
      <c r="I199" t="s">
        <v>3312</v>
      </c>
      <c r="J199" t="s">
        <v>8536</v>
      </c>
    </row>
    <row r="200" spans="3:10" x14ac:dyDescent="0.35">
      <c r="C200" t="s">
        <v>3436</v>
      </c>
      <c r="D200">
        <v>10000</v>
      </c>
      <c r="E200" t="s">
        <v>8575</v>
      </c>
      <c r="F200">
        <v>650</v>
      </c>
      <c r="G200">
        <v>10</v>
      </c>
      <c r="H200" t="s">
        <v>3063</v>
      </c>
      <c r="I200" t="s">
        <v>3339</v>
      </c>
      <c r="J200" t="s">
        <v>8535</v>
      </c>
    </row>
    <row r="201" spans="3:10" x14ac:dyDescent="0.35">
      <c r="C201" t="s">
        <v>3429</v>
      </c>
      <c r="D201">
        <v>10000</v>
      </c>
      <c r="E201" t="s">
        <v>8575</v>
      </c>
      <c r="F201">
        <v>650</v>
      </c>
      <c r="G201">
        <v>10</v>
      </c>
      <c r="H201" t="s">
        <v>3063</v>
      </c>
      <c r="I201" t="s">
        <v>3433</v>
      </c>
      <c r="J201" t="s">
        <v>8525</v>
      </c>
    </row>
    <row r="202" spans="3:10" x14ac:dyDescent="0.35">
      <c r="C202" t="s">
        <v>3407</v>
      </c>
      <c r="D202">
        <v>10000</v>
      </c>
      <c r="E202" t="s">
        <v>8575</v>
      </c>
      <c r="F202">
        <v>650</v>
      </c>
      <c r="G202">
        <v>12</v>
      </c>
      <c r="H202" t="s">
        <v>2104</v>
      </c>
      <c r="I202" t="s">
        <v>3339</v>
      </c>
      <c r="J202" t="s">
        <v>8525</v>
      </c>
    </row>
    <row r="203" spans="3:10" x14ac:dyDescent="0.35">
      <c r="C203" t="s">
        <v>3394</v>
      </c>
      <c r="D203">
        <v>10000</v>
      </c>
      <c r="E203" t="s">
        <v>8575</v>
      </c>
      <c r="F203">
        <v>650</v>
      </c>
      <c r="G203">
        <v>12</v>
      </c>
      <c r="H203" t="s">
        <v>3391</v>
      </c>
      <c r="I203" t="s">
        <v>3312</v>
      </c>
      <c r="J203" t="s">
        <v>8536</v>
      </c>
    </row>
    <row r="204" spans="3:10" x14ac:dyDescent="0.35">
      <c r="C204" t="s">
        <v>3380</v>
      </c>
      <c r="D204">
        <v>10000</v>
      </c>
      <c r="E204" t="s">
        <v>8575</v>
      </c>
      <c r="F204">
        <v>650</v>
      </c>
      <c r="G204">
        <v>12</v>
      </c>
      <c r="H204" t="s">
        <v>3391</v>
      </c>
      <c r="I204" t="s">
        <v>3312</v>
      </c>
      <c r="J204" t="s">
        <v>8535</v>
      </c>
    </row>
    <row r="205" spans="3:10" x14ac:dyDescent="0.35">
      <c r="C205" t="s">
        <v>3373</v>
      </c>
      <c r="D205">
        <v>10000</v>
      </c>
      <c r="E205" t="s">
        <v>8575</v>
      </c>
      <c r="F205">
        <v>650</v>
      </c>
      <c r="G205">
        <v>15</v>
      </c>
      <c r="H205" t="s">
        <v>2104</v>
      </c>
      <c r="I205" t="s">
        <v>3339</v>
      </c>
      <c r="J205" t="s">
        <v>8525</v>
      </c>
    </row>
    <row r="206" spans="3:10" x14ac:dyDescent="0.35">
      <c r="C206" t="s">
        <v>3361</v>
      </c>
      <c r="D206">
        <v>10000</v>
      </c>
      <c r="E206" t="s">
        <v>8575</v>
      </c>
      <c r="F206">
        <v>650</v>
      </c>
      <c r="G206">
        <v>15</v>
      </c>
      <c r="H206" t="s">
        <v>2904</v>
      </c>
      <c r="I206" t="s">
        <v>3312</v>
      </c>
      <c r="J206" t="s">
        <v>8536</v>
      </c>
    </row>
    <row r="207" spans="3:10" x14ac:dyDescent="0.35">
      <c r="C207" t="s">
        <v>3349</v>
      </c>
      <c r="D207">
        <v>10000</v>
      </c>
      <c r="E207" t="s">
        <v>8575</v>
      </c>
      <c r="F207">
        <v>650</v>
      </c>
      <c r="G207">
        <v>15</v>
      </c>
      <c r="H207" t="s">
        <v>2904</v>
      </c>
      <c r="I207" t="s">
        <v>3312</v>
      </c>
      <c r="J207" t="s">
        <v>8535</v>
      </c>
    </row>
    <row r="208" spans="3:10" x14ac:dyDescent="0.35">
      <c r="C208" t="s">
        <v>3327</v>
      </c>
      <c r="D208">
        <v>10000</v>
      </c>
      <c r="E208" t="s">
        <v>8575</v>
      </c>
      <c r="F208">
        <v>650</v>
      </c>
      <c r="G208">
        <v>20</v>
      </c>
      <c r="H208" t="s">
        <v>2104</v>
      </c>
      <c r="I208" t="s">
        <v>3339</v>
      </c>
      <c r="J208" t="s">
        <v>8525</v>
      </c>
    </row>
    <row r="209" spans="3:10" x14ac:dyDescent="0.35">
      <c r="C209" t="s">
        <v>3320</v>
      </c>
      <c r="D209">
        <v>10000</v>
      </c>
      <c r="E209" t="s">
        <v>8575</v>
      </c>
      <c r="F209">
        <v>650</v>
      </c>
      <c r="G209">
        <v>20</v>
      </c>
      <c r="H209" t="s">
        <v>2731</v>
      </c>
      <c r="I209" t="s">
        <v>3312</v>
      </c>
      <c r="J209" t="s">
        <v>8536</v>
      </c>
    </row>
    <row r="210" spans="3:10" x14ac:dyDescent="0.35">
      <c r="C210" t="s">
        <v>3301</v>
      </c>
      <c r="D210">
        <v>10000</v>
      </c>
      <c r="E210" t="s">
        <v>8575</v>
      </c>
      <c r="F210">
        <v>650</v>
      </c>
      <c r="G210">
        <v>20</v>
      </c>
      <c r="H210" t="s">
        <v>2731</v>
      </c>
      <c r="I210" t="s">
        <v>3312</v>
      </c>
      <c r="J210" t="s">
        <v>8535</v>
      </c>
    </row>
    <row r="211" spans="3:10" x14ac:dyDescent="0.35">
      <c r="C211" t="s">
        <v>4307</v>
      </c>
      <c r="D211">
        <v>10000</v>
      </c>
      <c r="E211" t="s">
        <v>8575</v>
      </c>
      <c r="F211">
        <v>1200</v>
      </c>
      <c r="G211">
        <v>5</v>
      </c>
      <c r="H211" t="s">
        <v>4304</v>
      </c>
      <c r="I211" t="s">
        <v>2551</v>
      </c>
      <c r="J211" t="s">
        <v>8525</v>
      </c>
    </row>
    <row r="212" spans="3:10" x14ac:dyDescent="0.35">
      <c r="C212" t="s">
        <v>4292</v>
      </c>
      <c r="D212">
        <v>10000</v>
      </c>
      <c r="E212" t="s">
        <v>8575</v>
      </c>
      <c r="F212">
        <v>1200</v>
      </c>
      <c r="G212">
        <v>5</v>
      </c>
      <c r="H212" t="s">
        <v>4304</v>
      </c>
      <c r="I212" t="s">
        <v>4303</v>
      </c>
      <c r="J212" t="s">
        <v>8525</v>
      </c>
    </row>
    <row r="213" spans="3:10" x14ac:dyDescent="0.35">
      <c r="C213" t="s">
        <v>4055</v>
      </c>
      <c r="D213">
        <v>10000</v>
      </c>
      <c r="E213" t="s">
        <v>8575</v>
      </c>
      <c r="F213">
        <v>1200</v>
      </c>
      <c r="G213">
        <v>10</v>
      </c>
      <c r="H213" t="s">
        <v>2104</v>
      </c>
      <c r="I213" t="s">
        <v>4070</v>
      </c>
      <c r="J213" t="s">
        <v>2030</v>
      </c>
    </row>
    <row r="214" spans="3:10" x14ac:dyDescent="0.35">
      <c r="C214" t="s">
        <v>4040</v>
      </c>
      <c r="D214">
        <v>10000</v>
      </c>
      <c r="E214" t="s">
        <v>8575</v>
      </c>
      <c r="F214">
        <v>1200</v>
      </c>
      <c r="G214">
        <v>10</v>
      </c>
      <c r="H214" t="s">
        <v>4037</v>
      </c>
      <c r="I214" t="s">
        <v>3103</v>
      </c>
      <c r="J214" t="s">
        <v>8525</v>
      </c>
    </row>
    <row r="215" spans="3:10" x14ac:dyDescent="0.35">
      <c r="C215" t="s">
        <v>4025</v>
      </c>
      <c r="D215">
        <v>10000</v>
      </c>
      <c r="E215" t="s">
        <v>8575</v>
      </c>
      <c r="F215">
        <v>1200</v>
      </c>
      <c r="G215">
        <v>10</v>
      </c>
      <c r="H215" t="s">
        <v>4037</v>
      </c>
      <c r="I215" t="s">
        <v>4036</v>
      </c>
      <c r="J215" t="s">
        <v>8525</v>
      </c>
    </row>
    <row r="216" spans="3:10" x14ac:dyDescent="0.35">
      <c r="C216" t="s">
        <v>3830</v>
      </c>
      <c r="D216">
        <v>10000</v>
      </c>
      <c r="E216" t="s">
        <v>8575</v>
      </c>
      <c r="F216">
        <v>1200</v>
      </c>
      <c r="G216">
        <v>15</v>
      </c>
      <c r="H216" t="s">
        <v>3827</v>
      </c>
      <c r="I216" t="s">
        <v>2918</v>
      </c>
      <c r="J216" t="s">
        <v>8525</v>
      </c>
    </row>
    <row r="217" spans="3:10" x14ac:dyDescent="0.35">
      <c r="C217" t="s">
        <v>3822</v>
      </c>
      <c r="D217">
        <v>10000</v>
      </c>
      <c r="E217" t="s">
        <v>8575</v>
      </c>
      <c r="F217">
        <v>1200</v>
      </c>
      <c r="G217">
        <v>15</v>
      </c>
      <c r="H217" t="s">
        <v>3827</v>
      </c>
      <c r="I217" t="s">
        <v>3826</v>
      </c>
      <c r="J217" t="s">
        <v>8525</v>
      </c>
    </row>
    <row r="218" spans="3:10" x14ac:dyDescent="0.35">
      <c r="C218" t="s">
        <v>3698</v>
      </c>
      <c r="D218">
        <v>10000</v>
      </c>
      <c r="E218" t="s">
        <v>8575</v>
      </c>
      <c r="F218">
        <v>1200</v>
      </c>
      <c r="G218">
        <v>20</v>
      </c>
      <c r="H218" t="s">
        <v>3695</v>
      </c>
      <c r="I218" t="s">
        <v>2782</v>
      </c>
      <c r="J218" t="s">
        <v>8525</v>
      </c>
    </row>
    <row r="219" spans="3:10" x14ac:dyDescent="0.35">
      <c r="C219" t="s">
        <v>3683</v>
      </c>
      <c r="D219">
        <v>10000</v>
      </c>
      <c r="E219" t="s">
        <v>8575</v>
      </c>
      <c r="F219">
        <v>1200</v>
      </c>
      <c r="G219">
        <v>20</v>
      </c>
      <c r="H219" t="s">
        <v>3695</v>
      </c>
      <c r="I219" t="s">
        <v>3694</v>
      </c>
      <c r="J219" t="s">
        <v>8525</v>
      </c>
    </row>
    <row r="220" spans="3:10" x14ac:dyDescent="0.35">
      <c r="C220" t="s">
        <v>7514</v>
      </c>
      <c r="D220">
        <v>10000</v>
      </c>
      <c r="E220" t="s">
        <v>288</v>
      </c>
      <c r="F220">
        <v>650</v>
      </c>
      <c r="G220">
        <v>7.7</v>
      </c>
      <c r="H220" t="s">
        <v>2596</v>
      </c>
      <c r="I220" t="s">
        <v>6797</v>
      </c>
      <c r="J220" t="s">
        <v>8536</v>
      </c>
    </row>
    <row r="221" spans="3:10" x14ac:dyDescent="0.35">
      <c r="C221" t="s">
        <v>7503</v>
      </c>
      <c r="D221">
        <v>10000</v>
      </c>
      <c r="E221" t="s">
        <v>288</v>
      </c>
      <c r="F221">
        <v>650</v>
      </c>
      <c r="G221">
        <v>9</v>
      </c>
      <c r="H221" t="s">
        <v>2437</v>
      </c>
      <c r="I221" t="s">
        <v>7511</v>
      </c>
      <c r="J221" t="s">
        <v>8536</v>
      </c>
    </row>
    <row r="222" spans="3:10" x14ac:dyDescent="0.35">
      <c r="C222" t="s">
        <v>7499</v>
      </c>
      <c r="D222">
        <v>10000</v>
      </c>
      <c r="E222" t="s">
        <v>288</v>
      </c>
      <c r="F222">
        <v>650</v>
      </c>
      <c r="G222">
        <v>8</v>
      </c>
      <c r="H222" t="s">
        <v>2523</v>
      </c>
      <c r="I222" t="s">
        <v>7288</v>
      </c>
      <c r="J222" t="s">
        <v>8536</v>
      </c>
    </row>
    <row r="223" spans="3:10" x14ac:dyDescent="0.35">
      <c r="C223" t="s">
        <v>7483</v>
      </c>
      <c r="D223">
        <v>10000</v>
      </c>
      <c r="E223" t="s">
        <v>288</v>
      </c>
      <c r="F223">
        <v>650</v>
      </c>
      <c r="G223">
        <v>8</v>
      </c>
      <c r="H223" t="s">
        <v>2523</v>
      </c>
      <c r="I223" t="s">
        <v>7288</v>
      </c>
      <c r="J223" t="s">
        <v>8536</v>
      </c>
    </row>
    <row r="224" spans="3:10" x14ac:dyDescent="0.35">
      <c r="C224" t="s">
        <v>7472</v>
      </c>
      <c r="D224">
        <v>10000</v>
      </c>
      <c r="E224" t="s">
        <v>288</v>
      </c>
      <c r="F224">
        <v>650</v>
      </c>
      <c r="G224">
        <v>15.4</v>
      </c>
      <c r="H224" t="s">
        <v>2281</v>
      </c>
      <c r="I224" t="s">
        <v>7480</v>
      </c>
      <c r="J224" t="s">
        <v>8536</v>
      </c>
    </row>
    <row r="225" spans="3:10" x14ac:dyDescent="0.35">
      <c r="C225" t="s">
        <v>7468</v>
      </c>
      <c r="D225">
        <v>10000</v>
      </c>
      <c r="E225" t="s">
        <v>288</v>
      </c>
      <c r="F225">
        <v>650</v>
      </c>
      <c r="G225">
        <v>10.1</v>
      </c>
      <c r="H225" t="s">
        <v>2366</v>
      </c>
      <c r="I225" t="s">
        <v>7245</v>
      </c>
      <c r="J225" t="s">
        <v>8536</v>
      </c>
    </row>
    <row r="226" spans="3:10" x14ac:dyDescent="0.35">
      <c r="C226" t="s">
        <v>7451</v>
      </c>
      <c r="D226">
        <v>10000</v>
      </c>
      <c r="E226" t="s">
        <v>288</v>
      </c>
      <c r="F226">
        <v>650</v>
      </c>
      <c r="G226">
        <v>10.1</v>
      </c>
      <c r="H226" t="s">
        <v>2366</v>
      </c>
      <c r="I226" t="s">
        <v>7245</v>
      </c>
      <c r="J226" t="s">
        <v>8536</v>
      </c>
    </row>
    <row r="227" spans="3:10" x14ac:dyDescent="0.35">
      <c r="C227" t="s">
        <v>7422</v>
      </c>
      <c r="D227">
        <v>10000</v>
      </c>
      <c r="E227" t="s">
        <v>288</v>
      </c>
      <c r="F227">
        <v>650</v>
      </c>
      <c r="G227">
        <v>27</v>
      </c>
      <c r="H227" t="s">
        <v>4803</v>
      </c>
      <c r="I227" t="s">
        <v>7160</v>
      </c>
      <c r="J227" t="s">
        <v>8536</v>
      </c>
    </row>
    <row r="228" spans="3:10" x14ac:dyDescent="0.35">
      <c r="C228" t="s">
        <v>7400</v>
      </c>
      <c r="D228">
        <v>10000</v>
      </c>
      <c r="E228" t="s">
        <v>288</v>
      </c>
      <c r="F228">
        <v>650</v>
      </c>
      <c r="G228">
        <v>27</v>
      </c>
      <c r="H228" t="s">
        <v>4803</v>
      </c>
      <c r="I228" t="s">
        <v>7160</v>
      </c>
      <c r="J228" t="s">
        <v>8536</v>
      </c>
    </row>
    <row r="229" spans="3:10" x14ac:dyDescent="0.35">
      <c r="C229" t="s">
        <v>7391</v>
      </c>
      <c r="D229">
        <v>10000</v>
      </c>
      <c r="E229" t="s">
        <v>288</v>
      </c>
      <c r="F229">
        <v>650</v>
      </c>
      <c r="G229">
        <v>14</v>
      </c>
      <c r="H229" t="s">
        <v>2947</v>
      </c>
      <c r="I229" t="s">
        <v>7397</v>
      </c>
      <c r="J229" t="s">
        <v>8536</v>
      </c>
    </row>
    <row r="230" spans="3:10" x14ac:dyDescent="0.35">
      <c r="C230" t="s">
        <v>7370</v>
      </c>
      <c r="D230">
        <v>10000</v>
      </c>
      <c r="E230" t="s">
        <v>288</v>
      </c>
      <c r="F230">
        <v>650</v>
      </c>
      <c r="G230">
        <v>22.8</v>
      </c>
      <c r="H230" t="s">
        <v>4775</v>
      </c>
      <c r="I230" t="s">
        <v>7372</v>
      </c>
      <c r="J230" t="s">
        <v>8536</v>
      </c>
    </row>
    <row r="231" spans="3:10" x14ac:dyDescent="0.35">
      <c r="C231" t="s">
        <v>7355</v>
      </c>
      <c r="D231">
        <v>10000</v>
      </c>
      <c r="E231" t="s">
        <v>288</v>
      </c>
      <c r="F231">
        <v>650</v>
      </c>
      <c r="G231">
        <v>23.6</v>
      </c>
      <c r="H231" t="s">
        <v>3149</v>
      </c>
      <c r="I231" t="s">
        <v>6551</v>
      </c>
      <c r="J231" t="s">
        <v>8536</v>
      </c>
    </row>
    <row r="232" spans="3:10" x14ac:dyDescent="0.35">
      <c r="C232" t="s">
        <v>7344</v>
      </c>
      <c r="D232">
        <v>10000</v>
      </c>
      <c r="E232" t="s">
        <v>288</v>
      </c>
      <c r="F232">
        <v>650</v>
      </c>
      <c r="G232">
        <v>20</v>
      </c>
      <c r="H232" t="s">
        <v>4775</v>
      </c>
      <c r="I232" t="s">
        <v>6551</v>
      </c>
      <c r="J232" t="s">
        <v>8536</v>
      </c>
    </row>
    <row r="233" spans="3:10" x14ac:dyDescent="0.35">
      <c r="C233" t="s">
        <v>7341</v>
      </c>
      <c r="D233">
        <v>10000</v>
      </c>
      <c r="E233" t="s">
        <v>288</v>
      </c>
      <c r="F233">
        <v>650</v>
      </c>
      <c r="G233">
        <v>73</v>
      </c>
      <c r="H233" t="s">
        <v>5007</v>
      </c>
      <c r="I233" t="s">
        <v>6972</v>
      </c>
      <c r="J233" t="s">
        <v>8536</v>
      </c>
    </row>
    <row r="234" spans="3:10" x14ac:dyDescent="0.35">
      <c r="C234" t="s">
        <v>7320</v>
      </c>
      <c r="D234">
        <v>10000</v>
      </c>
      <c r="E234" t="s">
        <v>288</v>
      </c>
      <c r="F234">
        <v>650</v>
      </c>
      <c r="G234">
        <v>73</v>
      </c>
      <c r="H234" t="s">
        <v>5007</v>
      </c>
      <c r="I234" t="s">
        <v>6972</v>
      </c>
      <c r="J234" t="s">
        <v>8536</v>
      </c>
    </row>
    <row r="235" spans="3:10" x14ac:dyDescent="0.35">
      <c r="C235" t="s">
        <v>7311</v>
      </c>
      <c r="D235">
        <v>10000</v>
      </c>
      <c r="E235" t="s">
        <v>288</v>
      </c>
      <c r="F235">
        <v>650</v>
      </c>
      <c r="G235">
        <v>7.6</v>
      </c>
      <c r="H235" t="s">
        <v>2596</v>
      </c>
      <c r="I235" t="s">
        <v>6797</v>
      </c>
      <c r="J235" t="s">
        <v>8526</v>
      </c>
    </row>
    <row r="236" spans="3:10" x14ac:dyDescent="0.35">
      <c r="C236" t="s">
        <v>7301</v>
      </c>
      <c r="D236">
        <v>10000</v>
      </c>
      <c r="E236" t="s">
        <v>288</v>
      </c>
      <c r="F236">
        <v>650</v>
      </c>
      <c r="G236">
        <v>11</v>
      </c>
      <c r="H236" t="s">
        <v>2437</v>
      </c>
      <c r="I236" t="s">
        <v>6532</v>
      </c>
      <c r="J236" t="s">
        <v>8526</v>
      </c>
    </row>
    <row r="237" spans="3:10" x14ac:dyDescent="0.35">
      <c r="C237" t="s">
        <v>7298</v>
      </c>
      <c r="D237">
        <v>10000</v>
      </c>
      <c r="E237" t="s">
        <v>288</v>
      </c>
      <c r="F237">
        <v>650</v>
      </c>
      <c r="G237">
        <v>9.1</v>
      </c>
      <c r="H237" t="s">
        <v>2523</v>
      </c>
      <c r="I237" t="s">
        <v>7288</v>
      </c>
      <c r="J237" t="s">
        <v>8526</v>
      </c>
    </row>
    <row r="238" spans="3:10" x14ac:dyDescent="0.35">
      <c r="C238" t="s">
        <v>7280</v>
      </c>
      <c r="D238">
        <v>10000</v>
      </c>
      <c r="E238" t="s">
        <v>288</v>
      </c>
      <c r="F238">
        <v>650</v>
      </c>
      <c r="G238">
        <v>9.1</v>
      </c>
      <c r="H238" t="s">
        <v>2523</v>
      </c>
      <c r="I238" t="s">
        <v>7288</v>
      </c>
      <c r="J238" t="s">
        <v>8526</v>
      </c>
    </row>
    <row r="239" spans="3:10" x14ac:dyDescent="0.35">
      <c r="C239" t="s">
        <v>7258</v>
      </c>
      <c r="D239">
        <v>10000</v>
      </c>
      <c r="E239" t="s">
        <v>288</v>
      </c>
      <c r="F239">
        <v>650</v>
      </c>
      <c r="G239">
        <v>15</v>
      </c>
      <c r="H239" t="s">
        <v>2281</v>
      </c>
      <c r="I239" t="s">
        <v>6520</v>
      </c>
      <c r="J239" t="s">
        <v>8526</v>
      </c>
    </row>
    <row r="240" spans="3:10" x14ac:dyDescent="0.35">
      <c r="C240" t="s">
        <v>7255</v>
      </c>
      <c r="D240">
        <v>10000</v>
      </c>
      <c r="E240" t="s">
        <v>288</v>
      </c>
      <c r="F240">
        <v>650</v>
      </c>
      <c r="G240">
        <v>11.6</v>
      </c>
      <c r="H240" t="s">
        <v>2366</v>
      </c>
      <c r="I240" t="s">
        <v>7245</v>
      </c>
      <c r="J240" t="s">
        <v>8526</v>
      </c>
    </row>
    <row r="241" spans="3:10" x14ac:dyDescent="0.35">
      <c r="C241" t="s">
        <v>7237</v>
      </c>
      <c r="D241">
        <v>10000</v>
      </c>
      <c r="E241" t="s">
        <v>288</v>
      </c>
      <c r="F241">
        <v>650</v>
      </c>
      <c r="G241">
        <v>11.6</v>
      </c>
      <c r="H241" t="s">
        <v>2366</v>
      </c>
      <c r="I241" t="s">
        <v>7245</v>
      </c>
      <c r="J241" t="s">
        <v>8526</v>
      </c>
    </row>
    <row r="242" spans="3:10" x14ac:dyDescent="0.35">
      <c r="C242" t="s">
        <v>7214</v>
      </c>
      <c r="D242">
        <v>10000</v>
      </c>
      <c r="E242" t="s">
        <v>288</v>
      </c>
      <c r="F242">
        <v>650</v>
      </c>
      <c r="G242">
        <v>18</v>
      </c>
      <c r="H242" t="s">
        <v>3149</v>
      </c>
      <c r="I242" t="s">
        <v>6508</v>
      </c>
      <c r="J242" t="s">
        <v>8526</v>
      </c>
    </row>
    <row r="243" spans="3:10" x14ac:dyDescent="0.35">
      <c r="C243" t="s">
        <v>7210</v>
      </c>
      <c r="D243">
        <v>10000</v>
      </c>
      <c r="E243" t="s">
        <v>288</v>
      </c>
      <c r="F243">
        <v>650</v>
      </c>
      <c r="G243">
        <v>13.5</v>
      </c>
      <c r="H243" t="s">
        <v>4803</v>
      </c>
      <c r="I243" t="s">
        <v>7160</v>
      </c>
      <c r="J243" t="s">
        <v>8526</v>
      </c>
    </row>
    <row r="244" spans="3:10" x14ac:dyDescent="0.35">
      <c r="C244" t="s">
        <v>7190</v>
      </c>
      <c r="D244">
        <v>10000</v>
      </c>
      <c r="E244" t="s">
        <v>288</v>
      </c>
      <c r="F244">
        <v>650</v>
      </c>
      <c r="G244">
        <v>13.5</v>
      </c>
      <c r="H244" t="s">
        <v>4803</v>
      </c>
      <c r="I244" t="s">
        <v>7160</v>
      </c>
      <c r="J244" t="s">
        <v>8526</v>
      </c>
    </row>
    <row r="245" spans="3:10" x14ac:dyDescent="0.35">
      <c r="C245" t="s">
        <v>7149</v>
      </c>
      <c r="D245">
        <v>10000</v>
      </c>
      <c r="E245" t="s">
        <v>288</v>
      </c>
      <c r="F245">
        <v>650</v>
      </c>
      <c r="G245">
        <v>11.5</v>
      </c>
      <c r="H245" t="s">
        <v>2104</v>
      </c>
      <c r="I245" t="s">
        <v>7160</v>
      </c>
      <c r="J245" t="s">
        <v>8549</v>
      </c>
    </row>
    <row r="246" spans="3:10" x14ac:dyDescent="0.35">
      <c r="C246" t="s">
        <v>7138</v>
      </c>
      <c r="D246">
        <v>10000</v>
      </c>
      <c r="E246" t="s">
        <v>288</v>
      </c>
      <c r="F246">
        <v>650</v>
      </c>
      <c r="G246">
        <v>7.2</v>
      </c>
      <c r="H246" t="s">
        <v>2523</v>
      </c>
      <c r="I246" t="s">
        <v>7146</v>
      </c>
      <c r="J246" t="s">
        <v>8560</v>
      </c>
    </row>
    <row r="247" spans="3:10" x14ac:dyDescent="0.35">
      <c r="C247" t="s">
        <v>7110</v>
      </c>
      <c r="D247">
        <v>10000</v>
      </c>
      <c r="E247" t="s">
        <v>288</v>
      </c>
      <c r="F247">
        <v>650</v>
      </c>
      <c r="G247">
        <v>23</v>
      </c>
      <c r="H247" t="s">
        <v>2104</v>
      </c>
      <c r="I247" t="s">
        <v>7107</v>
      </c>
      <c r="J247" t="s">
        <v>8549</v>
      </c>
    </row>
    <row r="248" spans="3:10" x14ac:dyDescent="0.35">
      <c r="C248" t="s">
        <v>7099</v>
      </c>
      <c r="D248">
        <v>10000</v>
      </c>
      <c r="E248" t="s">
        <v>288</v>
      </c>
      <c r="F248">
        <v>650</v>
      </c>
      <c r="G248">
        <v>11</v>
      </c>
      <c r="H248" t="s">
        <v>2104</v>
      </c>
      <c r="I248" t="s">
        <v>7107</v>
      </c>
      <c r="J248" t="s">
        <v>2030</v>
      </c>
    </row>
    <row r="249" spans="3:10" x14ac:dyDescent="0.35">
      <c r="C249" t="s">
        <v>7051</v>
      </c>
      <c r="D249">
        <v>10000</v>
      </c>
      <c r="E249" t="s">
        <v>288</v>
      </c>
      <c r="F249">
        <v>650</v>
      </c>
      <c r="G249">
        <v>25</v>
      </c>
      <c r="H249" t="s">
        <v>2104</v>
      </c>
      <c r="I249" t="s">
        <v>6493</v>
      </c>
      <c r="J249" t="s">
        <v>8549</v>
      </c>
    </row>
    <row r="250" spans="3:10" x14ac:dyDescent="0.35">
      <c r="C250" t="s">
        <v>7039</v>
      </c>
      <c r="D250">
        <v>10000</v>
      </c>
      <c r="E250" t="s">
        <v>288</v>
      </c>
      <c r="F250">
        <v>650</v>
      </c>
      <c r="G250">
        <v>13</v>
      </c>
      <c r="H250" t="s">
        <v>2104</v>
      </c>
      <c r="I250" t="s">
        <v>6493</v>
      </c>
      <c r="J250" t="s">
        <v>2030</v>
      </c>
    </row>
    <row r="251" spans="3:10" x14ac:dyDescent="0.35">
      <c r="C251" t="s">
        <v>7026</v>
      </c>
      <c r="D251">
        <v>10000</v>
      </c>
      <c r="E251" t="s">
        <v>288</v>
      </c>
      <c r="F251">
        <v>650</v>
      </c>
      <c r="G251">
        <v>20</v>
      </c>
      <c r="H251" t="s">
        <v>4775</v>
      </c>
      <c r="I251" t="s">
        <v>6551</v>
      </c>
      <c r="J251" t="s">
        <v>8549</v>
      </c>
    </row>
    <row r="252" spans="3:10" x14ac:dyDescent="0.35">
      <c r="C252" t="s">
        <v>6998</v>
      </c>
      <c r="D252">
        <v>10000</v>
      </c>
      <c r="E252" t="s">
        <v>288</v>
      </c>
      <c r="F252">
        <v>650</v>
      </c>
      <c r="G252">
        <v>26</v>
      </c>
      <c r="H252" t="s">
        <v>2104</v>
      </c>
      <c r="I252" t="s">
        <v>6995</v>
      </c>
      <c r="J252" t="s">
        <v>8549</v>
      </c>
    </row>
    <row r="253" spans="3:10" x14ac:dyDescent="0.35">
      <c r="C253" t="s">
        <v>6985</v>
      </c>
      <c r="D253">
        <v>10000</v>
      </c>
      <c r="E253" t="s">
        <v>288</v>
      </c>
      <c r="F253">
        <v>650</v>
      </c>
      <c r="G253">
        <v>23</v>
      </c>
      <c r="H253" t="s">
        <v>2104</v>
      </c>
      <c r="I253" t="s">
        <v>6995</v>
      </c>
      <c r="J253" t="s">
        <v>2030</v>
      </c>
    </row>
    <row r="254" spans="3:10" x14ac:dyDescent="0.35">
      <c r="C254" t="s">
        <v>6981</v>
      </c>
      <c r="D254">
        <v>10000</v>
      </c>
      <c r="E254" t="s">
        <v>288</v>
      </c>
      <c r="F254">
        <v>650</v>
      </c>
      <c r="G254">
        <v>37</v>
      </c>
      <c r="H254" t="s">
        <v>5007</v>
      </c>
      <c r="I254" t="s">
        <v>6876</v>
      </c>
      <c r="J254" t="s">
        <v>8549</v>
      </c>
    </row>
    <row r="255" spans="3:10" x14ac:dyDescent="0.35">
      <c r="C255" t="s">
        <v>6961</v>
      </c>
      <c r="D255">
        <v>10000</v>
      </c>
      <c r="E255" t="s">
        <v>288</v>
      </c>
      <c r="F255">
        <v>650</v>
      </c>
      <c r="G255">
        <v>37</v>
      </c>
      <c r="H255" t="s">
        <v>5007</v>
      </c>
      <c r="I255" t="s">
        <v>6972</v>
      </c>
      <c r="J255" t="s">
        <v>8549</v>
      </c>
    </row>
    <row r="256" spans="3:10" x14ac:dyDescent="0.35">
      <c r="C256" t="s">
        <v>6920</v>
      </c>
      <c r="D256">
        <v>10000</v>
      </c>
      <c r="E256" t="s">
        <v>288</v>
      </c>
      <c r="F256">
        <v>650</v>
      </c>
      <c r="G256">
        <v>48</v>
      </c>
      <c r="H256" t="s">
        <v>2104</v>
      </c>
      <c r="I256" t="s">
        <v>6932</v>
      </c>
      <c r="J256" t="s">
        <v>8549</v>
      </c>
    </row>
    <row r="257" spans="3:10" x14ac:dyDescent="0.35">
      <c r="C257" t="s">
        <v>6916</v>
      </c>
      <c r="D257">
        <v>10000</v>
      </c>
      <c r="E257" t="s">
        <v>288</v>
      </c>
      <c r="F257">
        <v>650</v>
      </c>
      <c r="G257">
        <v>20</v>
      </c>
      <c r="H257" t="s">
        <v>4775</v>
      </c>
      <c r="I257" t="s">
        <v>6551</v>
      </c>
      <c r="J257" t="s">
        <v>8560</v>
      </c>
    </row>
    <row r="258" spans="3:10" x14ac:dyDescent="0.35">
      <c r="C258" t="s">
        <v>6879</v>
      </c>
      <c r="D258">
        <v>10000</v>
      </c>
      <c r="E258" t="s">
        <v>288</v>
      </c>
      <c r="F258">
        <v>650</v>
      </c>
      <c r="G258">
        <v>60</v>
      </c>
      <c r="H258" t="s">
        <v>6892</v>
      </c>
      <c r="I258" t="s">
        <v>6891</v>
      </c>
      <c r="J258" t="s">
        <v>8549</v>
      </c>
    </row>
    <row r="259" spans="3:10" x14ac:dyDescent="0.35">
      <c r="C259" t="s">
        <v>6868</v>
      </c>
      <c r="D259">
        <v>10000</v>
      </c>
      <c r="E259" t="s">
        <v>288</v>
      </c>
      <c r="F259">
        <v>650</v>
      </c>
      <c r="G259">
        <v>60</v>
      </c>
      <c r="H259" t="s">
        <v>2104</v>
      </c>
      <c r="I259" t="s">
        <v>6876</v>
      </c>
      <c r="J259" t="s">
        <v>2030</v>
      </c>
    </row>
    <row r="260" spans="3:10" x14ac:dyDescent="0.35">
      <c r="C260" t="s">
        <v>6863</v>
      </c>
      <c r="D260">
        <v>10000</v>
      </c>
      <c r="E260" t="s">
        <v>288</v>
      </c>
      <c r="F260">
        <v>650</v>
      </c>
      <c r="G260">
        <v>50</v>
      </c>
      <c r="H260" t="s">
        <v>6865</v>
      </c>
      <c r="I260" t="s">
        <v>6551</v>
      </c>
      <c r="J260" t="s">
        <v>8549</v>
      </c>
    </row>
    <row r="261" spans="3:10" x14ac:dyDescent="0.35">
      <c r="C261" t="s">
        <v>6848</v>
      </c>
      <c r="D261">
        <v>10000</v>
      </c>
      <c r="E261" t="s">
        <v>288</v>
      </c>
      <c r="F261">
        <v>650</v>
      </c>
      <c r="G261">
        <v>4</v>
      </c>
      <c r="H261" t="s">
        <v>2596</v>
      </c>
      <c r="I261" t="s">
        <v>6853</v>
      </c>
      <c r="J261" t="s">
        <v>8561</v>
      </c>
    </row>
    <row r="262" spans="3:10" x14ac:dyDescent="0.35">
      <c r="C262" t="s">
        <v>6843</v>
      </c>
      <c r="D262">
        <v>10000</v>
      </c>
      <c r="E262" t="s">
        <v>288</v>
      </c>
      <c r="F262">
        <v>650</v>
      </c>
      <c r="G262">
        <v>8</v>
      </c>
      <c r="H262" t="s">
        <v>2437</v>
      </c>
      <c r="I262" t="s">
        <v>6532</v>
      </c>
      <c r="J262" t="s">
        <v>8561</v>
      </c>
    </row>
    <row r="263" spans="3:10" x14ac:dyDescent="0.35">
      <c r="C263" t="s">
        <v>6825</v>
      </c>
      <c r="D263">
        <v>10000</v>
      </c>
      <c r="E263" t="s">
        <v>288</v>
      </c>
      <c r="F263">
        <v>650</v>
      </c>
      <c r="G263">
        <v>9.6</v>
      </c>
      <c r="H263" t="s">
        <v>2281</v>
      </c>
      <c r="I263" t="s">
        <v>6833</v>
      </c>
      <c r="J263" t="s">
        <v>8561</v>
      </c>
    </row>
    <row r="264" spans="3:10" x14ac:dyDescent="0.35">
      <c r="C264" t="s">
        <v>6814</v>
      </c>
      <c r="D264">
        <v>10000</v>
      </c>
      <c r="E264" t="s">
        <v>288</v>
      </c>
      <c r="F264">
        <v>650</v>
      </c>
      <c r="G264">
        <v>11</v>
      </c>
      <c r="H264" t="s">
        <v>3149</v>
      </c>
      <c r="I264" t="s">
        <v>6822</v>
      </c>
      <c r="J264" t="s">
        <v>8561</v>
      </c>
    </row>
    <row r="265" spans="3:10" x14ac:dyDescent="0.35">
      <c r="C265" t="s">
        <v>6800</v>
      </c>
      <c r="D265">
        <v>10000</v>
      </c>
      <c r="E265" t="s">
        <v>288</v>
      </c>
      <c r="F265">
        <v>650</v>
      </c>
      <c r="G265">
        <v>12.5</v>
      </c>
      <c r="H265" t="s">
        <v>2947</v>
      </c>
      <c r="I265" t="s">
        <v>6811</v>
      </c>
      <c r="J265" t="s">
        <v>8561</v>
      </c>
    </row>
    <row r="266" spans="3:10" x14ac:dyDescent="0.35">
      <c r="C266" t="s">
        <v>6789</v>
      </c>
      <c r="D266">
        <v>10000</v>
      </c>
      <c r="E266" t="s">
        <v>288</v>
      </c>
      <c r="F266">
        <v>650</v>
      </c>
      <c r="G266">
        <v>8.6</v>
      </c>
      <c r="H266" t="s">
        <v>2596</v>
      </c>
      <c r="I266" t="s">
        <v>6797</v>
      </c>
      <c r="J266" t="s">
        <v>8525</v>
      </c>
    </row>
    <row r="267" spans="3:10" x14ac:dyDescent="0.35">
      <c r="C267" t="s">
        <v>6769</v>
      </c>
      <c r="D267">
        <v>10000</v>
      </c>
      <c r="E267" t="s">
        <v>288</v>
      </c>
      <c r="F267">
        <v>650</v>
      </c>
      <c r="G267">
        <v>8.8000000000000007</v>
      </c>
      <c r="H267" t="s">
        <v>2437</v>
      </c>
      <c r="I267" t="s">
        <v>6773</v>
      </c>
      <c r="J267" t="s">
        <v>8525</v>
      </c>
    </row>
    <row r="268" spans="3:10" x14ac:dyDescent="0.35">
      <c r="C268" t="s">
        <v>6757</v>
      </c>
      <c r="D268">
        <v>10000</v>
      </c>
      <c r="E268" t="s">
        <v>288</v>
      </c>
      <c r="F268">
        <v>650</v>
      </c>
      <c r="G268">
        <v>8</v>
      </c>
      <c r="H268" t="s">
        <v>2523</v>
      </c>
      <c r="I268" t="s">
        <v>6562</v>
      </c>
      <c r="J268" t="s">
        <v>8525</v>
      </c>
    </row>
    <row r="269" spans="3:10" x14ac:dyDescent="0.35">
      <c r="C269" t="s">
        <v>6727</v>
      </c>
      <c r="D269">
        <v>10000</v>
      </c>
      <c r="E269" t="s">
        <v>288</v>
      </c>
      <c r="F269">
        <v>650</v>
      </c>
      <c r="G269">
        <v>13</v>
      </c>
      <c r="H269" t="s">
        <v>2281</v>
      </c>
      <c r="I269" t="s">
        <v>6739</v>
      </c>
      <c r="J269" t="s">
        <v>8525</v>
      </c>
    </row>
    <row r="270" spans="3:10" x14ac:dyDescent="0.35">
      <c r="C270" t="s">
        <v>6723</v>
      </c>
      <c r="D270">
        <v>10000</v>
      </c>
      <c r="E270" t="s">
        <v>288</v>
      </c>
      <c r="F270">
        <v>650</v>
      </c>
      <c r="G270">
        <v>10.1</v>
      </c>
      <c r="H270" t="s">
        <v>2366</v>
      </c>
      <c r="I270" t="s">
        <v>6562</v>
      </c>
      <c r="J270" t="s">
        <v>8525</v>
      </c>
    </row>
    <row r="271" spans="3:10" x14ac:dyDescent="0.35">
      <c r="C271" t="s">
        <v>6695</v>
      </c>
      <c r="D271">
        <v>10000</v>
      </c>
      <c r="E271" t="s">
        <v>288</v>
      </c>
      <c r="F271">
        <v>650</v>
      </c>
      <c r="G271">
        <v>15</v>
      </c>
      <c r="H271" t="s">
        <v>3149</v>
      </c>
      <c r="I271" t="s">
        <v>6675</v>
      </c>
      <c r="J271" t="s">
        <v>8525</v>
      </c>
    </row>
    <row r="272" spans="3:10" x14ac:dyDescent="0.35">
      <c r="C272" t="s">
        <v>6685</v>
      </c>
      <c r="D272">
        <v>10000</v>
      </c>
      <c r="E272" t="s">
        <v>288</v>
      </c>
      <c r="F272">
        <v>650</v>
      </c>
      <c r="G272">
        <v>11</v>
      </c>
      <c r="H272" t="s">
        <v>4803</v>
      </c>
      <c r="I272" t="s">
        <v>6562</v>
      </c>
      <c r="J272" t="s">
        <v>8525</v>
      </c>
    </row>
    <row r="273" spans="3:10" x14ac:dyDescent="0.35">
      <c r="C273" t="s">
        <v>6678</v>
      </c>
      <c r="D273">
        <v>10000</v>
      </c>
      <c r="E273" t="s">
        <v>288</v>
      </c>
      <c r="F273">
        <v>650</v>
      </c>
      <c r="G273">
        <v>10</v>
      </c>
      <c r="H273" t="s">
        <v>4803</v>
      </c>
      <c r="I273" t="s">
        <v>6551</v>
      </c>
      <c r="J273" t="s">
        <v>8525</v>
      </c>
    </row>
    <row r="274" spans="3:10" x14ac:dyDescent="0.35">
      <c r="C274" t="s">
        <v>6662</v>
      </c>
      <c r="D274">
        <v>10000</v>
      </c>
      <c r="E274" t="s">
        <v>288</v>
      </c>
      <c r="F274">
        <v>650</v>
      </c>
      <c r="G274">
        <v>15</v>
      </c>
      <c r="H274" t="s">
        <v>2947</v>
      </c>
      <c r="I274" t="s">
        <v>6675</v>
      </c>
      <c r="J274" t="s">
        <v>8525</v>
      </c>
    </row>
    <row r="275" spans="3:10" x14ac:dyDescent="0.35">
      <c r="C275" t="s">
        <v>6646</v>
      </c>
      <c r="D275">
        <v>10000</v>
      </c>
      <c r="E275" t="s">
        <v>288</v>
      </c>
      <c r="F275">
        <v>650</v>
      </c>
      <c r="G275">
        <v>16</v>
      </c>
      <c r="H275" t="s">
        <v>2891</v>
      </c>
      <c r="I275" t="s">
        <v>5805</v>
      </c>
      <c r="J275" t="s">
        <v>8525</v>
      </c>
    </row>
    <row r="276" spans="3:10" x14ac:dyDescent="0.35">
      <c r="C276" t="s">
        <v>6618</v>
      </c>
      <c r="D276">
        <v>10000</v>
      </c>
      <c r="E276" t="s">
        <v>288</v>
      </c>
      <c r="F276">
        <v>650</v>
      </c>
      <c r="G276">
        <v>25</v>
      </c>
      <c r="H276" t="s">
        <v>6621</v>
      </c>
      <c r="I276" t="s">
        <v>6620</v>
      </c>
      <c r="J276" t="s">
        <v>8525</v>
      </c>
    </row>
    <row r="277" spans="3:10" x14ac:dyDescent="0.35">
      <c r="C277" t="s">
        <v>6606</v>
      </c>
      <c r="D277">
        <v>10000</v>
      </c>
      <c r="E277" t="s">
        <v>288</v>
      </c>
      <c r="F277">
        <v>650</v>
      </c>
      <c r="G277">
        <v>22.5</v>
      </c>
      <c r="H277" t="s">
        <v>4775</v>
      </c>
      <c r="I277" t="s">
        <v>6562</v>
      </c>
      <c r="J277" t="s">
        <v>8525</v>
      </c>
    </row>
    <row r="278" spans="3:10" x14ac:dyDescent="0.35">
      <c r="C278" t="s">
        <v>6595</v>
      </c>
      <c r="D278">
        <v>10000</v>
      </c>
      <c r="E278" t="s">
        <v>288</v>
      </c>
      <c r="F278">
        <v>650</v>
      </c>
      <c r="G278">
        <v>10</v>
      </c>
      <c r="H278" t="s">
        <v>4803</v>
      </c>
      <c r="I278" t="s">
        <v>6597</v>
      </c>
      <c r="J278" t="s">
        <v>2065</v>
      </c>
    </row>
    <row r="279" spans="3:10" x14ac:dyDescent="0.35">
      <c r="C279" t="s">
        <v>6581</v>
      </c>
      <c r="D279">
        <v>10000</v>
      </c>
      <c r="E279" t="s">
        <v>288</v>
      </c>
      <c r="F279">
        <v>650</v>
      </c>
      <c r="G279">
        <v>20</v>
      </c>
      <c r="H279" t="s">
        <v>4775</v>
      </c>
      <c r="I279" t="s">
        <v>6551</v>
      </c>
      <c r="J279" t="s">
        <v>8525</v>
      </c>
    </row>
    <row r="280" spans="3:10" x14ac:dyDescent="0.35">
      <c r="C280" t="s">
        <v>6565</v>
      </c>
      <c r="D280">
        <v>10000</v>
      </c>
      <c r="E280" t="s">
        <v>288</v>
      </c>
      <c r="F280">
        <v>650</v>
      </c>
      <c r="G280">
        <v>30</v>
      </c>
      <c r="H280" t="s">
        <v>6578</v>
      </c>
      <c r="I280" t="s">
        <v>6577</v>
      </c>
      <c r="J280" t="s">
        <v>8525</v>
      </c>
    </row>
    <row r="281" spans="3:10" x14ac:dyDescent="0.35">
      <c r="C281" t="s">
        <v>6560</v>
      </c>
      <c r="D281">
        <v>10000</v>
      </c>
      <c r="E281" t="s">
        <v>288</v>
      </c>
      <c r="F281">
        <v>650</v>
      </c>
      <c r="G281">
        <v>30</v>
      </c>
      <c r="H281" t="s">
        <v>5007</v>
      </c>
      <c r="I281" t="s">
        <v>6562</v>
      </c>
      <c r="J281" t="s">
        <v>8525</v>
      </c>
    </row>
    <row r="282" spans="3:10" x14ac:dyDescent="0.35">
      <c r="C282" t="s">
        <v>6546</v>
      </c>
      <c r="D282">
        <v>10000</v>
      </c>
      <c r="E282" t="s">
        <v>288</v>
      </c>
      <c r="F282">
        <v>650</v>
      </c>
      <c r="G282">
        <v>30</v>
      </c>
      <c r="H282" t="s">
        <v>5007</v>
      </c>
      <c r="I282" t="s">
        <v>6551</v>
      </c>
      <c r="J282" t="s">
        <v>8525</v>
      </c>
    </row>
    <row r="283" spans="3:10" x14ac:dyDescent="0.35">
      <c r="C283" t="s">
        <v>6541</v>
      </c>
      <c r="D283">
        <v>10000</v>
      </c>
      <c r="E283" t="s">
        <v>288</v>
      </c>
      <c r="F283">
        <v>650</v>
      </c>
      <c r="G283">
        <v>20</v>
      </c>
      <c r="H283" t="s">
        <v>4775</v>
      </c>
      <c r="I283" t="s">
        <v>6543</v>
      </c>
      <c r="J283" t="s">
        <v>2065</v>
      </c>
    </row>
    <row r="284" spans="3:10" x14ac:dyDescent="0.35">
      <c r="C284" t="s">
        <v>6523</v>
      </c>
      <c r="D284">
        <v>10000</v>
      </c>
      <c r="E284" t="s">
        <v>288</v>
      </c>
      <c r="F284">
        <v>650</v>
      </c>
      <c r="G284">
        <v>6</v>
      </c>
      <c r="H284" t="s">
        <v>2437</v>
      </c>
      <c r="I284" t="s">
        <v>6532</v>
      </c>
      <c r="J284" t="s">
        <v>8535</v>
      </c>
    </row>
    <row r="285" spans="3:10" x14ac:dyDescent="0.35">
      <c r="C285" t="s">
        <v>6511</v>
      </c>
      <c r="D285">
        <v>10000</v>
      </c>
      <c r="E285" t="s">
        <v>288</v>
      </c>
      <c r="F285">
        <v>650</v>
      </c>
      <c r="G285">
        <v>8</v>
      </c>
      <c r="H285" t="s">
        <v>2281</v>
      </c>
      <c r="I285" t="s">
        <v>6520</v>
      </c>
      <c r="J285" t="s">
        <v>8535</v>
      </c>
    </row>
    <row r="286" spans="3:10" x14ac:dyDescent="0.35">
      <c r="C286" t="s">
        <v>6496</v>
      </c>
      <c r="D286">
        <v>10000</v>
      </c>
      <c r="E286" t="s">
        <v>288</v>
      </c>
      <c r="F286">
        <v>650</v>
      </c>
      <c r="G286">
        <v>10</v>
      </c>
      <c r="H286" t="s">
        <v>2104</v>
      </c>
      <c r="I286" t="s">
        <v>6508</v>
      </c>
      <c r="J286" t="s">
        <v>8535</v>
      </c>
    </row>
    <row r="287" spans="3:10" x14ac:dyDescent="0.35">
      <c r="C287" t="s">
        <v>6482</v>
      </c>
      <c r="D287">
        <v>10000</v>
      </c>
      <c r="E287" t="s">
        <v>288</v>
      </c>
      <c r="F287">
        <v>650</v>
      </c>
      <c r="G287">
        <v>20</v>
      </c>
      <c r="H287" t="s">
        <v>2104</v>
      </c>
      <c r="I287" t="s">
        <v>6493</v>
      </c>
      <c r="J287" t="s">
        <v>8535</v>
      </c>
    </row>
    <row r="288" spans="3:10" x14ac:dyDescent="0.35">
      <c r="C288" t="s">
        <v>7442</v>
      </c>
      <c r="D288">
        <v>10000</v>
      </c>
      <c r="E288" t="s">
        <v>288</v>
      </c>
      <c r="F288">
        <v>1200</v>
      </c>
      <c r="G288">
        <v>21</v>
      </c>
      <c r="H288" t="s">
        <v>3149</v>
      </c>
      <c r="I288" t="s">
        <v>7448</v>
      </c>
      <c r="J288" t="s">
        <v>8536</v>
      </c>
    </row>
    <row r="289" spans="3:10" x14ac:dyDescent="0.35">
      <c r="C289" t="s">
        <v>7426</v>
      </c>
      <c r="D289">
        <v>10000</v>
      </c>
      <c r="E289" t="s">
        <v>288</v>
      </c>
      <c r="F289">
        <v>1200</v>
      </c>
      <c r="G289">
        <v>21</v>
      </c>
      <c r="H289" t="s">
        <v>3149</v>
      </c>
      <c r="I289" t="s">
        <v>7175</v>
      </c>
      <c r="J289" t="s">
        <v>8536</v>
      </c>
    </row>
    <row r="290" spans="3:10" x14ac:dyDescent="0.35">
      <c r="C290" t="s">
        <v>7375</v>
      </c>
      <c r="D290">
        <v>10000</v>
      </c>
      <c r="E290" t="s">
        <v>288</v>
      </c>
      <c r="F290">
        <v>1200</v>
      </c>
      <c r="G290">
        <v>32</v>
      </c>
      <c r="H290" t="s">
        <v>6621</v>
      </c>
      <c r="I290" t="s">
        <v>7076</v>
      </c>
      <c r="J290" t="s">
        <v>8536</v>
      </c>
    </row>
    <row r="291" spans="3:10" x14ac:dyDescent="0.35">
      <c r="C291" t="s">
        <v>7265</v>
      </c>
      <c r="D291">
        <v>10000</v>
      </c>
      <c r="E291" t="s">
        <v>288</v>
      </c>
      <c r="F291">
        <v>1200</v>
      </c>
      <c r="G291">
        <v>22.5</v>
      </c>
      <c r="H291" t="s">
        <v>2281</v>
      </c>
      <c r="I291" t="s">
        <v>7277</v>
      </c>
      <c r="J291" t="s">
        <v>8526</v>
      </c>
    </row>
    <row r="292" spans="3:10" x14ac:dyDescent="0.35">
      <c r="C292" t="s">
        <v>7232</v>
      </c>
      <c r="D292">
        <v>10000</v>
      </c>
      <c r="E292" t="s">
        <v>288</v>
      </c>
      <c r="F292">
        <v>1200</v>
      </c>
      <c r="G292" t="s">
        <v>2104</v>
      </c>
      <c r="H292" t="s">
        <v>3149</v>
      </c>
      <c r="I292" t="s">
        <v>7234</v>
      </c>
      <c r="J292" t="s">
        <v>8526</v>
      </c>
    </row>
    <row r="293" spans="3:10" x14ac:dyDescent="0.35">
      <c r="C293" t="s">
        <v>7178</v>
      </c>
      <c r="D293">
        <v>10000</v>
      </c>
      <c r="E293" t="s">
        <v>288</v>
      </c>
      <c r="F293">
        <v>1200</v>
      </c>
      <c r="G293">
        <v>17</v>
      </c>
      <c r="H293" t="s">
        <v>3149</v>
      </c>
      <c r="I293" t="s">
        <v>7187</v>
      </c>
      <c r="J293" t="s">
        <v>8549</v>
      </c>
    </row>
    <row r="294" spans="3:10" x14ac:dyDescent="0.35">
      <c r="C294" t="s">
        <v>7163</v>
      </c>
      <c r="D294">
        <v>10000</v>
      </c>
      <c r="E294" t="s">
        <v>288</v>
      </c>
      <c r="F294">
        <v>1200</v>
      </c>
      <c r="G294">
        <v>17</v>
      </c>
      <c r="H294" t="s">
        <v>2104</v>
      </c>
      <c r="I294" t="s">
        <v>7175</v>
      </c>
      <c r="J294" t="s">
        <v>8549</v>
      </c>
    </row>
    <row r="295" spans="3:10" x14ac:dyDescent="0.35">
      <c r="C295" t="s">
        <v>7124</v>
      </c>
      <c r="D295">
        <v>10000</v>
      </c>
      <c r="E295" t="s">
        <v>288</v>
      </c>
      <c r="F295">
        <v>1200</v>
      </c>
      <c r="G295">
        <v>26</v>
      </c>
      <c r="H295" t="s">
        <v>6659</v>
      </c>
      <c r="I295" t="s">
        <v>7135</v>
      </c>
      <c r="J295" t="s">
        <v>8549</v>
      </c>
    </row>
    <row r="296" spans="3:10" x14ac:dyDescent="0.35">
      <c r="C296" t="s">
        <v>7095</v>
      </c>
      <c r="D296">
        <v>10000</v>
      </c>
      <c r="E296" t="s">
        <v>288</v>
      </c>
      <c r="F296">
        <v>1200</v>
      </c>
      <c r="G296">
        <v>30</v>
      </c>
      <c r="H296" t="s">
        <v>6621</v>
      </c>
      <c r="I296" t="s">
        <v>7096</v>
      </c>
      <c r="J296" t="s">
        <v>8549</v>
      </c>
    </row>
    <row r="297" spans="3:10" x14ac:dyDescent="0.35">
      <c r="C297" t="s">
        <v>7079</v>
      </c>
      <c r="D297">
        <v>10000</v>
      </c>
      <c r="E297" t="s">
        <v>288</v>
      </c>
      <c r="F297">
        <v>1200</v>
      </c>
      <c r="G297">
        <v>15</v>
      </c>
      <c r="H297" t="s">
        <v>2104</v>
      </c>
      <c r="I297" t="s">
        <v>7076</v>
      </c>
      <c r="J297" t="s">
        <v>2030</v>
      </c>
    </row>
    <row r="298" spans="3:10" x14ac:dyDescent="0.35">
      <c r="C298" t="s">
        <v>7065</v>
      </c>
      <c r="D298">
        <v>10000</v>
      </c>
      <c r="E298" t="s">
        <v>288</v>
      </c>
      <c r="F298">
        <v>1200</v>
      </c>
      <c r="G298">
        <v>30</v>
      </c>
      <c r="H298" t="s">
        <v>2104</v>
      </c>
      <c r="I298" t="s">
        <v>7076</v>
      </c>
      <c r="J298" t="s">
        <v>8549</v>
      </c>
    </row>
    <row r="299" spans="3:10" x14ac:dyDescent="0.35">
      <c r="C299" t="s">
        <v>7011</v>
      </c>
      <c r="D299">
        <v>10000</v>
      </c>
      <c r="E299" t="s">
        <v>288</v>
      </c>
      <c r="F299">
        <v>1200</v>
      </c>
      <c r="G299">
        <v>46</v>
      </c>
      <c r="H299" t="s">
        <v>2104</v>
      </c>
      <c r="I299" t="s">
        <v>7023</v>
      </c>
      <c r="J299" t="s">
        <v>8549</v>
      </c>
    </row>
    <row r="300" spans="3:10" x14ac:dyDescent="0.35">
      <c r="C300" t="s">
        <v>6950</v>
      </c>
      <c r="D300">
        <v>10000</v>
      </c>
      <c r="E300" t="s">
        <v>288</v>
      </c>
      <c r="F300">
        <v>1200</v>
      </c>
      <c r="G300">
        <v>61</v>
      </c>
      <c r="H300" t="s">
        <v>2104</v>
      </c>
      <c r="I300" t="s">
        <v>6958</v>
      </c>
      <c r="J300" t="s">
        <v>8549</v>
      </c>
    </row>
    <row r="301" spans="3:10" x14ac:dyDescent="0.35">
      <c r="C301" t="s">
        <v>6935</v>
      </c>
      <c r="D301">
        <v>10000</v>
      </c>
      <c r="E301" t="s">
        <v>288</v>
      </c>
      <c r="F301">
        <v>1200</v>
      </c>
      <c r="G301">
        <v>25</v>
      </c>
      <c r="H301" t="s">
        <v>2104</v>
      </c>
      <c r="I301" t="s">
        <v>6947</v>
      </c>
      <c r="J301" t="s">
        <v>2030</v>
      </c>
    </row>
    <row r="302" spans="3:10" x14ac:dyDescent="0.35">
      <c r="C302" t="s">
        <v>6895</v>
      </c>
      <c r="D302">
        <v>10000</v>
      </c>
      <c r="E302" t="s">
        <v>288</v>
      </c>
      <c r="F302">
        <v>1200</v>
      </c>
      <c r="G302">
        <v>77</v>
      </c>
      <c r="H302" t="s">
        <v>2104</v>
      </c>
      <c r="I302" t="s">
        <v>6907</v>
      </c>
      <c r="J302" t="s">
        <v>8549</v>
      </c>
    </row>
    <row r="303" spans="3:10" x14ac:dyDescent="0.35">
      <c r="C303" t="s">
        <v>6776</v>
      </c>
      <c r="D303">
        <v>10000</v>
      </c>
      <c r="E303" t="s">
        <v>288</v>
      </c>
      <c r="F303">
        <v>1200</v>
      </c>
      <c r="G303" t="s">
        <v>2104</v>
      </c>
      <c r="H303" t="s">
        <v>6786</v>
      </c>
      <c r="I303" t="s">
        <v>6785</v>
      </c>
      <c r="J303" t="s">
        <v>8525</v>
      </c>
    </row>
    <row r="304" spans="3:10" x14ac:dyDescent="0.35">
      <c r="C304" t="s">
        <v>6746</v>
      </c>
      <c r="D304">
        <v>10000</v>
      </c>
      <c r="E304" t="s">
        <v>288</v>
      </c>
      <c r="F304">
        <v>1200</v>
      </c>
      <c r="G304">
        <v>8</v>
      </c>
      <c r="H304" t="s">
        <v>2281</v>
      </c>
      <c r="I304" t="s">
        <v>6748</v>
      </c>
      <c r="J304" t="s">
        <v>8525</v>
      </c>
    </row>
    <row r="305" spans="3:10" x14ac:dyDescent="0.35">
      <c r="C305" t="s">
        <v>6713</v>
      </c>
      <c r="D305">
        <v>10000</v>
      </c>
      <c r="E305" t="s">
        <v>288</v>
      </c>
      <c r="F305">
        <v>1200</v>
      </c>
      <c r="G305">
        <v>10</v>
      </c>
      <c r="H305" t="s">
        <v>3149</v>
      </c>
      <c r="I305" t="s">
        <v>4399</v>
      </c>
      <c r="J305" t="s">
        <v>8525</v>
      </c>
    </row>
    <row r="306" spans="3:10" x14ac:dyDescent="0.35">
      <c r="C306" t="s">
        <v>6656</v>
      </c>
      <c r="D306">
        <v>10000</v>
      </c>
      <c r="E306" t="s">
        <v>288</v>
      </c>
      <c r="F306">
        <v>1200</v>
      </c>
      <c r="G306">
        <v>15</v>
      </c>
      <c r="H306" t="s">
        <v>6659</v>
      </c>
      <c r="I306" t="s">
        <v>6658</v>
      </c>
      <c r="J306" t="s">
        <v>8525</v>
      </c>
    </row>
    <row r="307" spans="3:10" x14ac:dyDescent="0.35">
      <c r="C307" t="s">
        <v>6624</v>
      </c>
      <c r="D307">
        <v>10000</v>
      </c>
      <c r="E307" t="s">
        <v>288</v>
      </c>
      <c r="F307">
        <v>1200</v>
      </c>
      <c r="G307">
        <v>20</v>
      </c>
      <c r="H307" t="s">
        <v>6621</v>
      </c>
      <c r="I307" t="s">
        <v>6635</v>
      </c>
      <c r="J307" t="s">
        <v>8525</v>
      </c>
    </row>
    <row r="308" spans="3:10" x14ac:dyDescent="0.35">
      <c r="C308" t="s">
        <v>4413</v>
      </c>
      <c r="D308">
        <v>10000</v>
      </c>
      <c r="E308" t="s">
        <v>8574</v>
      </c>
      <c r="F308">
        <v>650</v>
      </c>
      <c r="G308">
        <v>10</v>
      </c>
      <c r="H308" t="s">
        <v>3063</v>
      </c>
      <c r="I308" t="s">
        <v>4414</v>
      </c>
      <c r="J308" t="s">
        <v>2065</v>
      </c>
    </row>
    <row r="309" spans="3:10" x14ac:dyDescent="0.35">
      <c r="C309" t="s">
        <v>4380</v>
      </c>
      <c r="D309">
        <v>10000</v>
      </c>
      <c r="E309" t="s">
        <v>8574</v>
      </c>
      <c r="F309">
        <v>650</v>
      </c>
      <c r="G309">
        <v>30</v>
      </c>
      <c r="H309" t="s">
        <v>4369</v>
      </c>
      <c r="I309" t="s">
        <v>4384</v>
      </c>
      <c r="J309" t="s">
        <v>2065</v>
      </c>
    </row>
    <row r="310" spans="3:10" x14ac:dyDescent="0.35">
      <c r="C310" t="s">
        <v>4375</v>
      </c>
      <c r="D310">
        <v>10000</v>
      </c>
      <c r="E310" t="s">
        <v>8574</v>
      </c>
      <c r="F310">
        <v>650</v>
      </c>
      <c r="G310">
        <v>30</v>
      </c>
      <c r="H310" t="s">
        <v>4377</v>
      </c>
      <c r="I310" t="s">
        <v>4376</v>
      </c>
      <c r="J310" t="s">
        <v>8565</v>
      </c>
    </row>
    <row r="311" spans="3:10" x14ac:dyDescent="0.35">
      <c r="C311" t="s">
        <v>4341</v>
      </c>
      <c r="D311">
        <v>10000</v>
      </c>
      <c r="E311" t="s">
        <v>8574</v>
      </c>
      <c r="F311">
        <v>650</v>
      </c>
      <c r="G311">
        <v>50</v>
      </c>
      <c r="H311" t="s">
        <v>4346</v>
      </c>
      <c r="I311" t="s">
        <v>4345</v>
      </c>
      <c r="J311" t="s">
        <v>8549</v>
      </c>
    </row>
    <row r="312" spans="3:10" x14ac:dyDescent="0.35">
      <c r="C312" t="s">
        <v>4335</v>
      </c>
      <c r="D312">
        <v>10000</v>
      </c>
      <c r="E312" t="s">
        <v>8574</v>
      </c>
      <c r="F312">
        <v>650</v>
      </c>
      <c r="G312">
        <v>88</v>
      </c>
      <c r="H312" t="s">
        <v>4337</v>
      </c>
      <c r="I312" t="s">
        <v>4336</v>
      </c>
      <c r="J312" t="s">
        <v>8565</v>
      </c>
    </row>
    <row r="313" spans="3:10" x14ac:dyDescent="0.35">
      <c r="C313" t="s">
        <v>4402</v>
      </c>
      <c r="D313">
        <v>10000</v>
      </c>
      <c r="E313" t="s">
        <v>8574</v>
      </c>
      <c r="F313">
        <v>1200</v>
      </c>
      <c r="G313">
        <v>10</v>
      </c>
      <c r="H313" t="s">
        <v>3063</v>
      </c>
      <c r="I313" t="s">
        <v>4407</v>
      </c>
      <c r="J313" t="s">
        <v>8549</v>
      </c>
    </row>
    <row r="314" spans="3:10" x14ac:dyDescent="0.35">
      <c r="C314" t="s">
        <v>4394</v>
      </c>
      <c r="D314">
        <v>10000</v>
      </c>
      <c r="E314" t="s">
        <v>8574</v>
      </c>
      <c r="F314">
        <v>1200</v>
      </c>
      <c r="G314">
        <v>10</v>
      </c>
      <c r="H314" t="s">
        <v>3063</v>
      </c>
      <c r="I314" t="s">
        <v>4399</v>
      </c>
      <c r="J314" t="s">
        <v>8525</v>
      </c>
    </row>
    <row r="315" spans="3:10" x14ac:dyDescent="0.35">
      <c r="C315" t="s">
        <v>4387</v>
      </c>
      <c r="D315">
        <v>10000</v>
      </c>
      <c r="E315" t="s">
        <v>8574</v>
      </c>
      <c r="F315">
        <v>1200</v>
      </c>
      <c r="G315">
        <v>15</v>
      </c>
      <c r="H315" t="s">
        <v>2904</v>
      </c>
      <c r="I315" t="s">
        <v>4391</v>
      </c>
      <c r="J315" t="s">
        <v>8549</v>
      </c>
    </row>
    <row r="316" spans="3:10" x14ac:dyDescent="0.35">
      <c r="C316" t="s">
        <v>4363</v>
      </c>
      <c r="D316">
        <v>10000</v>
      </c>
      <c r="E316" t="s">
        <v>8574</v>
      </c>
      <c r="F316">
        <v>1200</v>
      </c>
      <c r="G316">
        <v>30</v>
      </c>
      <c r="H316" t="s">
        <v>4369</v>
      </c>
      <c r="I316" t="s">
        <v>4368</v>
      </c>
      <c r="J316" t="s">
        <v>8549</v>
      </c>
    </row>
    <row r="317" spans="3:10" x14ac:dyDescent="0.35">
      <c r="C317" t="s">
        <v>4355</v>
      </c>
      <c r="D317">
        <v>10000</v>
      </c>
      <c r="E317" t="s">
        <v>8574</v>
      </c>
      <c r="F317">
        <v>1200</v>
      </c>
      <c r="G317">
        <v>30</v>
      </c>
      <c r="H317" t="s">
        <v>4360</v>
      </c>
      <c r="I317" t="s">
        <v>4359</v>
      </c>
      <c r="J317" t="s">
        <v>8525</v>
      </c>
    </row>
    <row r="318" spans="3:10" x14ac:dyDescent="0.35">
      <c r="C318" t="s">
        <v>4349</v>
      </c>
      <c r="D318">
        <v>10000</v>
      </c>
      <c r="E318" t="s">
        <v>8574</v>
      </c>
      <c r="F318">
        <v>1200</v>
      </c>
      <c r="G318">
        <v>30</v>
      </c>
      <c r="H318" t="s">
        <v>2104</v>
      </c>
      <c r="I318" t="s">
        <v>4329</v>
      </c>
      <c r="J318" t="s">
        <v>8565</v>
      </c>
    </row>
    <row r="319" spans="3:10" x14ac:dyDescent="0.35">
      <c r="C319" t="s">
        <v>4325</v>
      </c>
      <c r="D319">
        <v>10000</v>
      </c>
      <c r="E319" t="s">
        <v>8574</v>
      </c>
      <c r="F319">
        <v>1200</v>
      </c>
      <c r="G319">
        <v>50</v>
      </c>
      <c r="H319" t="s">
        <v>2104</v>
      </c>
      <c r="I319" t="s">
        <v>4329</v>
      </c>
      <c r="J319" t="s">
        <v>8565</v>
      </c>
    </row>
    <row r="320" spans="3:10" x14ac:dyDescent="0.35">
      <c r="C320" t="s">
        <v>4834</v>
      </c>
      <c r="D320">
        <v>10000</v>
      </c>
      <c r="E320" t="s">
        <v>8573</v>
      </c>
      <c r="F320">
        <v>650</v>
      </c>
      <c r="G320">
        <v>4</v>
      </c>
      <c r="H320" t="s">
        <v>4841</v>
      </c>
      <c r="I320" t="s">
        <v>4840</v>
      </c>
      <c r="J320" t="s">
        <v>8525</v>
      </c>
    </row>
    <row r="321" spans="3:10" x14ac:dyDescent="0.35">
      <c r="C321" t="s">
        <v>4815</v>
      </c>
      <c r="D321">
        <v>10000</v>
      </c>
      <c r="E321" t="s">
        <v>8573</v>
      </c>
      <c r="F321">
        <v>650</v>
      </c>
      <c r="G321">
        <v>8</v>
      </c>
      <c r="H321" t="s">
        <v>2366</v>
      </c>
      <c r="I321" t="s">
        <v>4821</v>
      </c>
      <c r="J321" t="s">
        <v>8525</v>
      </c>
    </row>
    <row r="322" spans="3:10" x14ac:dyDescent="0.35">
      <c r="C322" t="s">
        <v>4806</v>
      </c>
      <c r="D322">
        <v>10000</v>
      </c>
      <c r="E322" t="s">
        <v>8573</v>
      </c>
      <c r="F322">
        <v>650</v>
      </c>
      <c r="G322">
        <v>10</v>
      </c>
      <c r="H322" t="s">
        <v>4803</v>
      </c>
      <c r="I322" t="s">
        <v>4812</v>
      </c>
      <c r="J322" t="s">
        <v>8525</v>
      </c>
    </row>
    <row r="323" spans="3:10" x14ac:dyDescent="0.35">
      <c r="C323" t="s">
        <v>4778</v>
      </c>
      <c r="D323">
        <v>10000</v>
      </c>
      <c r="E323" t="s">
        <v>8573</v>
      </c>
      <c r="F323">
        <v>650</v>
      </c>
      <c r="G323">
        <v>16</v>
      </c>
      <c r="H323" t="s">
        <v>4785</v>
      </c>
      <c r="I323" t="s">
        <v>4784</v>
      </c>
      <c r="J323" t="s">
        <v>2030</v>
      </c>
    </row>
    <row r="324" spans="3:10" x14ac:dyDescent="0.35">
      <c r="C324" t="s">
        <v>4768</v>
      </c>
      <c r="D324">
        <v>10000</v>
      </c>
      <c r="E324" t="s">
        <v>8573</v>
      </c>
      <c r="F324">
        <v>650</v>
      </c>
      <c r="G324">
        <v>20</v>
      </c>
      <c r="H324" t="s">
        <v>4775</v>
      </c>
      <c r="I324" t="s">
        <v>4774</v>
      </c>
      <c r="J324" t="s">
        <v>2030</v>
      </c>
    </row>
    <row r="325" spans="3:10" x14ac:dyDescent="0.35">
      <c r="C325" t="s">
        <v>4762</v>
      </c>
      <c r="D325">
        <v>10000</v>
      </c>
      <c r="E325" t="s">
        <v>8573</v>
      </c>
      <c r="F325">
        <v>650</v>
      </c>
      <c r="G325">
        <v>18.5</v>
      </c>
      <c r="H325" t="s">
        <v>4643</v>
      </c>
      <c r="I325" t="s">
        <v>4765</v>
      </c>
      <c r="J325" t="s">
        <v>8525</v>
      </c>
    </row>
    <row r="326" spans="3:10" x14ac:dyDescent="0.35">
      <c r="C326" t="s">
        <v>4751</v>
      </c>
      <c r="D326">
        <v>10000</v>
      </c>
      <c r="E326" t="s">
        <v>8573</v>
      </c>
      <c r="F326">
        <v>650</v>
      </c>
      <c r="G326">
        <v>23</v>
      </c>
      <c r="H326" t="s">
        <v>4466</v>
      </c>
      <c r="I326" t="s">
        <v>4754</v>
      </c>
      <c r="J326" t="s">
        <v>8525</v>
      </c>
    </row>
    <row r="327" spans="3:10" x14ac:dyDescent="0.35">
      <c r="C327" t="s">
        <v>4740</v>
      </c>
      <c r="D327">
        <v>10000</v>
      </c>
      <c r="E327" t="s">
        <v>8573</v>
      </c>
      <c r="F327">
        <v>650</v>
      </c>
      <c r="G327">
        <v>27</v>
      </c>
      <c r="H327" t="s">
        <v>4453</v>
      </c>
      <c r="I327" t="s">
        <v>4743</v>
      </c>
      <c r="J327" t="s">
        <v>8525</v>
      </c>
    </row>
    <row r="328" spans="3:10" x14ac:dyDescent="0.35">
      <c r="C328" t="s">
        <v>4730</v>
      </c>
      <c r="D328">
        <v>10000</v>
      </c>
      <c r="E328" t="s">
        <v>8573</v>
      </c>
      <c r="F328">
        <v>650</v>
      </c>
      <c r="G328">
        <v>38</v>
      </c>
      <c r="H328" t="s">
        <v>4652</v>
      </c>
      <c r="I328" t="s">
        <v>4732</v>
      </c>
      <c r="J328" t="s">
        <v>8525</v>
      </c>
    </row>
    <row r="329" spans="3:10" x14ac:dyDescent="0.35">
      <c r="C329" t="s">
        <v>4722</v>
      </c>
      <c r="D329">
        <v>10000</v>
      </c>
      <c r="E329" t="s">
        <v>8573</v>
      </c>
      <c r="F329">
        <v>650</v>
      </c>
      <c r="G329">
        <v>45</v>
      </c>
      <c r="H329" t="s">
        <v>4426</v>
      </c>
      <c r="I329" t="s">
        <v>4724</v>
      </c>
      <c r="J329" t="s">
        <v>8525</v>
      </c>
    </row>
    <row r="330" spans="3:10" x14ac:dyDescent="0.35">
      <c r="C330" t="s">
        <v>4717</v>
      </c>
      <c r="D330">
        <v>10000</v>
      </c>
      <c r="E330" t="s">
        <v>8573</v>
      </c>
      <c r="F330">
        <v>650</v>
      </c>
      <c r="G330">
        <v>18.5</v>
      </c>
      <c r="H330" t="s">
        <v>4643</v>
      </c>
      <c r="I330" t="s">
        <v>4715</v>
      </c>
      <c r="J330" t="s">
        <v>8526</v>
      </c>
    </row>
    <row r="331" spans="3:10" x14ac:dyDescent="0.35">
      <c r="C331" t="s">
        <v>4707</v>
      </c>
      <c r="D331">
        <v>10000</v>
      </c>
      <c r="E331" t="s">
        <v>8573</v>
      </c>
      <c r="F331">
        <v>650</v>
      </c>
      <c r="G331">
        <v>23</v>
      </c>
      <c r="H331" t="s">
        <v>4466</v>
      </c>
      <c r="I331" t="s">
        <v>4705</v>
      </c>
      <c r="J331" t="s">
        <v>8526</v>
      </c>
    </row>
    <row r="332" spans="3:10" x14ac:dyDescent="0.35">
      <c r="C332" t="s">
        <v>4698</v>
      </c>
      <c r="D332">
        <v>10000</v>
      </c>
      <c r="E332" t="s">
        <v>8573</v>
      </c>
      <c r="F332">
        <v>650</v>
      </c>
      <c r="G332">
        <v>27</v>
      </c>
      <c r="H332" t="s">
        <v>4453</v>
      </c>
      <c r="I332" t="s">
        <v>4696</v>
      </c>
      <c r="J332" t="s">
        <v>8526</v>
      </c>
    </row>
    <row r="333" spans="3:10" x14ac:dyDescent="0.35">
      <c r="C333" t="s">
        <v>4689</v>
      </c>
      <c r="D333">
        <v>10000</v>
      </c>
      <c r="E333" t="s">
        <v>8573</v>
      </c>
      <c r="F333">
        <v>650</v>
      </c>
      <c r="G333">
        <v>38</v>
      </c>
      <c r="H333" t="s">
        <v>4652</v>
      </c>
      <c r="I333" t="s">
        <v>4687</v>
      </c>
      <c r="J333" t="s">
        <v>8526</v>
      </c>
    </row>
    <row r="334" spans="3:10" x14ac:dyDescent="0.35">
      <c r="C334" t="s">
        <v>4682</v>
      </c>
      <c r="D334">
        <v>10000</v>
      </c>
      <c r="E334" t="s">
        <v>8573</v>
      </c>
      <c r="F334">
        <v>650</v>
      </c>
      <c r="G334">
        <v>45</v>
      </c>
      <c r="H334" t="s">
        <v>4426</v>
      </c>
      <c r="I334" t="s">
        <v>4680</v>
      </c>
      <c r="J334" t="s">
        <v>8526</v>
      </c>
    </row>
    <row r="335" spans="3:10" x14ac:dyDescent="0.35">
      <c r="C335" t="s">
        <v>4672</v>
      </c>
      <c r="D335">
        <v>10000</v>
      </c>
      <c r="E335" t="s">
        <v>8573</v>
      </c>
      <c r="F335">
        <v>650</v>
      </c>
      <c r="G335">
        <v>18.5</v>
      </c>
      <c r="H335" t="s">
        <v>4643</v>
      </c>
      <c r="I335" t="s">
        <v>4670</v>
      </c>
      <c r="J335" t="s">
        <v>8536</v>
      </c>
    </row>
    <row r="336" spans="3:10" x14ac:dyDescent="0.35">
      <c r="C336" t="s">
        <v>4663</v>
      </c>
      <c r="D336">
        <v>10000</v>
      </c>
      <c r="E336" t="s">
        <v>8573</v>
      </c>
      <c r="F336">
        <v>650</v>
      </c>
      <c r="G336">
        <v>27</v>
      </c>
      <c r="H336" t="s">
        <v>4453</v>
      </c>
      <c r="I336" t="s">
        <v>4661</v>
      </c>
      <c r="J336" t="s">
        <v>8536</v>
      </c>
    </row>
    <row r="337" spans="3:10" x14ac:dyDescent="0.35">
      <c r="C337" t="s">
        <v>4654</v>
      </c>
      <c r="D337">
        <v>10000</v>
      </c>
      <c r="E337" t="s">
        <v>8573</v>
      </c>
      <c r="F337">
        <v>650</v>
      </c>
      <c r="G337">
        <v>38</v>
      </c>
      <c r="H337" t="s">
        <v>4652</v>
      </c>
      <c r="I337" t="s">
        <v>4651</v>
      </c>
      <c r="J337" t="s">
        <v>8536</v>
      </c>
    </row>
    <row r="338" spans="3:10" x14ac:dyDescent="0.35">
      <c r="C338" t="s">
        <v>4639</v>
      </c>
      <c r="D338">
        <v>10000</v>
      </c>
      <c r="E338" t="s">
        <v>8573</v>
      </c>
      <c r="F338">
        <v>650</v>
      </c>
      <c r="G338">
        <v>18.5</v>
      </c>
      <c r="H338" t="s">
        <v>4643</v>
      </c>
      <c r="I338" t="s">
        <v>4642</v>
      </c>
      <c r="J338" t="s">
        <v>2030</v>
      </c>
    </row>
    <row r="339" spans="3:10" x14ac:dyDescent="0.35">
      <c r="C339" t="s">
        <v>4629</v>
      </c>
      <c r="D339">
        <v>10000</v>
      </c>
      <c r="E339" t="s">
        <v>8573</v>
      </c>
      <c r="F339">
        <v>650</v>
      </c>
      <c r="G339">
        <v>23</v>
      </c>
      <c r="H339" t="s">
        <v>4466</v>
      </c>
      <c r="I339" t="s">
        <v>4632</v>
      </c>
      <c r="J339" t="s">
        <v>2030</v>
      </c>
    </row>
    <row r="340" spans="3:10" x14ac:dyDescent="0.35">
      <c r="C340" t="s">
        <v>4619</v>
      </c>
      <c r="D340">
        <v>10000</v>
      </c>
      <c r="E340" t="s">
        <v>8573</v>
      </c>
      <c r="F340">
        <v>650</v>
      </c>
      <c r="G340">
        <v>27</v>
      </c>
      <c r="H340" t="s">
        <v>4453</v>
      </c>
      <c r="I340" t="s">
        <v>4622</v>
      </c>
      <c r="J340" t="s">
        <v>2030</v>
      </c>
    </row>
    <row r="341" spans="3:10" x14ac:dyDescent="0.35">
      <c r="C341" t="s">
        <v>4609</v>
      </c>
      <c r="D341">
        <v>10000</v>
      </c>
      <c r="E341" t="s">
        <v>8573</v>
      </c>
      <c r="F341">
        <v>650</v>
      </c>
      <c r="G341">
        <v>45</v>
      </c>
      <c r="H341" t="s">
        <v>4426</v>
      </c>
      <c r="I341" t="s">
        <v>4612</v>
      </c>
      <c r="J341" t="s">
        <v>2030</v>
      </c>
    </row>
    <row r="342" spans="3:10" x14ac:dyDescent="0.35">
      <c r="C342" t="s">
        <v>4824</v>
      </c>
      <c r="D342">
        <v>10000</v>
      </c>
      <c r="E342" t="s">
        <v>8573</v>
      </c>
      <c r="F342">
        <v>1200</v>
      </c>
      <c r="G342">
        <v>5</v>
      </c>
      <c r="H342" t="s">
        <v>4831</v>
      </c>
      <c r="I342" t="s">
        <v>4830</v>
      </c>
      <c r="J342" t="s">
        <v>8525</v>
      </c>
    </row>
    <row r="343" spans="3:10" x14ac:dyDescent="0.35">
      <c r="C343" t="s">
        <v>4798</v>
      </c>
      <c r="D343">
        <v>10000</v>
      </c>
      <c r="E343" t="s">
        <v>8573</v>
      </c>
      <c r="F343">
        <v>1200</v>
      </c>
      <c r="G343">
        <v>10</v>
      </c>
      <c r="H343" t="s">
        <v>4803</v>
      </c>
      <c r="I343" t="s">
        <v>4802</v>
      </c>
      <c r="J343" t="s">
        <v>8525</v>
      </c>
    </row>
    <row r="344" spans="3:10" x14ac:dyDescent="0.35">
      <c r="C344" t="s">
        <v>4788</v>
      </c>
      <c r="D344">
        <v>10000</v>
      </c>
      <c r="E344" t="s">
        <v>8573</v>
      </c>
      <c r="F344">
        <v>1200</v>
      </c>
      <c r="G344">
        <v>15</v>
      </c>
      <c r="H344" t="s">
        <v>4795</v>
      </c>
      <c r="I344" t="s">
        <v>4794</v>
      </c>
      <c r="J344" t="s">
        <v>8525</v>
      </c>
    </row>
    <row r="345" spans="3:10" x14ac:dyDescent="0.35">
      <c r="C345" t="s">
        <v>4600</v>
      </c>
      <c r="D345">
        <v>10000</v>
      </c>
      <c r="E345" t="s">
        <v>8573</v>
      </c>
      <c r="F345">
        <v>1200</v>
      </c>
      <c r="G345">
        <v>17.5</v>
      </c>
      <c r="H345" t="s">
        <v>4480</v>
      </c>
      <c r="I345" t="s">
        <v>4602</v>
      </c>
      <c r="J345" t="s">
        <v>8525</v>
      </c>
    </row>
    <row r="346" spans="3:10" x14ac:dyDescent="0.35">
      <c r="C346" t="s">
        <v>4588</v>
      </c>
      <c r="D346">
        <v>10000</v>
      </c>
      <c r="E346" t="s">
        <v>8573</v>
      </c>
      <c r="F346">
        <v>1200</v>
      </c>
      <c r="G346">
        <v>24.5</v>
      </c>
      <c r="H346" t="s">
        <v>4466</v>
      </c>
      <c r="I346" t="s">
        <v>4539</v>
      </c>
      <c r="J346" t="s">
        <v>8525</v>
      </c>
    </row>
    <row r="347" spans="3:10" x14ac:dyDescent="0.35">
      <c r="C347" t="s">
        <v>4579</v>
      </c>
      <c r="D347">
        <v>10000</v>
      </c>
      <c r="E347" t="s">
        <v>8573</v>
      </c>
      <c r="F347">
        <v>1200</v>
      </c>
      <c r="G347">
        <v>28</v>
      </c>
      <c r="H347" t="s">
        <v>4453</v>
      </c>
      <c r="I347" t="s">
        <v>4581</v>
      </c>
      <c r="J347" t="s">
        <v>8525</v>
      </c>
    </row>
    <row r="348" spans="3:10" x14ac:dyDescent="0.35">
      <c r="C348" t="s">
        <v>4567</v>
      </c>
      <c r="D348">
        <v>10000</v>
      </c>
      <c r="E348" t="s">
        <v>8573</v>
      </c>
      <c r="F348">
        <v>1200</v>
      </c>
      <c r="G348">
        <v>44</v>
      </c>
      <c r="H348" t="s">
        <v>4440</v>
      </c>
      <c r="I348" t="s">
        <v>4570</v>
      </c>
      <c r="J348" t="s">
        <v>8525</v>
      </c>
    </row>
    <row r="349" spans="3:10" x14ac:dyDescent="0.35">
      <c r="C349" t="s">
        <v>4558</v>
      </c>
      <c r="D349">
        <v>10000</v>
      </c>
      <c r="E349" t="s">
        <v>8573</v>
      </c>
      <c r="F349">
        <v>1200</v>
      </c>
      <c r="G349">
        <v>54.5</v>
      </c>
      <c r="H349" t="s">
        <v>4426</v>
      </c>
      <c r="I349" t="s">
        <v>4561</v>
      </c>
      <c r="J349" t="s">
        <v>8525</v>
      </c>
    </row>
    <row r="350" spans="3:10" x14ac:dyDescent="0.35">
      <c r="C350" t="s">
        <v>4549</v>
      </c>
      <c r="D350">
        <v>10000</v>
      </c>
      <c r="E350" t="s">
        <v>8573</v>
      </c>
      <c r="F350">
        <v>1200</v>
      </c>
      <c r="G350">
        <v>18.100000000000001</v>
      </c>
      <c r="H350" t="s">
        <v>4480</v>
      </c>
      <c r="I350" t="s">
        <v>4552</v>
      </c>
      <c r="J350" t="s">
        <v>8526</v>
      </c>
    </row>
    <row r="351" spans="3:10" x14ac:dyDescent="0.35">
      <c r="C351" t="s">
        <v>4535</v>
      </c>
      <c r="D351">
        <v>10000</v>
      </c>
      <c r="E351" t="s">
        <v>8573</v>
      </c>
      <c r="F351">
        <v>1200</v>
      </c>
      <c r="G351">
        <v>24.5</v>
      </c>
      <c r="H351" t="s">
        <v>4466</v>
      </c>
      <c r="I351" t="s">
        <v>4539</v>
      </c>
      <c r="J351" t="s">
        <v>8526</v>
      </c>
    </row>
    <row r="352" spans="3:10" x14ac:dyDescent="0.35">
      <c r="C352" t="s">
        <v>4525</v>
      </c>
      <c r="D352">
        <v>10000</v>
      </c>
      <c r="E352" t="s">
        <v>8573</v>
      </c>
      <c r="F352">
        <v>1200</v>
      </c>
      <c r="G352">
        <v>33</v>
      </c>
      <c r="H352" t="s">
        <v>4453</v>
      </c>
      <c r="I352" t="s">
        <v>4528</v>
      </c>
      <c r="J352" t="s">
        <v>8526</v>
      </c>
    </row>
    <row r="353" spans="3:10" x14ac:dyDescent="0.35">
      <c r="C353" t="s">
        <v>4512</v>
      </c>
      <c r="D353">
        <v>10000</v>
      </c>
      <c r="E353" t="s">
        <v>8573</v>
      </c>
      <c r="F353">
        <v>1200</v>
      </c>
      <c r="G353">
        <v>28</v>
      </c>
      <c r="H353" t="s">
        <v>4453</v>
      </c>
      <c r="I353" t="s">
        <v>4479</v>
      </c>
      <c r="J353" t="s">
        <v>8536</v>
      </c>
    </row>
    <row r="354" spans="3:10" x14ac:dyDescent="0.35">
      <c r="C354" t="s">
        <v>4499</v>
      </c>
      <c r="D354">
        <v>10000</v>
      </c>
      <c r="E354" t="s">
        <v>8573</v>
      </c>
      <c r="F354">
        <v>1200</v>
      </c>
      <c r="G354">
        <v>44</v>
      </c>
      <c r="H354" t="s">
        <v>4440</v>
      </c>
      <c r="I354" t="s">
        <v>4465</v>
      </c>
      <c r="J354" t="s">
        <v>8536</v>
      </c>
    </row>
    <row r="355" spans="3:10" x14ac:dyDescent="0.35">
      <c r="C355" t="s">
        <v>4489</v>
      </c>
      <c r="D355">
        <v>10000</v>
      </c>
      <c r="E355" t="s">
        <v>8573</v>
      </c>
      <c r="F355">
        <v>1200</v>
      </c>
      <c r="G355">
        <v>54.5</v>
      </c>
      <c r="H355" t="s">
        <v>4426</v>
      </c>
      <c r="I355" t="s">
        <v>4452</v>
      </c>
      <c r="J355" t="s">
        <v>8536</v>
      </c>
    </row>
    <row r="356" spans="3:10" x14ac:dyDescent="0.35">
      <c r="C356" t="s">
        <v>4475</v>
      </c>
      <c r="D356">
        <v>10000</v>
      </c>
      <c r="E356" t="s">
        <v>8573</v>
      </c>
      <c r="F356">
        <v>1200</v>
      </c>
      <c r="G356">
        <v>17.5</v>
      </c>
      <c r="H356" t="s">
        <v>4480</v>
      </c>
      <c r="I356" t="s">
        <v>4479</v>
      </c>
      <c r="J356" t="s">
        <v>2030</v>
      </c>
    </row>
    <row r="357" spans="3:10" x14ac:dyDescent="0.35">
      <c r="C357" t="s">
        <v>4462</v>
      </c>
      <c r="D357">
        <v>10000</v>
      </c>
      <c r="E357" t="s">
        <v>8573</v>
      </c>
      <c r="F357">
        <v>1200</v>
      </c>
      <c r="G357">
        <v>24.5</v>
      </c>
      <c r="H357" t="s">
        <v>4466</v>
      </c>
      <c r="I357" t="s">
        <v>4465</v>
      </c>
      <c r="J357" t="s">
        <v>2030</v>
      </c>
    </row>
    <row r="358" spans="3:10" x14ac:dyDescent="0.35">
      <c r="C358" t="s">
        <v>4449</v>
      </c>
      <c r="D358">
        <v>10000</v>
      </c>
      <c r="E358" t="s">
        <v>8573</v>
      </c>
      <c r="F358">
        <v>1200</v>
      </c>
      <c r="G358">
        <v>28</v>
      </c>
      <c r="H358" t="s">
        <v>4453</v>
      </c>
      <c r="I358" t="s">
        <v>4452</v>
      </c>
      <c r="J358" t="s">
        <v>2030</v>
      </c>
    </row>
    <row r="359" spans="3:10" x14ac:dyDescent="0.35">
      <c r="C359" t="s">
        <v>4436</v>
      </c>
      <c r="D359">
        <v>10000</v>
      </c>
      <c r="E359" t="s">
        <v>8573</v>
      </c>
      <c r="F359">
        <v>1200</v>
      </c>
      <c r="G359">
        <v>44</v>
      </c>
      <c r="H359" t="s">
        <v>4440</v>
      </c>
      <c r="I359" t="s">
        <v>4439</v>
      </c>
      <c r="J359" t="s">
        <v>2030</v>
      </c>
    </row>
    <row r="360" spans="3:10" x14ac:dyDescent="0.35">
      <c r="C360" t="s">
        <v>4423</v>
      </c>
      <c r="D360">
        <v>10000</v>
      </c>
      <c r="E360" t="s">
        <v>8573</v>
      </c>
      <c r="F360">
        <v>1200</v>
      </c>
      <c r="G360">
        <v>54.5</v>
      </c>
      <c r="H360" t="s">
        <v>4426</v>
      </c>
      <c r="I360" t="s">
        <v>4425</v>
      </c>
      <c r="J360" t="s">
        <v>2030</v>
      </c>
    </row>
    <row r="361" spans="3:10" x14ac:dyDescent="0.35">
      <c r="C361" t="s">
        <v>8393</v>
      </c>
      <c r="D361">
        <v>10000</v>
      </c>
      <c r="E361" t="s">
        <v>8571</v>
      </c>
      <c r="F361">
        <v>650</v>
      </c>
      <c r="G361">
        <v>10</v>
      </c>
      <c r="H361" t="s">
        <v>4803</v>
      </c>
      <c r="I361" t="s">
        <v>8406</v>
      </c>
      <c r="J361" t="s">
        <v>2030</v>
      </c>
    </row>
    <row r="362" spans="3:10" x14ac:dyDescent="0.35">
      <c r="C362" t="s">
        <v>8377</v>
      </c>
      <c r="D362">
        <v>10000</v>
      </c>
      <c r="E362" t="s">
        <v>8571</v>
      </c>
      <c r="F362">
        <v>650</v>
      </c>
      <c r="G362">
        <v>12</v>
      </c>
      <c r="H362" t="s">
        <v>2984</v>
      </c>
      <c r="I362" t="s">
        <v>8390</v>
      </c>
      <c r="J362" t="s">
        <v>2030</v>
      </c>
    </row>
    <row r="363" spans="3:10" x14ac:dyDescent="0.35">
      <c r="C363" t="s">
        <v>8361</v>
      </c>
      <c r="D363">
        <v>10000</v>
      </c>
      <c r="E363" t="s">
        <v>8571</v>
      </c>
      <c r="F363">
        <v>650</v>
      </c>
      <c r="G363">
        <v>16</v>
      </c>
      <c r="H363" t="s">
        <v>4785</v>
      </c>
      <c r="I363" t="s">
        <v>8374</v>
      </c>
      <c r="J363" t="s">
        <v>2030</v>
      </c>
    </row>
    <row r="364" spans="3:10" x14ac:dyDescent="0.35">
      <c r="C364" t="s">
        <v>8346</v>
      </c>
      <c r="D364">
        <v>10000</v>
      </c>
      <c r="E364" t="s">
        <v>8571</v>
      </c>
      <c r="F364">
        <v>650</v>
      </c>
      <c r="G364">
        <v>20</v>
      </c>
      <c r="H364" t="s">
        <v>4775</v>
      </c>
      <c r="I364" t="s">
        <v>2667</v>
      </c>
      <c r="J364" t="s">
        <v>2030</v>
      </c>
    </row>
    <row r="365" spans="3:10" x14ac:dyDescent="0.35">
      <c r="C365" t="s">
        <v>8330</v>
      </c>
      <c r="D365">
        <v>10000</v>
      </c>
      <c r="E365" t="s">
        <v>8571</v>
      </c>
      <c r="F365">
        <v>650</v>
      </c>
      <c r="G365">
        <v>30</v>
      </c>
      <c r="H365" t="s">
        <v>5007</v>
      </c>
      <c r="I365" t="s">
        <v>8343</v>
      </c>
      <c r="J365" t="s">
        <v>2030</v>
      </c>
    </row>
    <row r="366" spans="3:10" x14ac:dyDescent="0.35">
      <c r="C366" t="s">
        <v>8314</v>
      </c>
      <c r="D366">
        <v>10000</v>
      </c>
      <c r="E366" t="s">
        <v>8571</v>
      </c>
      <c r="F366">
        <v>650</v>
      </c>
      <c r="G366">
        <v>40</v>
      </c>
      <c r="H366" t="s">
        <v>4957</v>
      </c>
      <c r="I366" t="s">
        <v>8327</v>
      </c>
      <c r="J366" t="s">
        <v>2030</v>
      </c>
    </row>
    <row r="367" spans="3:10" x14ac:dyDescent="0.35">
      <c r="C367" t="s">
        <v>6126</v>
      </c>
      <c r="D367">
        <v>10000</v>
      </c>
      <c r="E367" t="s">
        <v>8571</v>
      </c>
      <c r="F367">
        <v>650</v>
      </c>
      <c r="G367">
        <v>13</v>
      </c>
      <c r="H367" t="s">
        <v>2104</v>
      </c>
      <c r="I367" t="s">
        <v>6028</v>
      </c>
      <c r="J367" t="s">
        <v>8564</v>
      </c>
    </row>
    <row r="368" spans="3:10" x14ac:dyDescent="0.35">
      <c r="C368" t="s">
        <v>6117</v>
      </c>
      <c r="D368">
        <v>10000</v>
      </c>
      <c r="E368" t="s">
        <v>8571</v>
      </c>
      <c r="F368">
        <v>650</v>
      </c>
      <c r="G368">
        <v>18</v>
      </c>
      <c r="H368" t="s">
        <v>2104</v>
      </c>
      <c r="I368" t="s">
        <v>6028</v>
      </c>
      <c r="J368" t="s">
        <v>8564</v>
      </c>
    </row>
    <row r="369" spans="3:10" x14ac:dyDescent="0.35">
      <c r="C369" t="s">
        <v>6099</v>
      </c>
      <c r="D369">
        <v>10000</v>
      </c>
      <c r="E369" t="s">
        <v>8571</v>
      </c>
      <c r="F369">
        <v>650</v>
      </c>
      <c r="G369">
        <v>24</v>
      </c>
      <c r="H369" t="s">
        <v>2104</v>
      </c>
      <c r="I369" t="s">
        <v>6028</v>
      </c>
      <c r="J369" t="s">
        <v>8564</v>
      </c>
    </row>
    <row r="370" spans="3:10" x14ac:dyDescent="0.35">
      <c r="C370" t="s">
        <v>6079</v>
      </c>
      <c r="D370">
        <v>10000</v>
      </c>
      <c r="E370" t="s">
        <v>8571</v>
      </c>
      <c r="F370">
        <v>650</v>
      </c>
      <c r="G370">
        <v>29</v>
      </c>
      <c r="H370" t="s">
        <v>2104</v>
      </c>
      <c r="I370" t="s">
        <v>6028</v>
      </c>
      <c r="J370" t="s">
        <v>8564</v>
      </c>
    </row>
    <row r="371" spans="3:10" x14ac:dyDescent="0.35">
      <c r="C371" t="s">
        <v>6060</v>
      </c>
      <c r="D371">
        <v>10000</v>
      </c>
      <c r="E371" t="s">
        <v>8571</v>
      </c>
      <c r="F371">
        <v>650</v>
      </c>
      <c r="G371">
        <v>34</v>
      </c>
      <c r="H371" t="s">
        <v>2104</v>
      </c>
      <c r="I371" t="s">
        <v>6028</v>
      </c>
      <c r="J371" t="s">
        <v>8564</v>
      </c>
    </row>
    <row r="372" spans="3:10" x14ac:dyDescent="0.35">
      <c r="C372" t="s">
        <v>6031</v>
      </c>
      <c r="D372">
        <v>10000</v>
      </c>
      <c r="E372" t="s">
        <v>8571</v>
      </c>
      <c r="F372">
        <v>650</v>
      </c>
      <c r="G372">
        <v>43</v>
      </c>
      <c r="H372" t="s">
        <v>2104</v>
      </c>
      <c r="I372" t="s">
        <v>6028</v>
      </c>
      <c r="J372" t="s">
        <v>8564</v>
      </c>
    </row>
    <row r="373" spans="3:10" x14ac:dyDescent="0.35">
      <c r="C373" t="s">
        <v>6011</v>
      </c>
      <c r="D373">
        <v>10000</v>
      </c>
      <c r="E373" t="s">
        <v>8571</v>
      </c>
      <c r="F373">
        <v>650</v>
      </c>
      <c r="G373">
        <v>51</v>
      </c>
      <c r="H373" t="s">
        <v>2104</v>
      </c>
      <c r="I373" t="s">
        <v>6028</v>
      </c>
      <c r="J373" t="s">
        <v>8564</v>
      </c>
    </row>
    <row r="374" spans="3:10" x14ac:dyDescent="0.35">
      <c r="C374" t="s">
        <v>5976</v>
      </c>
      <c r="D374">
        <v>10000</v>
      </c>
      <c r="E374" t="s">
        <v>8571</v>
      </c>
      <c r="F374">
        <v>650</v>
      </c>
      <c r="G374">
        <v>2</v>
      </c>
      <c r="H374" t="s">
        <v>5237</v>
      </c>
      <c r="I374" t="s">
        <v>3653</v>
      </c>
      <c r="J374" t="s">
        <v>8525</v>
      </c>
    </row>
    <row r="375" spans="3:10" x14ac:dyDescent="0.35">
      <c r="C375" t="s">
        <v>5974</v>
      </c>
      <c r="D375">
        <v>10000</v>
      </c>
      <c r="E375" t="s">
        <v>8571</v>
      </c>
      <c r="F375">
        <v>650</v>
      </c>
      <c r="G375">
        <v>3</v>
      </c>
      <c r="H375" t="s">
        <v>5972</v>
      </c>
      <c r="I375" t="s">
        <v>5971</v>
      </c>
      <c r="J375" t="s">
        <v>8525</v>
      </c>
    </row>
    <row r="376" spans="3:10" x14ac:dyDescent="0.35">
      <c r="C376" t="s">
        <v>5928</v>
      </c>
      <c r="D376">
        <v>10000</v>
      </c>
      <c r="E376" t="s">
        <v>8571</v>
      </c>
      <c r="F376">
        <v>650</v>
      </c>
      <c r="G376">
        <v>4</v>
      </c>
      <c r="H376" t="s">
        <v>4841</v>
      </c>
      <c r="I376" t="s">
        <v>5930</v>
      </c>
      <c r="J376" t="s">
        <v>8525</v>
      </c>
    </row>
    <row r="377" spans="3:10" x14ac:dyDescent="0.35">
      <c r="C377" t="s">
        <v>5895</v>
      </c>
      <c r="D377">
        <v>10000</v>
      </c>
      <c r="E377" t="s">
        <v>8571</v>
      </c>
      <c r="F377">
        <v>650</v>
      </c>
      <c r="G377">
        <v>12</v>
      </c>
      <c r="H377" t="s">
        <v>5912</v>
      </c>
      <c r="I377" t="s">
        <v>5911</v>
      </c>
      <c r="J377" t="s">
        <v>8525</v>
      </c>
    </row>
    <row r="378" spans="3:10" x14ac:dyDescent="0.35">
      <c r="C378" t="s">
        <v>5844</v>
      </c>
      <c r="D378">
        <v>10000</v>
      </c>
      <c r="E378" t="s">
        <v>8571</v>
      </c>
      <c r="F378">
        <v>650</v>
      </c>
      <c r="G378">
        <v>5</v>
      </c>
      <c r="H378" t="s">
        <v>4831</v>
      </c>
      <c r="I378" t="s">
        <v>5856</v>
      </c>
      <c r="J378" t="s">
        <v>8525</v>
      </c>
    </row>
    <row r="379" spans="3:10" x14ac:dyDescent="0.35">
      <c r="C379" t="s">
        <v>5820</v>
      </c>
      <c r="D379">
        <v>10000</v>
      </c>
      <c r="E379" t="s">
        <v>8571</v>
      </c>
      <c r="F379">
        <v>650</v>
      </c>
      <c r="G379">
        <v>6</v>
      </c>
      <c r="H379" t="s">
        <v>2523</v>
      </c>
      <c r="I379" t="s">
        <v>5826</v>
      </c>
      <c r="J379" t="s">
        <v>8525</v>
      </c>
    </row>
    <row r="380" spans="3:10" x14ac:dyDescent="0.35">
      <c r="C380" t="s">
        <v>5799</v>
      </c>
      <c r="D380">
        <v>10000</v>
      </c>
      <c r="E380" t="s">
        <v>8571</v>
      </c>
      <c r="F380">
        <v>650</v>
      </c>
      <c r="G380">
        <v>16</v>
      </c>
      <c r="H380" t="s">
        <v>5806</v>
      </c>
      <c r="I380" t="s">
        <v>5805</v>
      </c>
      <c r="J380" t="s">
        <v>8525</v>
      </c>
    </row>
    <row r="381" spans="3:10" x14ac:dyDescent="0.35">
      <c r="C381" t="s">
        <v>5734</v>
      </c>
      <c r="D381">
        <v>10000</v>
      </c>
      <c r="E381" t="s">
        <v>8571</v>
      </c>
      <c r="F381">
        <v>650</v>
      </c>
      <c r="G381">
        <v>8</v>
      </c>
      <c r="H381" t="s">
        <v>2366</v>
      </c>
      <c r="I381" t="s">
        <v>5751</v>
      </c>
      <c r="J381" t="s">
        <v>8525</v>
      </c>
    </row>
    <row r="382" spans="3:10" x14ac:dyDescent="0.35">
      <c r="C382" t="s">
        <v>5724</v>
      </c>
      <c r="D382">
        <v>10000</v>
      </c>
      <c r="E382" t="s">
        <v>8571</v>
      </c>
      <c r="F382">
        <v>650</v>
      </c>
      <c r="G382">
        <v>20</v>
      </c>
      <c r="H382" t="s">
        <v>5731</v>
      </c>
      <c r="I382" t="s">
        <v>5730</v>
      </c>
      <c r="J382" t="s">
        <v>8525</v>
      </c>
    </row>
    <row r="383" spans="3:10" x14ac:dyDescent="0.35">
      <c r="C383" t="s">
        <v>5683</v>
      </c>
      <c r="D383">
        <v>10000</v>
      </c>
      <c r="E383" t="s">
        <v>8571</v>
      </c>
      <c r="F383">
        <v>650</v>
      </c>
      <c r="G383">
        <v>9</v>
      </c>
      <c r="H383" t="s">
        <v>5689</v>
      </c>
      <c r="I383" t="s">
        <v>5688</v>
      </c>
      <c r="J383" t="s">
        <v>8525</v>
      </c>
    </row>
    <row r="384" spans="3:10" x14ac:dyDescent="0.35">
      <c r="C384" t="s">
        <v>5619</v>
      </c>
      <c r="D384">
        <v>10000</v>
      </c>
      <c r="E384" t="s">
        <v>8571</v>
      </c>
      <c r="F384">
        <v>650</v>
      </c>
      <c r="G384">
        <v>10</v>
      </c>
      <c r="H384" t="s">
        <v>4803</v>
      </c>
      <c r="I384" t="s">
        <v>5637</v>
      </c>
      <c r="J384" t="s">
        <v>8525</v>
      </c>
    </row>
    <row r="385" spans="3:10" x14ac:dyDescent="0.35">
      <c r="C385" t="s">
        <v>5599</v>
      </c>
      <c r="D385">
        <v>10000</v>
      </c>
      <c r="E385" t="s">
        <v>8571</v>
      </c>
      <c r="F385">
        <v>650</v>
      </c>
      <c r="G385">
        <v>24</v>
      </c>
      <c r="H385" t="s">
        <v>5616</v>
      </c>
      <c r="I385" t="s">
        <v>5615</v>
      </c>
      <c r="J385" t="s">
        <v>8525</v>
      </c>
    </row>
    <row r="386" spans="3:10" x14ac:dyDescent="0.35">
      <c r="C386" t="s">
        <v>5560</v>
      </c>
      <c r="D386">
        <v>10000</v>
      </c>
      <c r="E386" t="s">
        <v>8571</v>
      </c>
      <c r="F386">
        <v>650</v>
      </c>
      <c r="G386">
        <v>12</v>
      </c>
      <c r="H386" t="s">
        <v>2984</v>
      </c>
      <c r="I386" t="s">
        <v>5579</v>
      </c>
      <c r="J386" t="s">
        <v>8525</v>
      </c>
    </row>
    <row r="387" spans="3:10" x14ac:dyDescent="0.35">
      <c r="C387" t="s">
        <v>5550</v>
      </c>
      <c r="D387">
        <v>10000</v>
      </c>
      <c r="E387" t="s">
        <v>8571</v>
      </c>
      <c r="F387">
        <v>650</v>
      </c>
      <c r="G387">
        <v>27</v>
      </c>
      <c r="H387" t="s">
        <v>5557</v>
      </c>
      <c r="I387" t="s">
        <v>5556</v>
      </c>
      <c r="J387" t="s">
        <v>8525</v>
      </c>
    </row>
    <row r="388" spans="3:10" x14ac:dyDescent="0.35">
      <c r="C388" t="s">
        <v>5490</v>
      </c>
      <c r="D388">
        <v>10000</v>
      </c>
      <c r="E388" t="s">
        <v>8571</v>
      </c>
      <c r="F388">
        <v>650</v>
      </c>
      <c r="G388">
        <v>16</v>
      </c>
      <c r="H388" t="s">
        <v>4785</v>
      </c>
      <c r="I388" t="s">
        <v>5498</v>
      </c>
      <c r="J388" t="s">
        <v>8525</v>
      </c>
    </row>
    <row r="389" spans="3:10" x14ac:dyDescent="0.35">
      <c r="C389" t="s">
        <v>5460</v>
      </c>
      <c r="D389">
        <v>10000</v>
      </c>
      <c r="E389" t="s">
        <v>8571</v>
      </c>
      <c r="F389">
        <v>650</v>
      </c>
      <c r="G389">
        <v>34</v>
      </c>
      <c r="H389" t="s">
        <v>5476</v>
      </c>
      <c r="I389" t="s">
        <v>5475</v>
      </c>
      <c r="J389" t="s">
        <v>8525</v>
      </c>
    </row>
    <row r="390" spans="3:10" x14ac:dyDescent="0.35">
      <c r="C390" t="s">
        <v>5419</v>
      </c>
      <c r="D390">
        <v>10000</v>
      </c>
      <c r="E390" t="s">
        <v>8571</v>
      </c>
      <c r="F390">
        <v>650</v>
      </c>
      <c r="G390">
        <v>20</v>
      </c>
      <c r="H390" t="s">
        <v>4775</v>
      </c>
      <c r="I390" t="s">
        <v>5437</v>
      </c>
      <c r="J390" t="s">
        <v>8525</v>
      </c>
    </row>
    <row r="391" spans="3:10" x14ac:dyDescent="0.35">
      <c r="C391" t="s">
        <v>5399</v>
      </c>
      <c r="D391">
        <v>10000</v>
      </c>
      <c r="E391" t="s">
        <v>8571</v>
      </c>
      <c r="F391">
        <v>650</v>
      </c>
      <c r="G391">
        <v>41</v>
      </c>
      <c r="H391" t="s">
        <v>5416</v>
      </c>
      <c r="I391" t="s">
        <v>5415</v>
      </c>
      <c r="J391" t="s">
        <v>8525</v>
      </c>
    </row>
    <row r="392" spans="3:10" x14ac:dyDescent="0.35">
      <c r="C392" t="s">
        <v>5379</v>
      </c>
      <c r="D392">
        <v>10000</v>
      </c>
      <c r="E392" t="s">
        <v>8571</v>
      </c>
      <c r="F392">
        <v>650</v>
      </c>
      <c r="G392">
        <v>2</v>
      </c>
      <c r="H392" t="s">
        <v>5389</v>
      </c>
      <c r="I392" t="s">
        <v>5388</v>
      </c>
      <c r="J392" t="s">
        <v>8536</v>
      </c>
    </row>
    <row r="393" spans="3:10" x14ac:dyDescent="0.35">
      <c r="C393" t="s">
        <v>5366</v>
      </c>
      <c r="D393">
        <v>10000</v>
      </c>
      <c r="E393" t="s">
        <v>8571</v>
      </c>
      <c r="F393">
        <v>650</v>
      </c>
      <c r="G393">
        <v>3</v>
      </c>
      <c r="H393" t="s">
        <v>5376</v>
      </c>
      <c r="I393" t="s">
        <v>5375</v>
      </c>
      <c r="J393" t="s">
        <v>8536</v>
      </c>
    </row>
    <row r="394" spans="3:10" x14ac:dyDescent="0.35">
      <c r="C394" t="s">
        <v>5353</v>
      </c>
      <c r="D394">
        <v>10000</v>
      </c>
      <c r="E394" t="s">
        <v>8571</v>
      </c>
      <c r="F394">
        <v>650</v>
      </c>
      <c r="G394">
        <v>4</v>
      </c>
      <c r="H394" t="s">
        <v>5363</v>
      </c>
      <c r="I394" t="s">
        <v>5362</v>
      </c>
      <c r="J394" t="s">
        <v>8536</v>
      </c>
    </row>
    <row r="395" spans="3:10" x14ac:dyDescent="0.35">
      <c r="C395" t="s">
        <v>5334</v>
      </c>
      <c r="D395">
        <v>10000</v>
      </c>
      <c r="E395" t="s">
        <v>8571</v>
      </c>
      <c r="F395">
        <v>650</v>
      </c>
      <c r="G395">
        <v>5</v>
      </c>
      <c r="H395" t="s">
        <v>4480</v>
      </c>
      <c r="I395" t="s">
        <v>5343</v>
      </c>
      <c r="J395" t="s">
        <v>8536</v>
      </c>
    </row>
    <row r="396" spans="3:10" x14ac:dyDescent="0.35">
      <c r="C396" t="s">
        <v>5326</v>
      </c>
      <c r="D396">
        <v>10000</v>
      </c>
      <c r="E396" t="s">
        <v>8571</v>
      </c>
      <c r="F396">
        <v>650</v>
      </c>
      <c r="G396">
        <v>6</v>
      </c>
      <c r="H396" t="s">
        <v>4643</v>
      </c>
      <c r="I396" t="s">
        <v>5331</v>
      </c>
      <c r="J396" t="s">
        <v>8536</v>
      </c>
    </row>
    <row r="397" spans="3:10" x14ac:dyDescent="0.35">
      <c r="C397" t="s">
        <v>5297</v>
      </c>
      <c r="D397">
        <v>10000</v>
      </c>
      <c r="E397" t="s">
        <v>8571</v>
      </c>
      <c r="F397">
        <v>650</v>
      </c>
      <c r="G397">
        <v>8</v>
      </c>
      <c r="H397" t="s">
        <v>4466</v>
      </c>
      <c r="I397" t="s">
        <v>5306</v>
      </c>
      <c r="J397" t="s">
        <v>8536</v>
      </c>
    </row>
    <row r="398" spans="3:10" x14ac:dyDescent="0.35">
      <c r="C398" t="s">
        <v>5284</v>
      </c>
      <c r="D398">
        <v>10000</v>
      </c>
      <c r="E398" t="s">
        <v>8571</v>
      </c>
      <c r="F398">
        <v>650</v>
      </c>
      <c r="G398">
        <v>9</v>
      </c>
      <c r="H398" t="s">
        <v>5294</v>
      </c>
      <c r="I398" t="s">
        <v>5293</v>
      </c>
      <c r="J398" t="s">
        <v>8536</v>
      </c>
    </row>
    <row r="399" spans="3:10" x14ac:dyDescent="0.35">
      <c r="C399" t="s">
        <v>5272</v>
      </c>
      <c r="D399">
        <v>10000</v>
      </c>
      <c r="E399" t="s">
        <v>8571</v>
      </c>
      <c r="F399">
        <v>650</v>
      </c>
      <c r="G399">
        <v>10</v>
      </c>
      <c r="H399" t="s">
        <v>4453</v>
      </c>
      <c r="I399" t="s">
        <v>5274</v>
      </c>
      <c r="J399" t="s">
        <v>8536</v>
      </c>
    </row>
    <row r="400" spans="3:10" x14ac:dyDescent="0.35">
      <c r="C400" t="s">
        <v>5256</v>
      </c>
      <c r="D400">
        <v>10000</v>
      </c>
      <c r="E400" t="s">
        <v>8571</v>
      </c>
      <c r="F400">
        <v>650</v>
      </c>
      <c r="G400">
        <v>12</v>
      </c>
      <c r="H400" t="s">
        <v>5260</v>
      </c>
      <c r="I400" t="s">
        <v>5259</v>
      </c>
      <c r="J400" t="s">
        <v>8536</v>
      </c>
    </row>
    <row r="401" spans="3:10" x14ac:dyDescent="0.35">
      <c r="C401" t="s">
        <v>5234</v>
      </c>
      <c r="D401">
        <v>10000</v>
      </c>
      <c r="E401" t="s">
        <v>8571</v>
      </c>
      <c r="F401">
        <v>650</v>
      </c>
      <c r="G401">
        <v>2</v>
      </c>
      <c r="H401" t="s">
        <v>5237</v>
      </c>
      <c r="I401" t="s">
        <v>5236</v>
      </c>
      <c r="J401" t="s">
        <v>8561</v>
      </c>
    </row>
    <row r="402" spans="3:10" x14ac:dyDescent="0.35">
      <c r="C402" t="s">
        <v>5222</v>
      </c>
      <c r="D402">
        <v>10000</v>
      </c>
      <c r="E402" t="s">
        <v>8571</v>
      </c>
      <c r="F402">
        <v>650</v>
      </c>
      <c r="G402">
        <v>4</v>
      </c>
      <c r="H402" t="s">
        <v>4841</v>
      </c>
      <c r="I402" t="s">
        <v>5224</v>
      </c>
      <c r="J402" t="s">
        <v>8561</v>
      </c>
    </row>
    <row r="403" spans="3:10" x14ac:dyDescent="0.35">
      <c r="C403" t="s">
        <v>5211</v>
      </c>
      <c r="D403">
        <v>10000</v>
      </c>
      <c r="E403" t="s">
        <v>8571</v>
      </c>
      <c r="F403">
        <v>650</v>
      </c>
      <c r="G403">
        <v>6</v>
      </c>
      <c r="H403" t="s">
        <v>2523</v>
      </c>
      <c r="I403" t="s">
        <v>5212</v>
      </c>
      <c r="J403" t="s">
        <v>8561</v>
      </c>
    </row>
    <row r="404" spans="3:10" x14ac:dyDescent="0.35">
      <c r="C404" t="s">
        <v>5201</v>
      </c>
      <c r="D404">
        <v>10000</v>
      </c>
      <c r="E404" t="s">
        <v>8571</v>
      </c>
      <c r="F404">
        <v>650</v>
      </c>
      <c r="G404">
        <v>8</v>
      </c>
      <c r="H404" t="s">
        <v>2366</v>
      </c>
      <c r="I404" t="s">
        <v>5202</v>
      </c>
      <c r="J404" t="s">
        <v>8561</v>
      </c>
    </row>
    <row r="405" spans="3:10" x14ac:dyDescent="0.35">
      <c r="C405" t="s">
        <v>5186</v>
      </c>
      <c r="D405">
        <v>10000</v>
      </c>
      <c r="E405" t="s">
        <v>8571</v>
      </c>
      <c r="F405">
        <v>650</v>
      </c>
      <c r="G405">
        <v>10</v>
      </c>
      <c r="H405" t="s">
        <v>4803</v>
      </c>
      <c r="I405" t="s">
        <v>5194</v>
      </c>
      <c r="J405" t="s">
        <v>8561</v>
      </c>
    </row>
    <row r="406" spans="3:10" x14ac:dyDescent="0.35">
      <c r="C406" t="s">
        <v>5175</v>
      </c>
      <c r="D406">
        <v>10000</v>
      </c>
      <c r="E406" t="s">
        <v>8571</v>
      </c>
      <c r="F406">
        <v>650</v>
      </c>
      <c r="G406">
        <v>12</v>
      </c>
      <c r="H406" t="s">
        <v>2984</v>
      </c>
      <c r="I406" t="s">
        <v>5183</v>
      </c>
      <c r="J406" t="s">
        <v>8561</v>
      </c>
    </row>
    <row r="407" spans="3:10" x14ac:dyDescent="0.35">
      <c r="C407" t="s">
        <v>5097</v>
      </c>
      <c r="D407">
        <v>10000</v>
      </c>
      <c r="E407" t="s">
        <v>8571</v>
      </c>
      <c r="F407">
        <v>650</v>
      </c>
      <c r="G407">
        <v>10</v>
      </c>
      <c r="H407" t="s">
        <v>4803</v>
      </c>
      <c r="I407" t="s">
        <v>5051</v>
      </c>
      <c r="J407" t="s">
        <v>2030</v>
      </c>
    </row>
    <row r="408" spans="3:10" x14ac:dyDescent="0.35">
      <c r="C408" t="s">
        <v>5071</v>
      </c>
      <c r="D408">
        <v>10000</v>
      </c>
      <c r="E408" t="s">
        <v>8571</v>
      </c>
      <c r="F408">
        <v>650</v>
      </c>
      <c r="G408">
        <v>12</v>
      </c>
      <c r="H408" t="s">
        <v>2984</v>
      </c>
      <c r="I408" t="s">
        <v>5021</v>
      </c>
      <c r="J408" t="s">
        <v>2030</v>
      </c>
    </row>
    <row r="409" spans="3:10" x14ac:dyDescent="0.35">
      <c r="C409" t="s">
        <v>5064</v>
      </c>
      <c r="D409">
        <v>10000</v>
      </c>
      <c r="E409" t="s">
        <v>8571</v>
      </c>
      <c r="F409">
        <v>650</v>
      </c>
      <c r="G409">
        <v>16</v>
      </c>
      <c r="H409" t="s">
        <v>4785</v>
      </c>
      <c r="I409" t="s">
        <v>4985</v>
      </c>
      <c r="J409" t="s">
        <v>2030</v>
      </c>
    </row>
    <row r="410" spans="3:10" x14ac:dyDescent="0.35">
      <c r="C410" t="s">
        <v>5041</v>
      </c>
      <c r="D410">
        <v>10000</v>
      </c>
      <c r="E410" t="s">
        <v>8571</v>
      </c>
      <c r="F410">
        <v>650</v>
      </c>
      <c r="G410">
        <v>10</v>
      </c>
      <c r="H410" t="s">
        <v>4803</v>
      </c>
      <c r="I410" t="s">
        <v>5051</v>
      </c>
      <c r="J410" t="s">
        <v>2030</v>
      </c>
    </row>
    <row r="411" spans="3:10" x14ac:dyDescent="0.35">
      <c r="C411" t="s">
        <v>5024</v>
      </c>
      <c r="D411">
        <v>10000</v>
      </c>
      <c r="E411" t="s">
        <v>8571</v>
      </c>
      <c r="F411">
        <v>650</v>
      </c>
      <c r="G411">
        <v>20</v>
      </c>
      <c r="H411" t="s">
        <v>4775</v>
      </c>
      <c r="I411" t="s">
        <v>4972</v>
      </c>
      <c r="J411" t="s">
        <v>2030</v>
      </c>
    </row>
    <row r="412" spans="3:10" x14ac:dyDescent="0.35">
      <c r="C412" t="s">
        <v>5019</v>
      </c>
      <c r="D412">
        <v>10000</v>
      </c>
      <c r="E412" t="s">
        <v>8571</v>
      </c>
      <c r="F412">
        <v>650</v>
      </c>
      <c r="G412">
        <v>12</v>
      </c>
      <c r="H412" t="s">
        <v>2984</v>
      </c>
      <c r="I412" t="s">
        <v>5021</v>
      </c>
      <c r="J412" t="s">
        <v>2030</v>
      </c>
    </row>
    <row r="413" spans="3:10" x14ac:dyDescent="0.35">
      <c r="C413" t="s">
        <v>4999</v>
      </c>
      <c r="D413">
        <v>10000</v>
      </c>
      <c r="E413" t="s">
        <v>8571</v>
      </c>
      <c r="F413">
        <v>650</v>
      </c>
      <c r="G413">
        <v>30</v>
      </c>
      <c r="H413" t="s">
        <v>5007</v>
      </c>
      <c r="I413" t="s">
        <v>5006</v>
      </c>
      <c r="J413" t="s">
        <v>2030</v>
      </c>
    </row>
    <row r="414" spans="3:10" x14ac:dyDescent="0.35">
      <c r="C414" t="s">
        <v>4983</v>
      </c>
      <c r="D414">
        <v>10000</v>
      </c>
      <c r="E414" t="s">
        <v>8571</v>
      </c>
      <c r="F414">
        <v>650</v>
      </c>
      <c r="G414">
        <v>16</v>
      </c>
      <c r="H414" t="s">
        <v>4785</v>
      </c>
      <c r="I414" t="s">
        <v>4985</v>
      </c>
      <c r="J414" t="s">
        <v>2030</v>
      </c>
    </row>
    <row r="415" spans="3:10" x14ac:dyDescent="0.35">
      <c r="C415" t="s">
        <v>4960</v>
      </c>
      <c r="D415">
        <v>10000</v>
      </c>
      <c r="E415" t="s">
        <v>8571</v>
      </c>
      <c r="F415">
        <v>650</v>
      </c>
      <c r="G415">
        <v>20</v>
      </c>
      <c r="H415" t="s">
        <v>4775</v>
      </c>
      <c r="I415" t="s">
        <v>4972</v>
      </c>
      <c r="J415" t="s">
        <v>2030</v>
      </c>
    </row>
    <row r="416" spans="3:10" x14ac:dyDescent="0.35">
      <c r="C416" t="s">
        <v>4938</v>
      </c>
      <c r="D416">
        <v>10000</v>
      </c>
      <c r="E416" t="s">
        <v>8571</v>
      </c>
      <c r="F416">
        <v>650</v>
      </c>
      <c r="G416">
        <v>40</v>
      </c>
      <c r="H416" t="s">
        <v>4957</v>
      </c>
      <c r="I416" t="s">
        <v>4956</v>
      </c>
      <c r="J416" t="s">
        <v>2030</v>
      </c>
    </row>
    <row r="417" spans="3:10" x14ac:dyDescent="0.35">
      <c r="C417" t="s">
        <v>6241</v>
      </c>
      <c r="D417">
        <v>10000</v>
      </c>
      <c r="E417" t="s">
        <v>8571</v>
      </c>
      <c r="F417">
        <v>600</v>
      </c>
      <c r="G417">
        <v>3</v>
      </c>
      <c r="H417" t="s">
        <v>5949</v>
      </c>
      <c r="I417" t="s">
        <v>6255</v>
      </c>
      <c r="J417" t="s">
        <v>8526</v>
      </c>
    </row>
    <row r="418" spans="3:10" x14ac:dyDescent="0.35">
      <c r="C418" t="s">
        <v>6232</v>
      </c>
      <c r="D418">
        <v>10000</v>
      </c>
      <c r="E418" t="s">
        <v>8571</v>
      </c>
      <c r="F418">
        <v>600</v>
      </c>
      <c r="G418">
        <v>4</v>
      </c>
      <c r="H418" t="s">
        <v>5891</v>
      </c>
      <c r="I418" t="s">
        <v>6238</v>
      </c>
      <c r="J418" t="s">
        <v>8526</v>
      </c>
    </row>
    <row r="419" spans="3:10" x14ac:dyDescent="0.35">
      <c r="C419" t="s">
        <v>6219</v>
      </c>
      <c r="D419">
        <v>10000</v>
      </c>
      <c r="E419" t="s">
        <v>8571</v>
      </c>
      <c r="F419">
        <v>600</v>
      </c>
      <c r="G419">
        <v>5</v>
      </c>
      <c r="H419" t="s">
        <v>5840</v>
      </c>
      <c r="I419" t="s">
        <v>6217</v>
      </c>
      <c r="J419" t="s">
        <v>8526</v>
      </c>
    </row>
    <row r="420" spans="3:10" x14ac:dyDescent="0.35">
      <c r="C420" t="s">
        <v>6198</v>
      </c>
      <c r="D420">
        <v>10000</v>
      </c>
      <c r="E420" t="s">
        <v>8571</v>
      </c>
      <c r="F420">
        <v>600</v>
      </c>
      <c r="G420">
        <v>6</v>
      </c>
      <c r="H420" t="s">
        <v>5786</v>
      </c>
      <c r="I420" t="s">
        <v>6200</v>
      </c>
      <c r="J420" t="s">
        <v>8526</v>
      </c>
    </row>
    <row r="421" spans="3:10" x14ac:dyDescent="0.35">
      <c r="C421" t="s">
        <v>6182</v>
      </c>
      <c r="D421">
        <v>10000</v>
      </c>
      <c r="E421" t="s">
        <v>8571</v>
      </c>
      <c r="F421">
        <v>600</v>
      </c>
      <c r="G421">
        <v>8</v>
      </c>
      <c r="H421" t="s">
        <v>5712</v>
      </c>
      <c r="I421" t="s">
        <v>6184</v>
      </c>
      <c r="J421" t="s">
        <v>8526</v>
      </c>
    </row>
    <row r="422" spans="3:10" x14ac:dyDescent="0.35">
      <c r="C422" t="s">
        <v>6172</v>
      </c>
      <c r="D422">
        <v>10000</v>
      </c>
      <c r="E422" t="s">
        <v>8571</v>
      </c>
      <c r="F422">
        <v>600</v>
      </c>
      <c r="G422">
        <v>9</v>
      </c>
      <c r="H422" t="s">
        <v>5671</v>
      </c>
      <c r="I422" t="s">
        <v>6170</v>
      </c>
      <c r="J422" t="s">
        <v>8526</v>
      </c>
    </row>
    <row r="423" spans="3:10" x14ac:dyDescent="0.35">
      <c r="C423" t="s">
        <v>6157</v>
      </c>
      <c r="D423">
        <v>10000</v>
      </c>
      <c r="E423" t="s">
        <v>8571</v>
      </c>
      <c r="F423">
        <v>600</v>
      </c>
      <c r="G423">
        <v>10</v>
      </c>
      <c r="H423" t="s">
        <v>5595</v>
      </c>
      <c r="I423" t="s">
        <v>6159</v>
      </c>
      <c r="J423" t="s">
        <v>8526</v>
      </c>
    </row>
    <row r="424" spans="3:10" x14ac:dyDescent="0.35">
      <c r="C424" t="s">
        <v>5952</v>
      </c>
      <c r="D424">
        <v>10000</v>
      </c>
      <c r="E424" t="s">
        <v>8571</v>
      </c>
      <c r="F424">
        <v>600</v>
      </c>
      <c r="G424">
        <v>3</v>
      </c>
      <c r="H424" t="s">
        <v>5949</v>
      </c>
      <c r="I424" t="s">
        <v>5948</v>
      </c>
      <c r="J424" t="s">
        <v>8525</v>
      </c>
    </row>
    <row r="425" spans="3:10" x14ac:dyDescent="0.35">
      <c r="C425" t="s">
        <v>5888</v>
      </c>
      <c r="D425">
        <v>10000</v>
      </c>
      <c r="E425" t="s">
        <v>8571</v>
      </c>
      <c r="F425">
        <v>600</v>
      </c>
      <c r="G425">
        <v>4</v>
      </c>
      <c r="H425" t="s">
        <v>5891</v>
      </c>
      <c r="I425" t="s">
        <v>5890</v>
      </c>
      <c r="J425" t="s">
        <v>8525</v>
      </c>
    </row>
    <row r="426" spans="3:10" x14ac:dyDescent="0.35">
      <c r="C426" t="s">
        <v>5842</v>
      </c>
      <c r="D426">
        <v>10000</v>
      </c>
      <c r="E426" t="s">
        <v>8571</v>
      </c>
      <c r="F426">
        <v>600</v>
      </c>
      <c r="G426">
        <v>5</v>
      </c>
      <c r="H426" t="s">
        <v>5840</v>
      </c>
      <c r="I426" t="s">
        <v>5839</v>
      </c>
      <c r="J426" t="s">
        <v>8525</v>
      </c>
    </row>
    <row r="427" spans="3:10" x14ac:dyDescent="0.35">
      <c r="C427" t="s">
        <v>5773</v>
      </c>
      <c r="D427">
        <v>10000</v>
      </c>
      <c r="E427" t="s">
        <v>8571</v>
      </c>
      <c r="F427">
        <v>600</v>
      </c>
      <c r="G427">
        <v>6</v>
      </c>
      <c r="H427" t="s">
        <v>5786</v>
      </c>
      <c r="I427" t="s">
        <v>5785</v>
      </c>
      <c r="J427" t="s">
        <v>8525</v>
      </c>
    </row>
    <row r="428" spans="3:10" x14ac:dyDescent="0.35">
      <c r="C428" t="s">
        <v>5704</v>
      </c>
      <c r="D428">
        <v>10000</v>
      </c>
      <c r="E428" t="s">
        <v>8571</v>
      </c>
      <c r="F428">
        <v>600</v>
      </c>
      <c r="G428">
        <v>8</v>
      </c>
      <c r="H428" t="s">
        <v>5712</v>
      </c>
      <c r="I428" t="s">
        <v>5711</v>
      </c>
      <c r="J428" t="s">
        <v>8525</v>
      </c>
    </row>
    <row r="429" spans="3:10" x14ac:dyDescent="0.35">
      <c r="C429" t="s">
        <v>5661</v>
      </c>
      <c r="D429">
        <v>10000</v>
      </c>
      <c r="E429" t="s">
        <v>8571</v>
      </c>
      <c r="F429">
        <v>600</v>
      </c>
      <c r="G429">
        <v>9</v>
      </c>
      <c r="H429" t="s">
        <v>5671</v>
      </c>
      <c r="I429" t="s">
        <v>5670</v>
      </c>
      <c r="J429" t="s">
        <v>8525</v>
      </c>
    </row>
    <row r="430" spans="3:10" x14ac:dyDescent="0.35">
      <c r="C430" t="s">
        <v>5597</v>
      </c>
      <c r="D430">
        <v>10000</v>
      </c>
      <c r="E430" t="s">
        <v>8571</v>
      </c>
      <c r="F430">
        <v>600</v>
      </c>
      <c r="G430">
        <v>10</v>
      </c>
      <c r="H430" t="s">
        <v>5595</v>
      </c>
      <c r="I430" t="s">
        <v>5594</v>
      </c>
      <c r="J430" t="s">
        <v>8525</v>
      </c>
    </row>
    <row r="431" spans="3:10" x14ac:dyDescent="0.35">
      <c r="C431" t="s">
        <v>5538</v>
      </c>
      <c r="D431">
        <v>10000</v>
      </c>
      <c r="E431" t="s">
        <v>8571</v>
      </c>
      <c r="F431">
        <v>600</v>
      </c>
      <c r="G431">
        <v>12</v>
      </c>
      <c r="H431" t="s">
        <v>5536</v>
      </c>
      <c r="I431" t="s">
        <v>5535</v>
      </c>
      <c r="J431" t="s">
        <v>8525</v>
      </c>
    </row>
    <row r="432" spans="3:10" x14ac:dyDescent="0.35">
      <c r="C432" t="s">
        <v>5989</v>
      </c>
      <c r="D432">
        <v>10000</v>
      </c>
      <c r="E432" t="s">
        <v>8571</v>
      </c>
      <c r="F432">
        <v>1200</v>
      </c>
      <c r="G432">
        <v>2</v>
      </c>
      <c r="H432" t="s">
        <v>5172</v>
      </c>
      <c r="I432" t="s">
        <v>6008</v>
      </c>
      <c r="J432" t="s">
        <v>8525</v>
      </c>
    </row>
    <row r="433" spans="3:10" x14ac:dyDescent="0.35">
      <c r="C433" t="s">
        <v>5859</v>
      </c>
      <c r="D433">
        <v>10000</v>
      </c>
      <c r="E433" t="s">
        <v>8571</v>
      </c>
      <c r="F433">
        <v>1200</v>
      </c>
      <c r="G433">
        <v>5</v>
      </c>
      <c r="H433" t="s">
        <v>4480</v>
      </c>
      <c r="I433" t="s">
        <v>5875</v>
      </c>
      <c r="J433" t="s">
        <v>8525</v>
      </c>
    </row>
    <row r="434" spans="3:10" x14ac:dyDescent="0.35">
      <c r="C434" t="s">
        <v>5754</v>
      </c>
      <c r="D434">
        <v>10000</v>
      </c>
      <c r="E434" t="s">
        <v>8571</v>
      </c>
      <c r="F434">
        <v>1200</v>
      </c>
      <c r="G434">
        <v>8</v>
      </c>
      <c r="H434" t="s">
        <v>5133</v>
      </c>
      <c r="I434" t="s">
        <v>5770</v>
      </c>
      <c r="J434" t="s">
        <v>8525</v>
      </c>
    </row>
    <row r="435" spans="3:10" x14ac:dyDescent="0.35">
      <c r="C435" t="s">
        <v>5640</v>
      </c>
      <c r="D435">
        <v>10000</v>
      </c>
      <c r="E435" t="s">
        <v>8571</v>
      </c>
      <c r="F435">
        <v>1200</v>
      </c>
      <c r="G435">
        <v>10</v>
      </c>
      <c r="H435" t="s">
        <v>4453</v>
      </c>
      <c r="I435" t="s">
        <v>4036</v>
      </c>
      <c r="J435" t="s">
        <v>8525</v>
      </c>
    </row>
    <row r="436" spans="3:10" x14ac:dyDescent="0.35">
      <c r="C436" t="s">
        <v>5501</v>
      </c>
      <c r="D436">
        <v>10000</v>
      </c>
      <c r="E436" t="s">
        <v>8571</v>
      </c>
      <c r="F436">
        <v>1200</v>
      </c>
      <c r="G436">
        <v>16</v>
      </c>
      <c r="H436" t="s">
        <v>5253</v>
      </c>
      <c r="I436" t="s">
        <v>5518</v>
      </c>
      <c r="J436" t="s">
        <v>8525</v>
      </c>
    </row>
    <row r="437" spans="3:10" x14ac:dyDescent="0.35">
      <c r="C437" t="s">
        <v>5440</v>
      </c>
      <c r="D437">
        <v>10000</v>
      </c>
      <c r="E437" t="s">
        <v>8571</v>
      </c>
      <c r="F437">
        <v>1200</v>
      </c>
      <c r="G437">
        <v>56</v>
      </c>
      <c r="H437" t="s">
        <v>4426</v>
      </c>
      <c r="I437" t="s">
        <v>5457</v>
      </c>
      <c r="J437" t="s">
        <v>8525</v>
      </c>
    </row>
    <row r="438" spans="3:10" x14ac:dyDescent="0.35">
      <c r="C438" t="s">
        <v>5396</v>
      </c>
      <c r="D438">
        <v>10000</v>
      </c>
      <c r="E438" t="s">
        <v>8571</v>
      </c>
      <c r="F438">
        <v>1200</v>
      </c>
      <c r="G438">
        <v>11.8</v>
      </c>
      <c r="H438" t="s">
        <v>5172</v>
      </c>
      <c r="I438" t="s">
        <v>5245</v>
      </c>
      <c r="J438" t="s">
        <v>8536</v>
      </c>
    </row>
    <row r="439" spans="3:10" x14ac:dyDescent="0.35">
      <c r="C439" t="s">
        <v>5350</v>
      </c>
      <c r="D439">
        <v>10000</v>
      </c>
      <c r="E439" t="s">
        <v>8571</v>
      </c>
      <c r="F439">
        <v>1200</v>
      </c>
      <c r="G439">
        <v>19.100000000000001</v>
      </c>
      <c r="H439" t="s">
        <v>4480</v>
      </c>
      <c r="I439" t="s">
        <v>5245</v>
      </c>
      <c r="J439" t="s">
        <v>8536</v>
      </c>
    </row>
    <row r="440" spans="3:10" x14ac:dyDescent="0.35">
      <c r="C440" t="s">
        <v>5313</v>
      </c>
      <c r="D440">
        <v>10000</v>
      </c>
      <c r="E440" t="s">
        <v>8571</v>
      </c>
      <c r="F440">
        <v>1200</v>
      </c>
      <c r="G440">
        <v>22.8</v>
      </c>
      <c r="H440" t="s">
        <v>5314</v>
      </c>
      <c r="I440" t="s">
        <v>5245</v>
      </c>
      <c r="J440" t="s">
        <v>8536</v>
      </c>
    </row>
    <row r="441" spans="3:10" x14ac:dyDescent="0.35">
      <c r="C441" t="s">
        <v>5281</v>
      </c>
      <c r="D441">
        <v>10000</v>
      </c>
      <c r="E441" t="s">
        <v>8571</v>
      </c>
      <c r="F441">
        <v>1200</v>
      </c>
      <c r="G441">
        <v>31.9</v>
      </c>
      <c r="H441" t="s">
        <v>4453</v>
      </c>
      <c r="I441" t="s">
        <v>5245</v>
      </c>
      <c r="J441" t="s">
        <v>8536</v>
      </c>
    </row>
    <row r="442" spans="3:10" x14ac:dyDescent="0.35">
      <c r="C442" t="s">
        <v>5248</v>
      </c>
      <c r="D442">
        <v>10000</v>
      </c>
      <c r="E442" t="s">
        <v>8571</v>
      </c>
      <c r="F442">
        <v>1200</v>
      </c>
      <c r="G442">
        <v>40</v>
      </c>
      <c r="H442" t="s">
        <v>5253</v>
      </c>
      <c r="I442" t="s">
        <v>5245</v>
      </c>
      <c r="J442" t="s">
        <v>8536</v>
      </c>
    </row>
    <row r="443" spans="3:10" x14ac:dyDescent="0.35">
      <c r="C443" t="s">
        <v>5240</v>
      </c>
      <c r="D443">
        <v>10000</v>
      </c>
      <c r="E443" t="s">
        <v>8571</v>
      </c>
      <c r="F443">
        <v>1200</v>
      </c>
      <c r="G443">
        <v>56</v>
      </c>
      <c r="H443" t="s">
        <v>4426</v>
      </c>
      <c r="I443" t="s">
        <v>5245</v>
      </c>
      <c r="J443" t="s">
        <v>8536</v>
      </c>
    </row>
    <row r="444" spans="3:10" x14ac:dyDescent="0.35">
      <c r="C444" t="s">
        <v>5155</v>
      </c>
      <c r="D444">
        <v>10000</v>
      </c>
      <c r="E444" t="s">
        <v>8571</v>
      </c>
      <c r="F444">
        <v>1200</v>
      </c>
      <c r="G444">
        <v>2</v>
      </c>
      <c r="H444" t="s">
        <v>5172</v>
      </c>
      <c r="I444" t="s">
        <v>5171</v>
      </c>
      <c r="J444" t="s">
        <v>8526</v>
      </c>
    </row>
    <row r="445" spans="3:10" x14ac:dyDescent="0.35">
      <c r="C445" t="s">
        <v>5136</v>
      </c>
      <c r="D445">
        <v>10000</v>
      </c>
      <c r="E445" t="s">
        <v>8571</v>
      </c>
      <c r="F445">
        <v>1200</v>
      </c>
      <c r="G445">
        <v>5</v>
      </c>
      <c r="H445" t="s">
        <v>4480</v>
      </c>
      <c r="I445" t="s">
        <v>5152</v>
      </c>
      <c r="J445" t="s">
        <v>8526</v>
      </c>
    </row>
    <row r="446" spans="3:10" x14ac:dyDescent="0.35">
      <c r="C446" t="s">
        <v>5118</v>
      </c>
      <c r="D446">
        <v>10000</v>
      </c>
      <c r="E446" t="s">
        <v>8571</v>
      </c>
      <c r="F446">
        <v>1200</v>
      </c>
      <c r="G446">
        <v>8</v>
      </c>
      <c r="H446" t="s">
        <v>5133</v>
      </c>
      <c r="I446" t="s">
        <v>5132</v>
      </c>
      <c r="J446" t="s">
        <v>8526</v>
      </c>
    </row>
    <row r="447" spans="3:10" x14ac:dyDescent="0.35">
      <c r="C447" t="s">
        <v>5101</v>
      </c>
      <c r="D447">
        <v>10000</v>
      </c>
      <c r="E447" t="s">
        <v>8571</v>
      </c>
      <c r="F447">
        <v>1200</v>
      </c>
      <c r="G447">
        <v>38</v>
      </c>
      <c r="H447" t="s">
        <v>4453</v>
      </c>
      <c r="I447" t="s">
        <v>5115</v>
      </c>
      <c r="J447" t="s">
        <v>8526</v>
      </c>
    </row>
    <row r="448" spans="3:10" x14ac:dyDescent="0.35">
      <c r="C448" t="s">
        <v>4929</v>
      </c>
      <c r="D448">
        <v>10000</v>
      </c>
      <c r="E448" t="s">
        <v>8571</v>
      </c>
      <c r="F448">
        <v>1200</v>
      </c>
      <c r="G448">
        <v>34</v>
      </c>
      <c r="H448" t="s">
        <v>4935</v>
      </c>
      <c r="I448" t="s">
        <v>4934</v>
      </c>
      <c r="J448" t="s">
        <v>8549</v>
      </c>
    </row>
    <row r="449" spans="3:10" x14ac:dyDescent="0.35">
      <c r="C449" t="s">
        <v>4910</v>
      </c>
      <c r="D449">
        <v>10000</v>
      </c>
      <c r="E449" t="s">
        <v>8571</v>
      </c>
      <c r="F449">
        <v>1200</v>
      </c>
      <c r="G449">
        <v>49</v>
      </c>
      <c r="H449" t="s">
        <v>4916</v>
      </c>
      <c r="I449" t="s">
        <v>4915</v>
      </c>
      <c r="J449" t="s">
        <v>8549</v>
      </c>
    </row>
    <row r="450" spans="3:10" x14ac:dyDescent="0.35">
      <c r="C450" t="s">
        <v>4881</v>
      </c>
      <c r="D450">
        <v>10000</v>
      </c>
      <c r="E450" t="s">
        <v>8571</v>
      </c>
      <c r="F450">
        <v>1200</v>
      </c>
      <c r="G450">
        <v>62</v>
      </c>
      <c r="H450" t="s">
        <v>4897</v>
      </c>
      <c r="I450" t="s">
        <v>4896</v>
      </c>
      <c r="J450" t="s">
        <v>8549</v>
      </c>
    </row>
    <row r="451" spans="3:10" x14ac:dyDescent="0.35">
      <c r="C451" t="s">
        <v>4872</v>
      </c>
      <c r="D451">
        <v>10000</v>
      </c>
      <c r="E451" t="s">
        <v>8571</v>
      </c>
      <c r="F451">
        <v>1200</v>
      </c>
      <c r="G451">
        <v>87</v>
      </c>
      <c r="H451" t="s">
        <v>4878</v>
      </c>
      <c r="I451" t="s">
        <v>4877</v>
      </c>
      <c r="J451" t="s">
        <v>8549</v>
      </c>
    </row>
    <row r="452" spans="3:10" x14ac:dyDescent="0.35">
      <c r="C452" t="s">
        <v>4854</v>
      </c>
      <c r="D452">
        <v>10000</v>
      </c>
      <c r="E452" t="s">
        <v>8571</v>
      </c>
      <c r="F452">
        <v>1200</v>
      </c>
      <c r="G452">
        <v>110</v>
      </c>
      <c r="H452" t="s">
        <v>4860</v>
      </c>
      <c r="I452" t="s">
        <v>4859</v>
      </c>
      <c r="J452" t="s">
        <v>8549</v>
      </c>
    </row>
    <row r="453" spans="3:10" x14ac:dyDescent="0.35">
      <c r="C453" t="s">
        <v>6480</v>
      </c>
      <c r="D453">
        <v>10000</v>
      </c>
      <c r="E453" t="s">
        <v>177</v>
      </c>
      <c r="F453">
        <v>650</v>
      </c>
      <c r="G453">
        <v>1</v>
      </c>
      <c r="H453" t="s">
        <v>6478</v>
      </c>
      <c r="I453" t="s">
        <v>6477</v>
      </c>
      <c r="J453" t="s">
        <v>8562</v>
      </c>
    </row>
    <row r="454" spans="3:10" x14ac:dyDescent="0.35">
      <c r="C454" t="s">
        <v>6272</v>
      </c>
      <c r="D454">
        <v>10000</v>
      </c>
      <c r="E454" t="s">
        <v>177</v>
      </c>
      <c r="F454">
        <v>650</v>
      </c>
      <c r="G454">
        <v>50</v>
      </c>
      <c r="H454" t="s">
        <v>2104</v>
      </c>
      <c r="I454" t="s">
        <v>6277</v>
      </c>
      <c r="J454" t="s">
        <v>8549</v>
      </c>
    </row>
    <row r="455" spans="3:10" x14ac:dyDescent="0.35">
      <c r="C455" t="s">
        <v>6450</v>
      </c>
      <c r="D455">
        <v>10000</v>
      </c>
      <c r="E455" t="s">
        <v>177</v>
      </c>
      <c r="F455">
        <v>600</v>
      </c>
      <c r="G455">
        <v>4</v>
      </c>
      <c r="H455" t="s">
        <v>6448</v>
      </c>
      <c r="I455" t="s">
        <v>6447</v>
      </c>
      <c r="J455" t="s">
        <v>8563</v>
      </c>
    </row>
    <row r="456" spans="3:10" x14ac:dyDescent="0.35">
      <c r="C456" t="s">
        <v>6413</v>
      </c>
      <c r="D456">
        <v>10000</v>
      </c>
      <c r="E456" t="s">
        <v>177</v>
      </c>
      <c r="F456">
        <v>1700</v>
      </c>
      <c r="G456">
        <v>25</v>
      </c>
      <c r="H456" t="s">
        <v>4480</v>
      </c>
      <c r="I456" t="s">
        <v>6421</v>
      </c>
      <c r="J456" t="s">
        <v>8549</v>
      </c>
    </row>
    <row r="457" spans="3:10" x14ac:dyDescent="0.35">
      <c r="C457" t="s">
        <v>6404</v>
      </c>
      <c r="D457">
        <v>10000</v>
      </c>
      <c r="E457" t="s">
        <v>177</v>
      </c>
      <c r="F457">
        <v>1700</v>
      </c>
      <c r="G457">
        <v>50</v>
      </c>
      <c r="H457" t="s">
        <v>4453</v>
      </c>
      <c r="I457" t="s">
        <v>6410</v>
      </c>
      <c r="J457" t="s">
        <v>8549</v>
      </c>
    </row>
    <row r="458" spans="3:10" x14ac:dyDescent="0.35">
      <c r="C458" t="s">
        <v>6397</v>
      </c>
      <c r="D458">
        <v>10000</v>
      </c>
      <c r="E458" t="s">
        <v>177</v>
      </c>
      <c r="F458">
        <v>1700</v>
      </c>
      <c r="G458">
        <v>110</v>
      </c>
      <c r="H458" t="s">
        <v>6401</v>
      </c>
      <c r="I458" t="s">
        <v>6400</v>
      </c>
      <c r="J458" t="s">
        <v>8549</v>
      </c>
    </row>
    <row r="459" spans="3:10" x14ac:dyDescent="0.35">
      <c r="C459" t="s">
        <v>6384</v>
      </c>
      <c r="D459">
        <v>10000</v>
      </c>
      <c r="E459" t="s">
        <v>177</v>
      </c>
      <c r="F459">
        <v>1700</v>
      </c>
      <c r="G459">
        <v>216</v>
      </c>
      <c r="H459" t="s">
        <v>4337</v>
      </c>
      <c r="I459" t="s">
        <v>6387</v>
      </c>
      <c r="J459" t="s">
        <v>8549</v>
      </c>
    </row>
    <row r="460" spans="3:10" x14ac:dyDescent="0.35">
      <c r="C460" t="s">
        <v>6465</v>
      </c>
      <c r="D460">
        <v>10000</v>
      </c>
      <c r="E460" t="s">
        <v>177</v>
      </c>
      <c r="F460">
        <v>1200</v>
      </c>
      <c r="G460">
        <v>2.5</v>
      </c>
      <c r="H460" t="s">
        <v>6441</v>
      </c>
      <c r="I460" t="s">
        <v>6468</v>
      </c>
      <c r="J460" t="s">
        <v>8562</v>
      </c>
    </row>
    <row r="461" spans="3:10" x14ac:dyDescent="0.35">
      <c r="C461" t="s">
        <v>6452</v>
      </c>
      <c r="D461">
        <v>10000</v>
      </c>
      <c r="E461" t="s">
        <v>177</v>
      </c>
      <c r="F461">
        <v>1200</v>
      </c>
      <c r="G461">
        <v>1</v>
      </c>
      <c r="H461" t="s">
        <v>6441</v>
      </c>
      <c r="I461" t="s">
        <v>6457</v>
      </c>
      <c r="J461" t="s">
        <v>8526</v>
      </c>
    </row>
    <row r="462" spans="3:10" x14ac:dyDescent="0.35">
      <c r="C462" t="s">
        <v>6432</v>
      </c>
      <c r="D462">
        <v>10000</v>
      </c>
      <c r="E462" t="s">
        <v>177</v>
      </c>
      <c r="F462">
        <v>1200</v>
      </c>
      <c r="G462">
        <v>2</v>
      </c>
      <c r="H462" t="s">
        <v>6441</v>
      </c>
      <c r="I462" t="s">
        <v>6440</v>
      </c>
      <c r="J462" t="s">
        <v>8562</v>
      </c>
    </row>
    <row r="463" spans="3:10" x14ac:dyDescent="0.35">
      <c r="C463" t="s">
        <v>6424</v>
      </c>
      <c r="D463">
        <v>10000</v>
      </c>
      <c r="E463" t="s">
        <v>177</v>
      </c>
      <c r="F463">
        <v>1200</v>
      </c>
      <c r="G463">
        <v>5</v>
      </c>
      <c r="H463" t="s">
        <v>5389</v>
      </c>
      <c r="I463" t="s">
        <v>6429</v>
      </c>
      <c r="J463" t="s">
        <v>8526</v>
      </c>
    </row>
    <row r="464" spans="3:10" x14ac:dyDescent="0.35">
      <c r="C464" t="s">
        <v>6376</v>
      </c>
      <c r="D464">
        <v>10000</v>
      </c>
      <c r="E464" t="s">
        <v>177</v>
      </c>
      <c r="F464">
        <v>1200</v>
      </c>
      <c r="G464">
        <v>12</v>
      </c>
      <c r="H464" t="s">
        <v>5389</v>
      </c>
      <c r="I464" t="s">
        <v>6374</v>
      </c>
      <c r="J464" t="s">
        <v>8525</v>
      </c>
    </row>
    <row r="465" spans="3:10" x14ac:dyDescent="0.35">
      <c r="C465" t="s">
        <v>6359</v>
      </c>
      <c r="D465">
        <v>10000</v>
      </c>
      <c r="E465" t="s">
        <v>177</v>
      </c>
      <c r="F465">
        <v>1200</v>
      </c>
      <c r="G465">
        <v>27</v>
      </c>
      <c r="H465" t="s">
        <v>4480</v>
      </c>
      <c r="I465" t="s">
        <v>6365</v>
      </c>
      <c r="J465" t="s">
        <v>8526</v>
      </c>
    </row>
    <row r="466" spans="3:10" x14ac:dyDescent="0.35">
      <c r="C466" t="s">
        <v>6357</v>
      </c>
      <c r="D466">
        <v>10000</v>
      </c>
      <c r="E466" t="s">
        <v>177</v>
      </c>
      <c r="F466">
        <v>1200</v>
      </c>
      <c r="G466">
        <v>43</v>
      </c>
      <c r="H466" t="s">
        <v>4466</v>
      </c>
      <c r="I466" t="s">
        <v>6355</v>
      </c>
      <c r="J466" t="s">
        <v>8525</v>
      </c>
    </row>
    <row r="467" spans="3:10" x14ac:dyDescent="0.35">
      <c r="C467" t="s">
        <v>6340</v>
      </c>
      <c r="D467">
        <v>10000</v>
      </c>
      <c r="E467" t="s">
        <v>177</v>
      </c>
      <c r="F467">
        <v>1200</v>
      </c>
      <c r="G467">
        <v>40</v>
      </c>
      <c r="H467" t="s">
        <v>4466</v>
      </c>
      <c r="I467" t="s">
        <v>6346</v>
      </c>
      <c r="J467" t="s">
        <v>8526</v>
      </c>
    </row>
    <row r="468" spans="3:10" x14ac:dyDescent="0.35">
      <c r="C468" t="s">
        <v>6338</v>
      </c>
      <c r="D468">
        <v>10000</v>
      </c>
      <c r="E468" t="s">
        <v>177</v>
      </c>
      <c r="F468">
        <v>1200</v>
      </c>
      <c r="G468">
        <v>54</v>
      </c>
      <c r="H468" t="s">
        <v>4453</v>
      </c>
      <c r="I468" t="s">
        <v>6336</v>
      </c>
      <c r="J468" t="s">
        <v>8525</v>
      </c>
    </row>
    <row r="469" spans="3:10" x14ac:dyDescent="0.35">
      <c r="C469" t="s">
        <v>6321</v>
      </c>
      <c r="D469">
        <v>10000</v>
      </c>
      <c r="E469" t="s">
        <v>177</v>
      </c>
      <c r="F469">
        <v>1200</v>
      </c>
      <c r="G469">
        <v>50</v>
      </c>
      <c r="H469" t="s">
        <v>4453</v>
      </c>
      <c r="I469" t="s">
        <v>6327</v>
      </c>
      <c r="J469" t="s">
        <v>8526</v>
      </c>
    </row>
    <row r="470" spans="3:10" x14ac:dyDescent="0.35">
      <c r="C470" t="s">
        <v>6319</v>
      </c>
      <c r="D470">
        <v>10000</v>
      </c>
      <c r="E470" t="s">
        <v>177</v>
      </c>
      <c r="F470">
        <v>1200</v>
      </c>
      <c r="G470">
        <v>82</v>
      </c>
      <c r="H470" t="s">
        <v>4440</v>
      </c>
      <c r="I470" t="s">
        <v>6317</v>
      </c>
      <c r="J470" t="s">
        <v>8525</v>
      </c>
    </row>
    <row r="471" spans="3:10" x14ac:dyDescent="0.35">
      <c r="C471" t="s">
        <v>6309</v>
      </c>
      <c r="D471">
        <v>10000</v>
      </c>
      <c r="E471" t="s">
        <v>177</v>
      </c>
      <c r="F471">
        <v>1200</v>
      </c>
      <c r="G471">
        <v>75</v>
      </c>
      <c r="H471" t="s">
        <v>4440</v>
      </c>
      <c r="I471" t="s">
        <v>6307</v>
      </c>
      <c r="J471" t="s">
        <v>8549</v>
      </c>
    </row>
    <row r="472" spans="3:10" x14ac:dyDescent="0.35">
      <c r="C472" t="s">
        <v>6299</v>
      </c>
      <c r="D472">
        <v>10000</v>
      </c>
      <c r="E472" t="s">
        <v>177</v>
      </c>
      <c r="F472">
        <v>1200</v>
      </c>
      <c r="G472">
        <v>94</v>
      </c>
      <c r="H472" t="s">
        <v>4426</v>
      </c>
      <c r="I472" t="s">
        <v>6297</v>
      </c>
      <c r="J472" t="s">
        <v>8525</v>
      </c>
    </row>
    <row r="473" spans="3:10" x14ac:dyDescent="0.35">
      <c r="C473" t="s">
        <v>6285</v>
      </c>
      <c r="D473">
        <v>10000</v>
      </c>
      <c r="E473" t="s">
        <v>177</v>
      </c>
      <c r="F473">
        <v>1200</v>
      </c>
      <c r="G473">
        <v>90</v>
      </c>
      <c r="H473" t="s">
        <v>4426</v>
      </c>
      <c r="I473" t="s">
        <v>6288</v>
      </c>
      <c r="J473" t="s">
        <v>8549</v>
      </c>
    </row>
    <row r="474" spans="3:10" x14ac:dyDescent="0.35">
      <c r="C474" t="s">
        <v>6258</v>
      </c>
      <c r="D474">
        <v>10000</v>
      </c>
      <c r="E474" t="s">
        <v>177</v>
      </c>
      <c r="F474">
        <v>1200</v>
      </c>
      <c r="G474">
        <v>212</v>
      </c>
      <c r="H474" t="s">
        <v>4337</v>
      </c>
      <c r="I474" t="s">
        <v>6269</v>
      </c>
      <c r="J474" t="s">
        <v>8549</v>
      </c>
    </row>
    <row r="475" spans="3:10" x14ac:dyDescent="0.35">
      <c r="C475" t="s">
        <v>2167</v>
      </c>
      <c r="D475">
        <v>10000</v>
      </c>
      <c r="E475" t="s">
        <v>2167</v>
      </c>
      <c r="F475" t="s">
        <v>2167</v>
      </c>
      <c r="G475" t="s">
        <v>8587</v>
      </c>
      <c r="H475" t="s">
        <v>2167</v>
      </c>
      <c r="I475" t="s">
        <v>2167</v>
      </c>
      <c r="J475" t="s">
        <v>2167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2B6E49-8E03-4580-A0A2-87AFEBEDA461}">
  <sheetPr codeName="Sheet71"/>
  <dimension ref="A1:DQ600"/>
  <sheetViews>
    <sheetView zoomScale="80" zoomScaleNormal="80" workbookViewId="0">
      <selection activeCell="B182" sqref="B182"/>
    </sheetView>
  </sheetViews>
  <sheetFormatPr defaultRowHeight="14.5" x14ac:dyDescent="0.35"/>
  <cols>
    <col min="1" max="1" width="12.26953125" customWidth="1"/>
    <col min="2" max="2" width="25" bestFit="1" customWidth="1"/>
    <col min="4" max="4" width="25" bestFit="1" customWidth="1"/>
    <col min="5" max="5" width="25.26953125" bestFit="1" customWidth="1"/>
    <col min="6" max="6" width="26.7265625" bestFit="1" customWidth="1"/>
    <col min="7" max="7" width="63.54296875" hidden="1" customWidth="1"/>
    <col min="8" max="8" width="12" hidden="1" customWidth="1"/>
    <col min="9" max="9" width="16.26953125" hidden="1" customWidth="1"/>
    <col min="10" max="10" width="41.453125" hidden="1" customWidth="1"/>
    <col min="11" max="111" width="9.1796875" hidden="1" customWidth="1"/>
    <col min="112" max="112" width="25.1796875" bestFit="1" customWidth="1"/>
    <col min="113" max="113" width="6" hidden="1" customWidth="1"/>
    <col min="114" max="114" width="22.54296875" hidden="1" customWidth="1"/>
    <col min="115" max="115" width="29.453125" bestFit="1" customWidth="1"/>
    <col min="116" max="116" width="29.1796875" bestFit="1" customWidth="1"/>
    <col min="117" max="117" width="30.81640625" bestFit="1" customWidth="1"/>
    <col min="118" max="118" width="41.453125" bestFit="1" customWidth="1"/>
    <col min="119" max="119" width="39" bestFit="1" customWidth="1"/>
  </cols>
  <sheetData>
    <row r="1" spans="1:121" x14ac:dyDescent="0.35">
      <c r="A1" t="s">
        <v>9012</v>
      </c>
      <c r="B1" t="s">
        <v>8515</v>
      </c>
      <c r="C1" t="s">
        <v>8516</v>
      </c>
      <c r="D1" t="s">
        <v>8515</v>
      </c>
      <c r="E1" t="s">
        <v>8514</v>
      </c>
      <c r="F1" t="s">
        <v>8513</v>
      </c>
      <c r="G1" t="s">
        <v>8512</v>
      </c>
      <c r="H1" t="s">
        <v>8511</v>
      </c>
      <c r="I1" t="s">
        <v>8510</v>
      </c>
      <c r="J1" t="s">
        <v>8509</v>
      </c>
      <c r="K1" t="s">
        <v>8508</v>
      </c>
      <c r="L1" t="s">
        <v>8507</v>
      </c>
      <c r="M1" t="s">
        <v>8506</v>
      </c>
      <c r="N1" t="s">
        <v>8505</v>
      </c>
      <c r="O1" t="s">
        <v>8504</v>
      </c>
      <c r="P1" t="s">
        <v>8503</v>
      </c>
      <c r="Q1" t="s">
        <v>8502</v>
      </c>
      <c r="R1" t="s">
        <v>8501</v>
      </c>
      <c r="S1" t="s">
        <v>8500</v>
      </c>
      <c r="T1" t="s">
        <v>8499</v>
      </c>
      <c r="U1" t="s">
        <v>8498</v>
      </c>
      <c r="V1" t="s">
        <v>8497</v>
      </c>
      <c r="W1" t="s">
        <v>8496</v>
      </c>
      <c r="X1" t="s">
        <v>8495</v>
      </c>
      <c r="Y1" t="s">
        <v>8494</v>
      </c>
      <c r="Z1" t="s">
        <v>8493</v>
      </c>
      <c r="AA1" t="s">
        <v>8492</v>
      </c>
      <c r="AB1" t="s">
        <v>8491</v>
      </c>
      <c r="AC1" t="s">
        <v>8490</v>
      </c>
      <c r="AD1" t="s">
        <v>8489</v>
      </c>
      <c r="AE1" t="s">
        <v>8488</v>
      </c>
      <c r="AF1" t="s">
        <v>8487</v>
      </c>
      <c r="AG1" t="s">
        <v>8486</v>
      </c>
      <c r="AH1" t="s">
        <v>8485</v>
      </c>
      <c r="AI1" t="s">
        <v>8484</v>
      </c>
      <c r="AJ1" t="s">
        <v>8483</v>
      </c>
      <c r="AK1" t="s">
        <v>8482</v>
      </c>
      <c r="AL1" t="s">
        <v>8481</v>
      </c>
      <c r="AM1" t="s">
        <v>8480</v>
      </c>
      <c r="AN1" t="s">
        <v>8479</v>
      </c>
      <c r="AO1" t="s">
        <v>8478</v>
      </c>
      <c r="AP1" t="s">
        <v>8477</v>
      </c>
      <c r="AQ1" t="s">
        <v>8476</v>
      </c>
      <c r="AR1" t="s">
        <v>8475</v>
      </c>
      <c r="AS1" t="s">
        <v>8474</v>
      </c>
      <c r="AT1" t="s">
        <v>8473</v>
      </c>
      <c r="AU1" t="s">
        <v>8472</v>
      </c>
      <c r="AV1" t="s">
        <v>8471</v>
      </c>
      <c r="AW1" t="s">
        <v>8470</v>
      </c>
      <c r="AX1" t="s">
        <v>8469</v>
      </c>
      <c r="AY1" t="s">
        <v>8468</v>
      </c>
      <c r="AZ1" t="s">
        <v>8467</v>
      </c>
      <c r="BA1" t="s">
        <v>8466</v>
      </c>
      <c r="BB1" t="s">
        <v>8465</v>
      </c>
      <c r="BC1" t="s">
        <v>8464</v>
      </c>
      <c r="BD1" t="s">
        <v>8463</v>
      </c>
      <c r="BE1" t="s">
        <v>8462</v>
      </c>
      <c r="BF1" t="s">
        <v>8461</v>
      </c>
      <c r="BG1" t="s">
        <v>8460</v>
      </c>
      <c r="BH1" t="s">
        <v>8459</v>
      </c>
      <c r="BI1" t="s">
        <v>8458</v>
      </c>
      <c r="BJ1" t="s">
        <v>8457</v>
      </c>
      <c r="BK1" t="s">
        <v>8456</v>
      </c>
      <c r="BL1" t="s">
        <v>8455</v>
      </c>
      <c r="BM1" t="s">
        <v>8454</v>
      </c>
      <c r="BN1" t="s">
        <v>8453</v>
      </c>
      <c r="BO1" t="s">
        <v>8452</v>
      </c>
      <c r="BP1" t="s">
        <v>8451</v>
      </c>
      <c r="BQ1" t="s">
        <v>8450</v>
      </c>
      <c r="BR1" t="s">
        <v>8449</v>
      </c>
      <c r="BS1" t="s">
        <v>8448</v>
      </c>
      <c r="BT1" t="s">
        <v>8447</v>
      </c>
      <c r="BU1" t="s">
        <v>8446</v>
      </c>
      <c r="BV1" t="s">
        <v>8445</v>
      </c>
      <c r="BW1" t="s">
        <v>8444</v>
      </c>
      <c r="BX1" t="s">
        <v>8443</v>
      </c>
      <c r="BY1" t="s">
        <v>8442</v>
      </c>
      <c r="BZ1" t="s">
        <v>8441</v>
      </c>
      <c r="CA1" t="s">
        <v>8440</v>
      </c>
      <c r="CB1" t="s">
        <v>8439</v>
      </c>
      <c r="CC1" t="s">
        <v>8438</v>
      </c>
      <c r="CD1" t="s">
        <v>8437</v>
      </c>
      <c r="CE1" t="s">
        <v>8436</v>
      </c>
      <c r="CF1" t="s">
        <v>8435</v>
      </c>
      <c r="CG1" t="s">
        <v>8434</v>
      </c>
      <c r="CH1" t="s">
        <v>8433</v>
      </c>
      <c r="CI1" t="s">
        <v>8432</v>
      </c>
      <c r="CJ1" t="s">
        <v>8431</v>
      </c>
      <c r="CK1" t="s">
        <v>8430</v>
      </c>
      <c r="CL1" t="s">
        <v>8429</v>
      </c>
      <c r="CM1" t="s">
        <v>8428</v>
      </c>
      <c r="CN1" t="s">
        <v>8427</v>
      </c>
      <c r="CO1" t="s">
        <v>8426</v>
      </c>
      <c r="CP1" t="s">
        <v>8425</v>
      </c>
      <c r="CQ1" t="s">
        <v>8424</v>
      </c>
      <c r="CR1" t="s">
        <v>8423</v>
      </c>
      <c r="CS1" t="s">
        <v>8422</v>
      </c>
      <c r="CT1" t="s">
        <v>8421</v>
      </c>
      <c r="CU1" t="s">
        <v>8420</v>
      </c>
      <c r="CV1" t="s">
        <v>8419</v>
      </c>
      <c r="CW1" t="s">
        <v>8418</v>
      </c>
      <c r="CX1" t="s">
        <v>8417</v>
      </c>
      <c r="CY1" t="s">
        <v>8416</v>
      </c>
      <c r="CZ1" t="s">
        <v>8415</v>
      </c>
      <c r="DA1" t="s">
        <v>8414</v>
      </c>
      <c r="DB1" t="s">
        <v>8413</v>
      </c>
      <c r="DC1" t="s">
        <v>8412</v>
      </c>
      <c r="DD1" t="s">
        <v>8411</v>
      </c>
      <c r="DE1" t="s">
        <v>8410</v>
      </c>
      <c r="DF1" t="s">
        <v>8409</v>
      </c>
      <c r="DG1" t="s">
        <v>8408</v>
      </c>
      <c r="DH1" t="s">
        <v>8570</v>
      </c>
      <c r="DI1" t="s">
        <v>0</v>
      </c>
      <c r="DJ1" t="s">
        <v>2</v>
      </c>
      <c r="DK1" t="s">
        <v>8585</v>
      </c>
      <c r="DL1" t="s">
        <v>8586</v>
      </c>
      <c r="DM1" t="s">
        <v>8519</v>
      </c>
      <c r="DN1" t="s">
        <v>7</v>
      </c>
      <c r="DO1" t="s">
        <v>8520</v>
      </c>
    </row>
    <row r="2" spans="1:121" x14ac:dyDescent="0.35">
      <c r="A2" t="str">
        <f>LEFT(B2,8)</f>
        <v>C3D02065</v>
      </c>
      <c r="B2" t="s">
        <v>8255</v>
      </c>
      <c r="C2">
        <v>10000</v>
      </c>
      <c r="D2" t="s">
        <v>8255</v>
      </c>
      <c r="E2" t="s">
        <v>137</v>
      </c>
      <c r="F2" t="s">
        <v>8255</v>
      </c>
      <c r="G2" t="s">
        <v>8264</v>
      </c>
      <c r="H2" t="s">
        <v>2282</v>
      </c>
      <c r="I2" t="s">
        <v>5389</v>
      </c>
      <c r="J2" t="s">
        <v>8075</v>
      </c>
      <c r="K2">
        <v>10000</v>
      </c>
      <c r="L2" t="s">
        <v>8263</v>
      </c>
      <c r="M2" t="s">
        <v>8255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 t="s">
        <v>8262</v>
      </c>
      <c r="U2" t="s">
        <v>8255</v>
      </c>
      <c r="V2">
        <v>0</v>
      </c>
      <c r="W2">
        <v>0</v>
      </c>
      <c r="X2" t="s">
        <v>8255</v>
      </c>
      <c r="Y2" t="s">
        <v>8255</v>
      </c>
      <c r="Z2" t="s">
        <v>8255</v>
      </c>
      <c r="AA2" t="s">
        <v>48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0.63749999999999996</v>
      </c>
      <c r="AQ2">
        <v>0.60619999999999996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0.66300000000000003</v>
      </c>
      <c r="AY2">
        <v>0.74</v>
      </c>
      <c r="AZ2">
        <v>0</v>
      </c>
      <c r="BA2">
        <v>0</v>
      </c>
      <c r="BB2">
        <v>0.50837232700000001</v>
      </c>
      <c r="BC2">
        <v>0.47</v>
      </c>
      <c r="BD2">
        <v>0.60619999999999996</v>
      </c>
      <c r="BE2">
        <v>1433</v>
      </c>
      <c r="BF2">
        <v>2666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1327</v>
      </c>
      <c r="BO2">
        <v>0</v>
      </c>
      <c r="BP2">
        <v>0</v>
      </c>
      <c r="BQ2">
        <v>715</v>
      </c>
      <c r="BR2">
        <v>21</v>
      </c>
      <c r="BS2">
        <v>2666</v>
      </c>
      <c r="BT2">
        <v>1</v>
      </c>
      <c r="BU2">
        <v>1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3600</v>
      </c>
      <c r="CC2">
        <v>1</v>
      </c>
      <c r="CD2">
        <v>0</v>
      </c>
      <c r="CE2">
        <v>0</v>
      </c>
      <c r="CF2">
        <v>5</v>
      </c>
      <c r="CG2">
        <v>1</v>
      </c>
      <c r="CH2">
        <v>16</v>
      </c>
      <c r="CI2" t="s">
        <v>8261</v>
      </c>
      <c r="CJ2" t="s">
        <v>8260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 t="s">
        <v>8259</v>
      </c>
      <c r="CR2" t="s">
        <v>8258</v>
      </c>
      <c r="CS2">
        <v>0</v>
      </c>
      <c r="CT2">
        <v>0</v>
      </c>
      <c r="CU2" t="s">
        <v>8257</v>
      </c>
      <c r="CV2" t="s">
        <v>8254</v>
      </c>
      <c r="CW2" t="s">
        <v>8256</v>
      </c>
      <c r="CX2" t="s">
        <v>34</v>
      </c>
      <c r="CY2" t="s">
        <v>8255</v>
      </c>
      <c r="CZ2">
        <v>0</v>
      </c>
      <c r="DA2">
        <v>0.47</v>
      </c>
      <c r="DB2">
        <v>4700</v>
      </c>
      <c r="DC2">
        <v>4700</v>
      </c>
      <c r="DD2">
        <v>21</v>
      </c>
      <c r="DE2">
        <v>1</v>
      </c>
      <c r="DF2" t="s">
        <v>8254</v>
      </c>
      <c r="DG2">
        <v>0</v>
      </c>
      <c r="DH2" t="s">
        <v>8255</v>
      </c>
      <c r="DI2">
        <v>10000</v>
      </c>
      <c r="DJ2" t="s">
        <v>8572</v>
      </c>
      <c r="DK2">
        <v>650</v>
      </c>
      <c r="DL2">
        <v>8</v>
      </c>
      <c r="DM2" t="s">
        <v>5389</v>
      </c>
      <c r="DN2" t="s">
        <v>8075</v>
      </c>
      <c r="DO2" t="s">
        <v>8526</v>
      </c>
      <c r="DQ2">
        <f>IF(DH2=D2,1,0)</f>
        <v>1</v>
      </c>
    </row>
    <row r="3" spans="1:121" x14ac:dyDescent="0.35">
      <c r="A3" t="str">
        <f t="shared" ref="A3:A66" si="0">LEFT(B3,8)</f>
        <v>C3D03065</v>
      </c>
      <c r="B3" t="s">
        <v>8209</v>
      </c>
      <c r="C3">
        <v>10000</v>
      </c>
      <c r="D3" t="s">
        <v>8209</v>
      </c>
      <c r="E3" t="s">
        <v>137</v>
      </c>
      <c r="F3" t="s">
        <v>8209</v>
      </c>
      <c r="G3" t="s">
        <v>8217</v>
      </c>
      <c r="H3" t="s">
        <v>2282</v>
      </c>
      <c r="I3" t="s">
        <v>5376</v>
      </c>
      <c r="J3" t="s">
        <v>8216</v>
      </c>
      <c r="K3">
        <v>10000</v>
      </c>
      <c r="L3" t="s">
        <v>8215</v>
      </c>
      <c r="M3" t="s">
        <v>8209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 t="s">
        <v>8209</v>
      </c>
      <c r="V3">
        <v>1629711</v>
      </c>
      <c r="W3">
        <v>0</v>
      </c>
      <c r="X3" t="s">
        <v>8209</v>
      </c>
      <c r="Y3" t="s">
        <v>8209</v>
      </c>
      <c r="Z3">
        <v>0</v>
      </c>
      <c r="AA3" t="s">
        <v>48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0.96250000000000002</v>
      </c>
      <c r="AQ3">
        <v>0.93020000000000003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1.1299999999999999</v>
      </c>
      <c r="AZ3">
        <v>1.4890000000000001</v>
      </c>
      <c r="BA3">
        <v>0</v>
      </c>
      <c r="BB3">
        <v>0.83599004899999996</v>
      </c>
      <c r="BC3">
        <v>0.91</v>
      </c>
      <c r="BD3">
        <v>0</v>
      </c>
      <c r="BE3">
        <v>2801</v>
      </c>
      <c r="BF3">
        <v>975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3475</v>
      </c>
      <c r="BO3">
        <v>0</v>
      </c>
      <c r="BP3">
        <v>0</v>
      </c>
      <c r="BQ3">
        <v>745</v>
      </c>
      <c r="BR3">
        <v>65</v>
      </c>
      <c r="BS3">
        <v>0</v>
      </c>
      <c r="BT3">
        <v>1</v>
      </c>
      <c r="BU3">
        <v>75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1</v>
      </c>
      <c r="CD3">
        <v>75</v>
      </c>
      <c r="CE3">
        <v>0</v>
      </c>
      <c r="CF3">
        <v>5</v>
      </c>
      <c r="CG3">
        <v>1</v>
      </c>
      <c r="CH3">
        <v>0</v>
      </c>
      <c r="CI3" t="s">
        <v>8214</v>
      </c>
      <c r="CJ3" t="s">
        <v>8213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 t="s">
        <v>8212</v>
      </c>
      <c r="CS3" t="s">
        <v>8211</v>
      </c>
      <c r="CT3">
        <v>0</v>
      </c>
      <c r="CU3" t="s">
        <v>8208</v>
      </c>
      <c r="CV3" t="s">
        <v>8210</v>
      </c>
      <c r="CW3">
        <v>0</v>
      </c>
      <c r="CX3" t="s">
        <v>2600</v>
      </c>
      <c r="CY3" t="s">
        <v>8209</v>
      </c>
      <c r="CZ3">
        <v>0</v>
      </c>
      <c r="DA3">
        <v>0.83599004899999996</v>
      </c>
      <c r="DB3">
        <v>8359.9004949999999</v>
      </c>
      <c r="DC3">
        <v>8359.9004949999999</v>
      </c>
      <c r="DD3">
        <v>745</v>
      </c>
      <c r="DE3">
        <v>5</v>
      </c>
      <c r="DF3" t="s">
        <v>8208</v>
      </c>
      <c r="DG3">
        <v>0</v>
      </c>
      <c r="DH3" t="s">
        <v>8209</v>
      </c>
      <c r="DI3">
        <v>10000</v>
      </c>
      <c r="DJ3" t="s">
        <v>8572</v>
      </c>
      <c r="DK3">
        <v>650</v>
      </c>
      <c r="DL3">
        <v>11</v>
      </c>
      <c r="DM3" t="s">
        <v>5376</v>
      </c>
      <c r="DN3" t="s">
        <v>8216</v>
      </c>
      <c r="DO3" t="s">
        <v>8526</v>
      </c>
      <c r="DQ3">
        <f t="shared" ref="DQ3:DQ66" si="1">IF(DH3=D3,1,0)</f>
        <v>1</v>
      </c>
    </row>
    <row r="4" spans="1:121" x14ac:dyDescent="0.35">
      <c r="A4" t="str">
        <f t="shared" si="0"/>
        <v>C3D04065</v>
      </c>
      <c r="B4" t="s">
        <v>8154</v>
      </c>
      <c r="C4">
        <v>10000</v>
      </c>
      <c r="D4" t="s">
        <v>8154</v>
      </c>
      <c r="E4" t="s">
        <v>137</v>
      </c>
      <c r="F4" t="s">
        <v>8154</v>
      </c>
      <c r="G4" t="s">
        <v>8163</v>
      </c>
      <c r="H4" t="s">
        <v>2282</v>
      </c>
      <c r="I4" t="s">
        <v>5363</v>
      </c>
      <c r="J4" t="s">
        <v>3599</v>
      </c>
      <c r="K4">
        <v>10000</v>
      </c>
      <c r="L4" t="s">
        <v>8162</v>
      </c>
      <c r="M4" t="s">
        <v>8154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 t="s">
        <v>8161</v>
      </c>
      <c r="U4" t="s">
        <v>8154</v>
      </c>
      <c r="V4">
        <v>0</v>
      </c>
      <c r="W4">
        <v>0</v>
      </c>
      <c r="X4" t="s">
        <v>8154</v>
      </c>
      <c r="Y4" t="s">
        <v>8154</v>
      </c>
      <c r="Z4" t="s">
        <v>8154</v>
      </c>
      <c r="AA4" t="s">
        <v>48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1.29</v>
      </c>
      <c r="AQ4">
        <v>1.1049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1.47</v>
      </c>
      <c r="AY4">
        <v>1.53</v>
      </c>
      <c r="AZ4">
        <v>0</v>
      </c>
      <c r="BA4">
        <v>0</v>
      </c>
      <c r="BB4">
        <v>1.502522656</v>
      </c>
      <c r="BC4">
        <v>1.05</v>
      </c>
      <c r="BD4">
        <v>1.1049</v>
      </c>
      <c r="BE4">
        <v>299</v>
      </c>
      <c r="BF4">
        <v>114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500</v>
      </c>
      <c r="BO4">
        <v>0</v>
      </c>
      <c r="BP4">
        <v>0</v>
      </c>
      <c r="BQ4">
        <v>210</v>
      </c>
      <c r="BR4">
        <v>50</v>
      </c>
      <c r="BS4">
        <v>114</v>
      </c>
      <c r="BT4">
        <v>1</v>
      </c>
      <c r="BU4">
        <v>1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1000</v>
      </c>
      <c r="CC4">
        <v>1</v>
      </c>
      <c r="CD4">
        <v>0</v>
      </c>
      <c r="CE4">
        <v>0</v>
      </c>
      <c r="CF4">
        <v>5</v>
      </c>
      <c r="CG4">
        <v>1</v>
      </c>
      <c r="CH4">
        <v>6</v>
      </c>
      <c r="CI4" t="s">
        <v>8160</v>
      </c>
      <c r="CJ4" t="s">
        <v>8159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 t="s">
        <v>8158</v>
      </c>
      <c r="CR4" t="s">
        <v>8157</v>
      </c>
      <c r="CS4">
        <v>0</v>
      </c>
      <c r="CT4">
        <v>0</v>
      </c>
      <c r="CU4" t="s">
        <v>8156</v>
      </c>
      <c r="CV4" t="s">
        <v>8153</v>
      </c>
      <c r="CW4" t="s">
        <v>8155</v>
      </c>
      <c r="CX4" t="s">
        <v>34</v>
      </c>
      <c r="CY4" t="s">
        <v>8154</v>
      </c>
      <c r="CZ4">
        <v>0</v>
      </c>
      <c r="DA4">
        <v>1.05</v>
      </c>
      <c r="DB4">
        <v>10500</v>
      </c>
      <c r="DC4">
        <v>10500</v>
      </c>
      <c r="DD4">
        <v>50</v>
      </c>
      <c r="DE4">
        <v>1</v>
      </c>
      <c r="DF4" t="s">
        <v>8153</v>
      </c>
      <c r="DG4">
        <v>0</v>
      </c>
      <c r="DH4" t="s">
        <v>8154</v>
      </c>
      <c r="DI4">
        <v>10000</v>
      </c>
      <c r="DJ4" t="s">
        <v>8572</v>
      </c>
      <c r="DK4">
        <v>650</v>
      </c>
      <c r="DL4">
        <v>13.5</v>
      </c>
      <c r="DM4" t="s">
        <v>5363</v>
      </c>
      <c r="DN4" t="s">
        <v>3599</v>
      </c>
      <c r="DO4" t="s">
        <v>8525</v>
      </c>
      <c r="DQ4">
        <f t="shared" si="1"/>
        <v>1</v>
      </c>
    </row>
    <row r="5" spans="1:121" x14ac:dyDescent="0.35">
      <c r="A5" t="str">
        <f t="shared" si="0"/>
        <v>C3D04065</v>
      </c>
      <c r="B5" t="s">
        <v>8141</v>
      </c>
      <c r="C5">
        <v>10000</v>
      </c>
      <c r="D5" t="s">
        <v>8141</v>
      </c>
      <c r="E5" t="s">
        <v>137</v>
      </c>
      <c r="F5" t="s">
        <v>8141</v>
      </c>
      <c r="G5" t="s">
        <v>8152</v>
      </c>
      <c r="H5" t="s">
        <v>2282</v>
      </c>
      <c r="I5" t="s">
        <v>5363</v>
      </c>
      <c r="J5" t="s">
        <v>8151</v>
      </c>
      <c r="K5">
        <v>10000</v>
      </c>
      <c r="L5" t="s">
        <v>8150</v>
      </c>
      <c r="M5" t="s">
        <v>8141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 t="s">
        <v>8149</v>
      </c>
      <c r="U5" t="s">
        <v>8141</v>
      </c>
      <c r="V5">
        <v>9230714</v>
      </c>
      <c r="W5">
        <v>0</v>
      </c>
      <c r="X5" t="s">
        <v>8141</v>
      </c>
      <c r="Y5" t="s">
        <v>8141</v>
      </c>
      <c r="Z5" t="s">
        <v>8141</v>
      </c>
      <c r="AA5" t="s">
        <v>48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1.2749999999999999</v>
      </c>
      <c r="AQ5">
        <v>1.2319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1.33</v>
      </c>
      <c r="AY5">
        <v>1.53</v>
      </c>
      <c r="AZ5">
        <v>0.995</v>
      </c>
      <c r="BA5">
        <v>0</v>
      </c>
      <c r="BB5">
        <v>0.96025884100000003</v>
      </c>
      <c r="BC5">
        <v>1.21</v>
      </c>
      <c r="BD5">
        <v>1.7</v>
      </c>
      <c r="BE5">
        <v>3559</v>
      </c>
      <c r="BF5">
        <v>1350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149</v>
      </c>
      <c r="BO5">
        <v>310</v>
      </c>
      <c r="BP5">
        <v>0</v>
      </c>
      <c r="BQ5">
        <v>745</v>
      </c>
      <c r="BR5">
        <v>60</v>
      </c>
      <c r="BS5">
        <v>149</v>
      </c>
      <c r="BT5">
        <v>1</v>
      </c>
      <c r="BU5">
        <v>75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3600</v>
      </c>
      <c r="CC5">
        <v>1</v>
      </c>
      <c r="CD5">
        <v>5</v>
      </c>
      <c r="CE5">
        <v>0</v>
      </c>
      <c r="CF5">
        <v>5</v>
      </c>
      <c r="CG5">
        <v>1</v>
      </c>
      <c r="CH5">
        <v>30</v>
      </c>
      <c r="CI5" t="s">
        <v>8148</v>
      </c>
      <c r="CJ5" t="s">
        <v>8147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 t="s">
        <v>8146</v>
      </c>
      <c r="CR5" t="s">
        <v>8145</v>
      </c>
      <c r="CS5" t="s">
        <v>8144</v>
      </c>
      <c r="CT5">
        <v>0</v>
      </c>
      <c r="CU5" t="s">
        <v>8140</v>
      </c>
      <c r="CV5" t="s">
        <v>8143</v>
      </c>
      <c r="CW5" t="s">
        <v>8142</v>
      </c>
      <c r="CX5" t="s">
        <v>2600</v>
      </c>
      <c r="CY5" t="s">
        <v>8141</v>
      </c>
      <c r="CZ5">
        <v>0</v>
      </c>
      <c r="DA5">
        <v>0.96025884100000003</v>
      </c>
      <c r="DB5">
        <v>9602.5884060000008</v>
      </c>
      <c r="DC5">
        <v>9602.5884060000008</v>
      </c>
      <c r="DD5">
        <v>745</v>
      </c>
      <c r="DE5">
        <v>5</v>
      </c>
      <c r="DF5" t="s">
        <v>8140</v>
      </c>
      <c r="DG5">
        <v>0</v>
      </c>
      <c r="DH5" t="s">
        <v>8141</v>
      </c>
      <c r="DI5">
        <v>10000</v>
      </c>
      <c r="DJ5" t="s">
        <v>8572</v>
      </c>
      <c r="DK5">
        <v>650</v>
      </c>
      <c r="DL5">
        <v>13.5</v>
      </c>
      <c r="DM5" t="s">
        <v>5363</v>
      </c>
      <c r="DN5" t="s">
        <v>8151</v>
      </c>
      <c r="DO5" t="s">
        <v>8526</v>
      </c>
      <c r="DQ5">
        <f t="shared" si="1"/>
        <v>1</v>
      </c>
    </row>
    <row r="6" spans="1:121" x14ac:dyDescent="0.35">
      <c r="A6" t="str">
        <f t="shared" si="0"/>
        <v>C3D04065</v>
      </c>
      <c r="B6" t="s">
        <v>8141</v>
      </c>
      <c r="C6">
        <v>10000</v>
      </c>
      <c r="D6" t="s">
        <v>8135</v>
      </c>
      <c r="E6" t="s">
        <v>137</v>
      </c>
      <c r="F6" t="s">
        <v>8135</v>
      </c>
      <c r="G6" t="s">
        <v>8139</v>
      </c>
      <c r="H6" t="s">
        <v>2282</v>
      </c>
      <c r="I6" t="s">
        <v>5363</v>
      </c>
      <c r="J6" t="s">
        <v>8138</v>
      </c>
      <c r="K6">
        <v>10000</v>
      </c>
      <c r="L6" t="s">
        <v>8137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 t="s">
        <v>8135</v>
      </c>
      <c r="V6">
        <v>0</v>
      </c>
      <c r="W6">
        <v>0</v>
      </c>
      <c r="X6">
        <v>0</v>
      </c>
      <c r="Y6">
        <v>0</v>
      </c>
      <c r="Z6">
        <v>0</v>
      </c>
      <c r="AA6" t="s">
        <v>129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1.2749999999999999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1.1599999999999999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2500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2500</v>
      </c>
      <c r="CD6">
        <v>0</v>
      </c>
      <c r="CE6">
        <v>0</v>
      </c>
      <c r="CF6">
        <v>0</v>
      </c>
      <c r="CG6">
        <v>0</v>
      </c>
      <c r="CH6">
        <v>0</v>
      </c>
      <c r="CI6" t="s">
        <v>8136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 t="s">
        <v>8134</v>
      </c>
      <c r="CS6">
        <v>0</v>
      </c>
      <c r="CT6">
        <v>0</v>
      </c>
      <c r="CU6">
        <v>0</v>
      </c>
      <c r="CV6">
        <v>0</v>
      </c>
      <c r="CW6">
        <v>0</v>
      </c>
      <c r="CX6" t="s">
        <v>31</v>
      </c>
      <c r="CY6" t="s">
        <v>8135</v>
      </c>
      <c r="CZ6">
        <v>0</v>
      </c>
      <c r="DA6">
        <v>1.1599999999999999</v>
      </c>
      <c r="DB6">
        <v>11600</v>
      </c>
      <c r="DC6">
        <v>11600</v>
      </c>
      <c r="DD6">
        <v>0</v>
      </c>
      <c r="DE6">
        <v>2500</v>
      </c>
      <c r="DF6" t="s">
        <v>8134</v>
      </c>
      <c r="DG6">
        <v>0</v>
      </c>
      <c r="DH6" t="s">
        <v>8135</v>
      </c>
      <c r="DI6">
        <v>10000</v>
      </c>
      <c r="DJ6" t="s">
        <v>8572</v>
      </c>
      <c r="DK6">
        <v>650</v>
      </c>
      <c r="DL6">
        <v>13.5</v>
      </c>
      <c r="DM6" t="s">
        <v>5363</v>
      </c>
      <c r="DN6" t="s">
        <v>8138</v>
      </c>
      <c r="DO6" t="s">
        <v>8526</v>
      </c>
      <c r="DQ6">
        <f t="shared" si="1"/>
        <v>1</v>
      </c>
    </row>
    <row r="7" spans="1:121" x14ac:dyDescent="0.35">
      <c r="A7" t="str">
        <f t="shared" si="0"/>
        <v>C3D06065</v>
      </c>
      <c r="B7" t="s">
        <v>8078</v>
      </c>
      <c r="C7">
        <v>10000</v>
      </c>
      <c r="D7" t="s">
        <v>8078</v>
      </c>
      <c r="E7" t="s">
        <v>137</v>
      </c>
      <c r="F7" t="s">
        <v>8078</v>
      </c>
      <c r="G7" t="s">
        <v>8089</v>
      </c>
      <c r="H7" t="s">
        <v>2282</v>
      </c>
      <c r="I7" t="s">
        <v>4643</v>
      </c>
      <c r="J7" t="s">
        <v>8088</v>
      </c>
      <c r="K7">
        <v>10000</v>
      </c>
      <c r="L7" t="s">
        <v>8087</v>
      </c>
      <c r="M7" t="s">
        <v>8078</v>
      </c>
      <c r="N7">
        <v>0</v>
      </c>
      <c r="O7">
        <v>0</v>
      </c>
      <c r="P7">
        <v>0</v>
      </c>
      <c r="Q7">
        <v>1864928</v>
      </c>
      <c r="R7">
        <v>0</v>
      </c>
      <c r="S7">
        <v>0</v>
      </c>
      <c r="T7" t="s">
        <v>8086</v>
      </c>
      <c r="U7" t="s">
        <v>8078</v>
      </c>
      <c r="V7">
        <v>0</v>
      </c>
      <c r="W7">
        <v>0</v>
      </c>
      <c r="X7" t="s">
        <v>8078</v>
      </c>
      <c r="Y7" t="s">
        <v>8078</v>
      </c>
      <c r="Z7" t="s">
        <v>8078</v>
      </c>
      <c r="AA7" t="s">
        <v>48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1.94001</v>
      </c>
      <c r="AQ7">
        <v>1.69</v>
      </c>
      <c r="AR7">
        <v>0</v>
      </c>
      <c r="AS7">
        <v>0</v>
      </c>
      <c r="AT7">
        <v>0</v>
      </c>
      <c r="AU7">
        <v>1.8478102160000001</v>
      </c>
      <c r="AV7">
        <v>0</v>
      </c>
      <c r="AW7">
        <v>0</v>
      </c>
      <c r="AX7">
        <v>1.8</v>
      </c>
      <c r="AY7">
        <v>2.29</v>
      </c>
      <c r="AZ7">
        <v>0</v>
      </c>
      <c r="BA7">
        <v>0</v>
      </c>
      <c r="BB7">
        <v>1.174904934</v>
      </c>
      <c r="BC7">
        <v>2.02</v>
      </c>
      <c r="BD7">
        <v>1.69</v>
      </c>
      <c r="BE7">
        <v>847</v>
      </c>
      <c r="BF7">
        <v>994</v>
      </c>
      <c r="BG7">
        <v>0</v>
      </c>
      <c r="BH7">
        <v>0</v>
      </c>
      <c r="BI7">
        <v>0</v>
      </c>
      <c r="BJ7">
        <v>1006</v>
      </c>
      <c r="BK7">
        <v>0</v>
      </c>
      <c r="BL7">
        <v>0</v>
      </c>
      <c r="BM7">
        <v>60</v>
      </c>
      <c r="BN7">
        <v>300</v>
      </c>
      <c r="BO7">
        <v>0</v>
      </c>
      <c r="BP7">
        <v>0</v>
      </c>
      <c r="BQ7">
        <v>395</v>
      </c>
      <c r="BR7">
        <v>17</v>
      </c>
      <c r="BS7">
        <v>994</v>
      </c>
      <c r="BT7">
        <v>1</v>
      </c>
      <c r="BU7">
        <v>1</v>
      </c>
      <c r="BV7">
        <v>0</v>
      </c>
      <c r="BW7">
        <v>0</v>
      </c>
      <c r="BX7">
        <v>0</v>
      </c>
      <c r="BY7">
        <v>1</v>
      </c>
      <c r="BZ7">
        <v>0</v>
      </c>
      <c r="CA7">
        <v>0</v>
      </c>
      <c r="CB7">
        <v>1</v>
      </c>
      <c r="CC7">
        <v>1</v>
      </c>
      <c r="CD7">
        <v>0</v>
      </c>
      <c r="CE7">
        <v>0</v>
      </c>
      <c r="CF7">
        <v>5</v>
      </c>
      <c r="CG7">
        <v>1</v>
      </c>
      <c r="CH7">
        <v>4</v>
      </c>
      <c r="CI7" t="s">
        <v>8085</v>
      </c>
      <c r="CJ7" t="s">
        <v>8084</v>
      </c>
      <c r="CK7">
        <v>0</v>
      </c>
      <c r="CL7">
        <v>0</v>
      </c>
      <c r="CM7">
        <v>0</v>
      </c>
      <c r="CN7" t="s">
        <v>8083</v>
      </c>
      <c r="CO7">
        <v>0</v>
      </c>
      <c r="CP7">
        <v>0</v>
      </c>
      <c r="CQ7" t="s">
        <v>8082</v>
      </c>
      <c r="CR7" t="s">
        <v>8081</v>
      </c>
      <c r="CS7">
        <v>0</v>
      </c>
      <c r="CT7">
        <v>0</v>
      </c>
      <c r="CU7" t="s">
        <v>8077</v>
      </c>
      <c r="CV7" t="s">
        <v>8080</v>
      </c>
      <c r="CW7" t="s">
        <v>8079</v>
      </c>
      <c r="CX7" t="s">
        <v>2600</v>
      </c>
      <c r="CY7" t="s">
        <v>8078</v>
      </c>
      <c r="CZ7">
        <v>0</v>
      </c>
      <c r="DA7">
        <v>1.174904934</v>
      </c>
      <c r="DB7">
        <v>11749.04934</v>
      </c>
      <c r="DC7">
        <v>11749.04934</v>
      </c>
      <c r="DD7">
        <v>395</v>
      </c>
      <c r="DE7">
        <v>5</v>
      </c>
      <c r="DF7" t="s">
        <v>8077</v>
      </c>
      <c r="DG7">
        <v>0</v>
      </c>
      <c r="DH7" t="s">
        <v>8078</v>
      </c>
      <c r="DI7">
        <v>10000</v>
      </c>
      <c r="DJ7" t="s">
        <v>8572</v>
      </c>
      <c r="DK7">
        <v>650</v>
      </c>
      <c r="DL7">
        <v>19</v>
      </c>
      <c r="DM7" t="s">
        <v>4643</v>
      </c>
      <c r="DN7" t="s">
        <v>8088</v>
      </c>
      <c r="DO7" t="s">
        <v>8525</v>
      </c>
      <c r="DQ7">
        <f t="shared" si="1"/>
        <v>1</v>
      </c>
    </row>
    <row r="8" spans="1:121" x14ac:dyDescent="0.35">
      <c r="A8" t="str">
        <f t="shared" si="0"/>
        <v>C3D06065</v>
      </c>
      <c r="B8" t="s">
        <v>8068</v>
      </c>
      <c r="C8">
        <v>10000</v>
      </c>
      <c r="D8" t="s">
        <v>8068</v>
      </c>
      <c r="E8" t="s">
        <v>137</v>
      </c>
      <c r="F8" t="s">
        <v>8068</v>
      </c>
      <c r="G8" t="s">
        <v>8076</v>
      </c>
      <c r="H8" t="s">
        <v>2282</v>
      </c>
      <c r="I8" t="s">
        <v>2523</v>
      </c>
      <c r="J8" t="s">
        <v>8075</v>
      </c>
      <c r="K8">
        <v>10000</v>
      </c>
      <c r="L8" t="s">
        <v>8074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 t="s">
        <v>8073</v>
      </c>
      <c r="U8" t="s">
        <v>8068</v>
      </c>
      <c r="V8">
        <v>9158861</v>
      </c>
      <c r="W8">
        <v>0</v>
      </c>
      <c r="X8" t="s">
        <v>8068</v>
      </c>
      <c r="Y8">
        <v>0</v>
      </c>
      <c r="Z8">
        <v>0</v>
      </c>
      <c r="AA8" t="s">
        <v>48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1.94001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2.02</v>
      </c>
      <c r="AY8">
        <v>2.29</v>
      </c>
      <c r="AZ8">
        <v>1.726</v>
      </c>
      <c r="BA8">
        <v>0</v>
      </c>
      <c r="BB8">
        <v>1.4686311679999999</v>
      </c>
      <c r="BC8">
        <v>0</v>
      </c>
      <c r="BD8">
        <v>0</v>
      </c>
      <c r="BE8">
        <v>49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500</v>
      </c>
      <c r="BO8">
        <v>165</v>
      </c>
      <c r="BP8">
        <v>0</v>
      </c>
      <c r="BQ8">
        <v>415</v>
      </c>
      <c r="BR8">
        <v>0</v>
      </c>
      <c r="BS8">
        <v>0</v>
      </c>
      <c r="BT8">
        <v>1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3600</v>
      </c>
      <c r="CC8">
        <v>1</v>
      </c>
      <c r="CD8">
        <v>5</v>
      </c>
      <c r="CE8">
        <v>0</v>
      </c>
      <c r="CF8">
        <v>5</v>
      </c>
      <c r="CG8">
        <v>0</v>
      </c>
      <c r="CH8">
        <v>0</v>
      </c>
      <c r="CI8" t="s">
        <v>8072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 t="s">
        <v>8071</v>
      </c>
      <c r="CR8" t="s">
        <v>8070</v>
      </c>
      <c r="CS8" t="s">
        <v>8069</v>
      </c>
      <c r="CT8">
        <v>0</v>
      </c>
      <c r="CU8" t="s">
        <v>8067</v>
      </c>
      <c r="CV8">
        <v>0</v>
      </c>
      <c r="CW8">
        <v>0</v>
      </c>
      <c r="CX8" t="s">
        <v>2600</v>
      </c>
      <c r="CY8" t="s">
        <v>8068</v>
      </c>
      <c r="CZ8">
        <v>0</v>
      </c>
      <c r="DA8">
        <v>1.4686311679999999</v>
      </c>
      <c r="DB8">
        <v>14686.311680000001</v>
      </c>
      <c r="DC8">
        <v>14686.311680000001</v>
      </c>
      <c r="DD8">
        <v>415</v>
      </c>
      <c r="DE8">
        <v>5</v>
      </c>
      <c r="DF8" t="s">
        <v>8067</v>
      </c>
      <c r="DG8">
        <v>0</v>
      </c>
      <c r="DH8" t="s">
        <v>8068</v>
      </c>
      <c r="DI8">
        <v>10000</v>
      </c>
      <c r="DJ8" t="s">
        <v>8572</v>
      </c>
      <c r="DK8">
        <v>650</v>
      </c>
      <c r="DL8">
        <v>20</v>
      </c>
      <c r="DM8" t="s">
        <v>2523</v>
      </c>
      <c r="DN8" t="s">
        <v>8075</v>
      </c>
      <c r="DO8" t="s">
        <v>8526</v>
      </c>
      <c r="DQ8">
        <f t="shared" si="1"/>
        <v>1</v>
      </c>
    </row>
    <row r="9" spans="1:121" x14ac:dyDescent="0.35">
      <c r="A9" t="str">
        <f t="shared" si="0"/>
        <v>C3D06065</v>
      </c>
      <c r="B9" t="s">
        <v>8068</v>
      </c>
      <c r="C9">
        <v>10000</v>
      </c>
      <c r="D9" t="s">
        <v>8060</v>
      </c>
      <c r="E9" t="s">
        <v>137</v>
      </c>
      <c r="F9" t="s">
        <v>8060</v>
      </c>
      <c r="G9" t="s">
        <v>8066</v>
      </c>
      <c r="H9" t="s">
        <v>2282</v>
      </c>
      <c r="I9" t="s">
        <v>2523</v>
      </c>
      <c r="J9" t="s">
        <v>8065</v>
      </c>
      <c r="K9">
        <v>10000</v>
      </c>
      <c r="L9" t="s">
        <v>8064</v>
      </c>
      <c r="M9" t="s">
        <v>8060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 t="s">
        <v>8060</v>
      </c>
      <c r="V9">
        <v>0</v>
      </c>
      <c r="W9">
        <v>0</v>
      </c>
      <c r="X9">
        <v>0</v>
      </c>
      <c r="Y9">
        <v>0</v>
      </c>
      <c r="Z9" t="s">
        <v>8060</v>
      </c>
      <c r="AA9" t="s">
        <v>129</v>
      </c>
      <c r="AB9" t="s">
        <v>514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1.9375</v>
      </c>
      <c r="AQ9">
        <v>1.26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1.74</v>
      </c>
      <c r="AZ9">
        <v>0</v>
      </c>
      <c r="BA9">
        <v>0</v>
      </c>
      <c r="BB9">
        <v>0</v>
      </c>
      <c r="BC9">
        <v>0</v>
      </c>
      <c r="BD9">
        <v>1.26</v>
      </c>
      <c r="BE9">
        <v>0</v>
      </c>
      <c r="BF9">
        <v>1645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1645</v>
      </c>
      <c r="BT9">
        <v>2500</v>
      </c>
      <c r="BU9">
        <v>1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2500</v>
      </c>
      <c r="CD9">
        <v>0</v>
      </c>
      <c r="CE9">
        <v>0</v>
      </c>
      <c r="CF9">
        <v>0</v>
      </c>
      <c r="CG9">
        <v>0</v>
      </c>
      <c r="CH9">
        <v>5</v>
      </c>
      <c r="CI9" t="s">
        <v>8063</v>
      </c>
      <c r="CJ9" t="s">
        <v>8062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 t="s">
        <v>8061</v>
      </c>
      <c r="CS9">
        <v>0</v>
      </c>
      <c r="CT9">
        <v>0</v>
      </c>
      <c r="CU9">
        <v>0</v>
      </c>
      <c r="CV9">
        <v>0</v>
      </c>
      <c r="CW9" t="s">
        <v>8059</v>
      </c>
      <c r="CX9" t="s">
        <v>36</v>
      </c>
      <c r="CY9" t="s">
        <v>8060</v>
      </c>
      <c r="CZ9">
        <v>0</v>
      </c>
      <c r="DA9">
        <v>1.26</v>
      </c>
      <c r="DB9">
        <v>12600</v>
      </c>
      <c r="DC9">
        <v>12600</v>
      </c>
      <c r="DD9">
        <v>1645</v>
      </c>
      <c r="DE9">
        <v>5</v>
      </c>
      <c r="DF9" t="s">
        <v>8059</v>
      </c>
      <c r="DG9">
        <v>0</v>
      </c>
      <c r="DH9" t="s">
        <v>8060</v>
      </c>
      <c r="DI9">
        <v>10000</v>
      </c>
      <c r="DJ9" t="s">
        <v>8572</v>
      </c>
      <c r="DK9">
        <v>650</v>
      </c>
      <c r="DL9">
        <v>20</v>
      </c>
      <c r="DM9" t="s">
        <v>2523</v>
      </c>
      <c r="DN9" t="s">
        <v>8065</v>
      </c>
      <c r="DO9" t="s">
        <v>8526</v>
      </c>
      <c r="DQ9">
        <f t="shared" si="1"/>
        <v>1</v>
      </c>
    </row>
    <row r="10" spans="1:121" x14ac:dyDescent="0.35">
      <c r="A10" t="str">
        <f t="shared" si="0"/>
        <v>C3D06065</v>
      </c>
      <c r="B10" t="s">
        <v>8049</v>
      </c>
      <c r="C10">
        <v>10000</v>
      </c>
      <c r="D10" t="s">
        <v>8049</v>
      </c>
      <c r="E10" t="s">
        <v>137</v>
      </c>
      <c r="F10" t="s">
        <v>8049</v>
      </c>
      <c r="G10" t="s">
        <v>8058</v>
      </c>
      <c r="H10" t="s">
        <v>2282</v>
      </c>
      <c r="I10" t="s">
        <v>2523</v>
      </c>
      <c r="J10" t="s">
        <v>6739</v>
      </c>
      <c r="K10">
        <v>10000</v>
      </c>
      <c r="L10" t="s">
        <v>8057</v>
      </c>
      <c r="M10" t="s">
        <v>8049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 t="s">
        <v>8056</v>
      </c>
      <c r="U10" t="s">
        <v>8049</v>
      </c>
      <c r="V10">
        <v>0</v>
      </c>
      <c r="W10">
        <v>0</v>
      </c>
      <c r="X10" t="s">
        <v>8049</v>
      </c>
      <c r="Y10" t="s">
        <v>8049</v>
      </c>
      <c r="Z10" t="s">
        <v>8049</v>
      </c>
      <c r="AA10" t="s">
        <v>48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2.0125000000000002</v>
      </c>
      <c r="AQ10">
        <v>1.758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2.1</v>
      </c>
      <c r="AY10">
        <v>2.89</v>
      </c>
      <c r="AZ10">
        <v>0</v>
      </c>
      <c r="BA10">
        <v>0</v>
      </c>
      <c r="BB10">
        <v>1.5816027960000001</v>
      </c>
      <c r="BC10">
        <v>1.82</v>
      </c>
      <c r="BD10">
        <v>1.758</v>
      </c>
      <c r="BE10">
        <v>873</v>
      </c>
      <c r="BF10">
        <v>490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300</v>
      </c>
      <c r="BO10">
        <v>0</v>
      </c>
      <c r="BP10">
        <v>0</v>
      </c>
      <c r="BQ10">
        <v>1995</v>
      </c>
      <c r="BR10">
        <v>0</v>
      </c>
      <c r="BS10">
        <v>490</v>
      </c>
      <c r="BT10">
        <v>1</v>
      </c>
      <c r="BU10">
        <v>1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1000</v>
      </c>
      <c r="CC10">
        <v>1</v>
      </c>
      <c r="CD10">
        <v>0</v>
      </c>
      <c r="CE10">
        <v>0</v>
      </c>
      <c r="CF10">
        <v>5</v>
      </c>
      <c r="CG10">
        <v>1</v>
      </c>
      <c r="CH10">
        <v>4</v>
      </c>
      <c r="CI10" t="s">
        <v>8055</v>
      </c>
      <c r="CJ10" t="s">
        <v>8054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 t="s">
        <v>8053</v>
      </c>
      <c r="CR10" t="s">
        <v>8052</v>
      </c>
      <c r="CS10">
        <v>0</v>
      </c>
      <c r="CT10">
        <v>0</v>
      </c>
      <c r="CU10" t="s">
        <v>8048</v>
      </c>
      <c r="CV10" t="s">
        <v>8051</v>
      </c>
      <c r="CW10" t="s">
        <v>8050</v>
      </c>
      <c r="CX10" t="s">
        <v>2600</v>
      </c>
      <c r="CY10" t="s">
        <v>8049</v>
      </c>
      <c r="CZ10">
        <v>0</v>
      </c>
      <c r="DA10">
        <v>1.5816027960000001</v>
      </c>
      <c r="DB10">
        <v>15816.027959999999</v>
      </c>
      <c r="DC10">
        <v>15816.027959999999</v>
      </c>
      <c r="DD10">
        <v>1995</v>
      </c>
      <c r="DE10">
        <v>5</v>
      </c>
      <c r="DF10" t="s">
        <v>8048</v>
      </c>
      <c r="DG10">
        <v>0</v>
      </c>
      <c r="DH10" t="s">
        <v>8049</v>
      </c>
      <c r="DI10">
        <v>10000</v>
      </c>
      <c r="DJ10" t="s">
        <v>8572</v>
      </c>
      <c r="DK10">
        <v>650</v>
      </c>
      <c r="DL10">
        <v>13</v>
      </c>
      <c r="DM10" t="s">
        <v>2523</v>
      </c>
      <c r="DN10" t="s">
        <v>6739</v>
      </c>
      <c r="DO10" t="s">
        <v>8538</v>
      </c>
      <c r="DQ10">
        <f t="shared" si="1"/>
        <v>1</v>
      </c>
    </row>
    <row r="11" spans="1:121" x14ac:dyDescent="0.35">
      <c r="A11" t="str">
        <f t="shared" si="0"/>
        <v>C3D08065</v>
      </c>
      <c r="B11" t="s">
        <v>8014</v>
      </c>
      <c r="C11">
        <v>10000</v>
      </c>
      <c r="D11" t="s">
        <v>8014</v>
      </c>
      <c r="E11" t="s">
        <v>137</v>
      </c>
      <c r="F11" t="s">
        <v>8014</v>
      </c>
      <c r="G11" t="s">
        <v>8022</v>
      </c>
      <c r="H11" t="s">
        <v>2282</v>
      </c>
      <c r="I11" t="s">
        <v>4466</v>
      </c>
      <c r="J11" t="s">
        <v>7997</v>
      </c>
      <c r="K11">
        <v>10000</v>
      </c>
      <c r="L11" t="s">
        <v>8021</v>
      </c>
      <c r="M11" t="s">
        <v>8014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 t="s">
        <v>8014</v>
      </c>
      <c r="V11">
        <v>9158868</v>
      </c>
      <c r="W11">
        <v>0</v>
      </c>
      <c r="X11" t="s">
        <v>8014</v>
      </c>
      <c r="Y11" t="s">
        <v>8014</v>
      </c>
      <c r="Z11" t="s">
        <v>8014</v>
      </c>
      <c r="AA11" t="s">
        <v>48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2.59</v>
      </c>
      <c r="AQ11">
        <v>1.68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3.05</v>
      </c>
      <c r="AZ11">
        <v>4.0430000000000001</v>
      </c>
      <c r="BA11">
        <v>0</v>
      </c>
      <c r="BB11">
        <v>1.570305633</v>
      </c>
      <c r="BC11">
        <v>2.61</v>
      </c>
      <c r="BD11">
        <v>1.68</v>
      </c>
      <c r="BE11">
        <v>446</v>
      </c>
      <c r="BF11">
        <v>959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13</v>
      </c>
      <c r="BO11">
        <v>22</v>
      </c>
      <c r="BP11">
        <v>0</v>
      </c>
      <c r="BQ11">
        <v>940</v>
      </c>
      <c r="BR11">
        <v>31</v>
      </c>
      <c r="BS11">
        <v>959</v>
      </c>
      <c r="BT11">
        <v>1</v>
      </c>
      <c r="BU11">
        <v>1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1</v>
      </c>
      <c r="CD11">
        <v>2</v>
      </c>
      <c r="CE11">
        <v>0</v>
      </c>
      <c r="CF11">
        <v>5</v>
      </c>
      <c r="CG11">
        <v>1</v>
      </c>
      <c r="CH11">
        <v>4</v>
      </c>
      <c r="CI11" t="s">
        <v>8020</v>
      </c>
      <c r="CJ11" t="s">
        <v>8019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 t="s">
        <v>8018</v>
      </c>
      <c r="CS11" t="s">
        <v>8017</v>
      </c>
      <c r="CT11">
        <v>0</v>
      </c>
      <c r="CU11" t="s">
        <v>8013</v>
      </c>
      <c r="CV11" t="s">
        <v>8016</v>
      </c>
      <c r="CW11" t="s">
        <v>8015</v>
      </c>
      <c r="CX11" t="s">
        <v>2600</v>
      </c>
      <c r="CY11" t="s">
        <v>8014</v>
      </c>
      <c r="CZ11">
        <v>0</v>
      </c>
      <c r="DA11">
        <v>1.570305633</v>
      </c>
      <c r="DB11">
        <v>15703.056329999999</v>
      </c>
      <c r="DC11">
        <v>15703.056329999999</v>
      </c>
      <c r="DD11">
        <v>940</v>
      </c>
      <c r="DE11">
        <v>5</v>
      </c>
      <c r="DF11" t="s">
        <v>8013</v>
      </c>
      <c r="DG11">
        <v>0</v>
      </c>
      <c r="DH11" t="s">
        <v>8014</v>
      </c>
      <c r="DI11">
        <v>10000</v>
      </c>
      <c r="DJ11" t="s">
        <v>8572</v>
      </c>
      <c r="DK11">
        <v>650</v>
      </c>
      <c r="DL11">
        <v>24</v>
      </c>
      <c r="DM11" t="s">
        <v>4466</v>
      </c>
      <c r="DN11" t="s">
        <v>7997</v>
      </c>
      <c r="DO11" t="s">
        <v>8525</v>
      </c>
      <c r="DQ11">
        <f t="shared" si="1"/>
        <v>1</v>
      </c>
    </row>
    <row r="12" spans="1:121" x14ac:dyDescent="0.35">
      <c r="A12" t="str">
        <f t="shared" si="0"/>
        <v>C3D08065</v>
      </c>
      <c r="B12" t="s">
        <v>8006</v>
      </c>
      <c r="C12">
        <v>10000</v>
      </c>
      <c r="D12" t="s">
        <v>8006</v>
      </c>
      <c r="E12" t="s">
        <v>137</v>
      </c>
      <c r="F12" t="s">
        <v>8006</v>
      </c>
      <c r="G12" t="s">
        <v>8012</v>
      </c>
      <c r="H12" t="s">
        <v>2282</v>
      </c>
      <c r="I12" t="s">
        <v>4466</v>
      </c>
      <c r="J12" t="s">
        <v>8011</v>
      </c>
      <c r="K12">
        <v>10000</v>
      </c>
      <c r="L12" t="s">
        <v>8010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 t="s">
        <v>8006</v>
      </c>
      <c r="V12">
        <v>0</v>
      </c>
      <c r="W12">
        <v>0</v>
      </c>
      <c r="X12" t="s">
        <v>8006</v>
      </c>
      <c r="Y12" t="s">
        <v>8006</v>
      </c>
      <c r="Z12">
        <v>0</v>
      </c>
      <c r="AA12" t="s">
        <v>48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2.59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3.05</v>
      </c>
      <c r="AZ12">
        <v>0</v>
      </c>
      <c r="BA12">
        <v>0</v>
      </c>
      <c r="BB12">
        <v>1.9431120070000001</v>
      </c>
      <c r="BC12">
        <v>2.74</v>
      </c>
      <c r="BD12">
        <v>0</v>
      </c>
      <c r="BE12">
        <v>2981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250</v>
      </c>
      <c r="BR12">
        <v>9</v>
      </c>
      <c r="BS12">
        <v>0</v>
      </c>
      <c r="BT12">
        <v>1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1</v>
      </c>
      <c r="CD12">
        <v>0</v>
      </c>
      <c r="CE12">
        <v>0</v>
      </c>
      <c r="CF12">
        <v>5</v>
      </c>
      <c r="CG12">
        <v>1</v>
      </c>
      <c r="CH12">
        <v>0</v>
      </c>
      <c r="CI12" t="s">
        <v>8009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 t="s">
        <v>8008</v>
      </c>
      <c r="CS12">
        <v>0</v>
      </c>
      <c r="CT12">
        <v>0</v>
      </c>
      <c r="CU12" t="s">
        <v>8005</v>
      </c>
      <c r="CV12" t="s">
        <v>8007</v>
      </c>
      <c r="CW12">
        <v>0</v>
      </c>
      <c r="CX12" t="s">
        <v>2600</v>
      </c>
      <c r="CY12" t="s">
        <v>8006</v>
      </c>
      <c r="CZ12">
        <v>0</v>
      </c>
      <c r="DA12">
        <v>1.9431120070000001</v>
      </c>
      <c r="DB12">
        <v>19431.120070000001</v>
      </c>
      <c r="DC12">
        <v>19431.120070000001</v>
      </c>
      <c r="DD12">
        <v>250</v>
      </c>
      <c r="DE12">
        <v>5</v>
      </c>
      <c r="DF12" t="s">
        <v>8005</v>
      </c>
      <c r="DG12">
        <v>0</v>
      </c>
      <c r="DH12" t="s">
        <v>8006</v>
      </c>
      <c r="DI12">
        <v>10000</v>
      </c>
      <c r="DJ12" t="s">
        <v>8572</v>
      </c>
      <c r="DK12">
        <v>650</v>
      </c>
      <c r="DL12">
        <v>25.5</v>
      </c>
      <c r="DM12" t="s">
        <v>4466</v>
      </c>
      <c r="DN12" t="s">
        <v>8011</v>
      </c>
      <c r="DO12" t="s">
        <v>8526</v>
      </c>
      <c r="DQ12">
        <f t="shared" si="1"/>
        <v>1</v>
      </c>
    </row>
    <row r="13" spans="1:121" x14ac:dyDescent="0.35">
      <c r="A13" t="str">
        <f t="shared" si="0"/>
        <v>C3D08065</v>
      </c>
      <c r="B13" t="s">
        <v>8006</v>
      </c>
      <c r="C13">
        <v>10000</v>
      </c>
      <c r="D13" t="s">
        <v>8000</v>
      </c>
      <c r="E13" t="s">
        <v>137</v>
      </c>
      <c r="F13" t="s">
        <v>8000</v>
      </c>
      <c r="G13" t="s">
        <v>8004</v>
      </c>
      <c r="H13" t="s">
        <v>2282</v>
      </c>
      <c r="I13" t="s">
        <v>4466</v>
      </c>
      <c r="J13" t="s">
        <v>8003</v>
      </c>
      <c r="K13">
        <v>10000</v>
      </c>
      <c r="L13" t="s">
        <v>8002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 t="s">
        <v>8000</v>
      </c>
      <c r="V13">
        <v>0</v>
      </c>
      <c r="W13">
        <v>0</v>
      </c>
      <c r="X13">
        <v>0</v>
      </c>
      <c r="Y13">
        <v>0</v>
      </c>
      <c r="Z13">
        <v>0</v>
      </c>
      <c r="AA13" t="s">
        <v>129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2.5874999999999999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2.3199999999999998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2500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2500</v>
      </c>
      <c r="CD13">
        <v>0</v>
      </c>
      <c r="CE13">
        <v>0</v>
      </c>
      <c r="CF13">
        <v>0</v>
      </c>
      <c r="CG13">
        <v>0</v>
      </c>
      <c r="CH13">
        <v>0</v>
      </c>
      <c r="CI13" t="s">
        <v>8001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 t="s">
        <v>7999</v>
      </c>
      <c r="CS13">
        <v>0</v>
      </c>
      <c r="CT13">
        <v>0</v>
      </c>
      <c r="CU13">
        <v>0</v>
      </c>
      <c r="CV13">
        <v>0</v>
      </c>
      <c r="CW13">
        <v>0</v>
      </c>
      <c r="CX13" t="s">
        <v>31</v>
      </c>
      <c r="CY13" t="s">
        <v>8000</v>
      </c>
      <c r="CZ13">
        <v>0</v>
      </c>
      <c r="DA13">
        <v>2.3199999999999998</v>
      </c>
      <c r="DB13">
        <v>23200</v>
      </c>
      <c r="DC13">
        <v>23200</v>
      </c>
      <c r="DD13">
        <v>0</v>
      </c>
      <c r="DE13">
        <v>2500</v>
      </c>
      <c r="DF13" t="s">
        <v>7999</v>
      </c>
      <c r="DG13">
        <v>0</v>
      </c>
      <c r="DH13" t="s">
        <v>8000</v>
      </c>
      <c r="DI13">
        <v>10000</v>
      </c>
      <c r="DJ13" t="s">
        <v>8572</v>
      </c>
      <c r="DK13">
        <v>650</v>
      </c>
      <c r="DL13">
        <v>25.5</v>
      </c>
      <c r="DM13" t="s">
        <v>4466</v>
      </c>
      <c r="DN13" t="s">
        <v>8003</v>
      </c>
      <c r="DO13" t="s">
        <v>8526</v>
      </c>
      <c r="DQ13">
        <f t="shared" si="1"/>
        <v>1</v>
      </c>
    </row>
    <row r="14" spans="1:121" x14ac:dyDescent="0.35">
      <c r="A14" t="str">
        <f t="shared" si="0"/>
        <v>C3D08065</v>
      </c>
      <c r="B14" t="s">
        <v>7987</v>
      </c>
      <c r="C14">
        <v>10000</v>
      </c>
      <c r="D14" t="s">
        <v>7987</v>
      </c>
      <c r="E14" t="s">
        <v>137</v>
      </c>
      <c r="F14" t="s">
        <v>7987</v>
      </c>
      <c r="G14" t="s">
        <v>7998</v>
      </c>
      <c r="H14" t="s">
        <v>2282</v>
      </c>
      <c r="I14" t="s">
        <v>4466</v>
      </c>
      <c r="J14" t="s">
        <v>7997</v>
      </c>
      <c r="K14">
        <v>10000</v>
      </c>
      <c r="L14" t="s">
        <v>7996</v>
      </c>
      <c r="M14" t="s">
        <v>7987</v>
      </c>
      <c r="N14">
        <v>0</v>
      </c>
      <c r="O14">
        <v>0</v>
      </c>
      <c r="P14">
        <v>0</v>
      </c>
      <c r="Q14">
        <v>2373937</v>
      </c>
      <c r="R14">
        <v>0</v>
      </c>
      <c r="S14">
        <v>0</v>
      </c>
      <c r="T14" t="s">
        <v>7995</v>
      </c>
      <c r="U14" t="s">
        <v>7987</v>
      </c>
      <c r="V14">
        <v>0</v>
      </c>
      <c r="W14">
        <v>0</v>
      </c>
      <c r="X14" t="s">
        <v>7987</v>
      </c>
      <c r="Y14" t="s">
        <v>7987</v>
      </c>
      <c r="Z14" t="s">
        <v>7987</v>
      </c>
      <c r="AA14" t="s">
        <v>48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2.6900200000000001</v>
      </c>
      <c r="AQ14">
        <v>2.5419</v>
      </c>
      <c r="AR14">
        <v>0</v>
      </c>
      <c r="AS14">
        <v>0</v>
      </c>
      <c r="AT14">
        <v>0</v>
      </c>
      <c r="AU14">
        <v>2.558506452</v>
      </c>
      <c r="AV14">
        <v>0</v>
      </c>
      <c r="AW14">
        <v>0</v>
      </c>
      <c r="AX14">
        <v>2.5499999999999998</v>
      </c>
      <c r="AY14">
        <v>3.42</v>
      </c>
      <c r="AZ14">
        <v>0</v>
      </c>
      <c r="BA14">
        <v>0</v>
      </c>
      <c r="BB14">
        <v>1.9995978210000001</v>
      </c>
      <c r="BC14">
        <v>2.73</v>
      </c>
      <c r="BD14">
        <v>2.5419</v>
      </c>
      <c r="BE14">
        <v>1417</v>
      </c>
      <c r="BF14">
        <v>596</v>
      </c>
      <c r="BG14">
        <v>0</v>
      </c>
      <c r="BH14">
        <v>0</v>
      </c>
      <c r="BI14">
        <v>0</v>
      </c>
      <c r="BJ14">
        <v>849</v>
      </c>
      <c r="BK14">
        <v>0</v>
      </c>
      <c r="BL14">
        <v>0</v>
      </c>
      <c r="BM14">
        <v>70</v>
      </c>
      <c r="BN14">
        <v>0</v>
      </c>
      <c r="BO14">
        <v>0</v>
      </c>
      <c r="BP14">
        <v>0</v>
      </c>
      <c r="BQ14">
        <v>995</v>
      </c>
      <c r="BR14">
        <v>35</v>
      </c>
      <c r="BS14">
        <v>596</v>
      </c>
      <c r="BT14">
        <v>1</v>
      </c>
      <c r="BU14">
        <v>1</v>
      </c>
      <c r="BV14">
        <v>0</v>
      </c>
      <c r="BW14">
        <v>0</v>
      </c>
      <c r="BX14">
        <v>0</v>
      </c>
      <c r="BY14">
        <v>1</v>
      </c>
      <c r="BZ14">
        <v>0</v>
      </c>
      <c r="CA14">
        <v>0</v>
      </c>
      <c r="CB14">
        <v>1</v>
      </c>
      <c r="CC14">
        <v>1</v>
      </c>
      <c r="CD14">
        <v>0</v>
      </c>
      <c r="CE14">
        <v>0</v>
      </c>
      <c r="CF14">
        <v>5</v>
      </c>
      <c r="CG14">
        <v>1</v>
      </c>
      <c r="CH14">
        <v>3</v>
      </c>
      <c r="CI14" t="s">
        <v>7994</v>
      </c>
      <c r="CJ14" t="s">
        <v>7993</v>
      </c>
      <c r="CK14">
        <v>0</v>
      </c>
      <c r="CL14">
        <v>0</v>
      </c>
      <c r="CM14">
        <v>0</v>
      </c>
      <c r="CN14" t="s">
        <v>7992</v>
      </c>
      <c r="CO14">
        <v>0</v>
      </c>
      <c r="CP14">
        <v>0</v>
      </c>
      <c r="CQ14" t="s">
        <v>7991</v>
      </c>
      <c r="CR14" t="s">
        <v>7990</v>
      </c>
      <c r="CS14">
        <v>0</v>
      </c>
      <c r="CT14">
        <v>0</v>
      </c>
      <c r="CU14" t="s">
        <v>7986</v>
      </c>
      <c r="CV14" t="s">
        <v>7989</v>
      </c>
      <c r="CW14" t="s">
        <v>7988</v>
      </c>
      <c r="CX14" t="s">
        <v>2600</v>
      </c>
      <c r="CY14" t="s">
        <v>7987</v>
      </c>
      <c r="CZ14">
        <v>0</v>
      </c>
      <c r="DA14">
        <v>1.9995978210000001</v>
      </c>
      <c r="DB14">
        <v>19995.978210000001</v>
      </c>
      <c r="DC14">
        <v>19995.978210000001</v>
      </c>
      <c r="DD14">
        <v>995</v>
      </c>
      <c r="DE14">
        <v>5</v>
      </c>
      <c r="DF14" t="s">
        <v>7986</v>
      </c>
      <c r="DG14">
        <v>0</v>
      </c>
      <c r="DH14" t="s">
        <v>7987</v>
      </c>
      <c r="DI14">
        <v>10000</v>
      </c>
      <c r="DJ14" t="s">
        <v>8572</v>
      </c>
      <c r="DK14">
        <v>650</v>
      </c>
      <c r="DL14">
        <v>16.5</v>
      </c>
      <c r="DM14" t="s">
        <v>4466</v>
      </c>
      <c r="DN14" t="s">
        <v>7997</v>
      </c>
      <c r="DO14" t="s">
        <v>8538</v>
      </c>
      <c r="DQ14">
        <f t="shared" si="1"/>
        <v>1</v>
      </c>
    </row>
    <row r="15" spans="1:121" x14ac:dyDescent="0.35">
      <c r="A15" t="str">
        <f t="shared" si="0"/>
        <v>C3D10065</v>
      </c>
      <c r="B15" t="s">
        <v>7949</v>
      </c>
      <c r="C15">
        <v>10000</v>
      </c>
      <c r="D15" t="s">
        <v>7949</v>
      </c>
      <c r="E15" t="s">
        <v>137</v>
      </c>
      <c r="F15" t="s">
        <v>7949</v>
      </c>
      <c r="G15" t="s">
        <v>7960</v>
      </c>
      <c r="H15" t="s">
        <v>2282</v>
      </c>
      <c r="I15" t="s">
        <v>4453</v>
      </c>
      <c r="J15" t="s">
        <v>7927</v>
      </c>
      <c r="K15">
        <v>10000</v>
      </c>
      <c r="L15" t="s">
        <v>7959</v>
      </c>
      <c r="M15" t="s">
        <v>7949</v>
      </c>
      <c r="N15">
        <v>0</v>
      </c>
      <c r="O15">
        <v>0</v>
      </c>
      <c r="P15">
        <v>0</v>
      </c>
      <c r="Q15">
        <v>1864930</v>
      </c>
      <c r="R15">
        <v>0</v>
      </c>
      <c r="S15">
        <v>0</v>
      </c>
      <c r="T15" t="s">
        <v>7958</v>
      </c>
      <c r="U15" t="s">
        <v>7949</v>
      </c>
      <c r="V15">
        <v>9158870</v>
      </c>
      <c r="W15">
        <v>0</v>
      </c>
      <c r="X15" t="s">
        <v>7949</v>
      </c>
      <c r="Y15" t="s">
        <v>7949</v>
      </c>
      <c r="Z15" t="s">
        <v>7949</v>
      </c>
      <c r="AA15" t="s">
        <v>48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3.23001</v>
      </c>
      <c r="AQ15">
        <v>2.8420000000000001</v>
      </c>
      <c r="AR15">
        <v>0</v>
      </c>
      <c r="AS15">
        <v>0</v>
      </c>
      <c r="AT15">
        <v>0</v>
      </c>
      <c r="AU15">
        <v>3.0753764430000001</v>
      </c>
      <c r="AV15">
        <v>0</v>
      </c>
      <c r="AW15">
        <v>0</v>
      </c>
      <c r="AX15">
        <v>2.99</v>
      </c>
      <c r="AY15">
        <v>3.82</v>
      </c>
      <c r="AZ15">
        <v>3.63</v>
      </c>
      <c r="BA15">
        <v>0</v>
      </c>
      <c r="BB15">
        <v>2.485375823</v>
      </c>
      <c r="BC15">
        <v>2.78</v>
      </c>
      <c r="BD15">
        <v>2.8420000000000001</v>
      </c>
      <c r="BE15">
        <v>0</v>
      </c>
      <c r="BF15">
        <v>930</v>
      </c>
      <c r="BG15">
        <v>0</v>
      </c>
      <c r="BH15">
        <v>0</v>
      </c>
      <c r="BI15">
        <v>0</v>
      </c>
      <c r="BJ15">
        <v>1365</v>
      </c>
      <c r="BK15">
        <v>0</v>
      </c>
      <c r="BL15">
        <v>0</v>
      </c>
      <c r="BM15">
        <v>125</v>
      </c>
      <c r="BN15">
        <v>950</v>
      </c>
      <c r="BO15">
        <v>22</v>
      </c>
      <c r="BP15">
        <v>0</v>
      </c>
      <c r="BQ15">
        <v>105</v>
      </c>
      <c r="BR15">
        <v>55</v>
      </c>
      <c r="BS15">
        <v>930</v>
      </c>
      <c r="BT15">
        <v>1</v>
      </c>
      <c r="BU15">
        <v>1</v>
      </c>
      <c r="BV15">
        <v>0</v>
      </c>
      <c r="BW15">
        <v>0</v>
      </c>
      <c r="BX15">
        <v>0</v>
      </c>
      <c r="BY15">
        <v>1</v>
      </c>
      <c r="BZ15">
        <v>0</v>
      </c>
      <c r="CA15">
        <v>0</v>
      </c>
      <c r="CB15">
        <v>1</v>
      </c>
      <c r="CC15">
        <v>1</v>
      </c>
      <c r="CD15">
        <v>2</v>
      </c>
      <c r="CE15">
        <v>0</v>
      </c>
      <c r="CF15">
        <v>5</v>
      </c>
      <c r="CG15">
        <v>1</v>
      </c>
      <c r="CH15">
        <v>3</v>
      </c>
      <c r="CI15" t="s">
        <v>7957</v>
      </c>
      <c r="CJ15" t="s">
        <v>7956</v>
      </c>
      <c r="CK15">
        <v>0</v>
      </c>
      <c r="CL15">
        <v>0</v>
      </c>
      <c r="CM15">
        <v>0</v>
      </c>
      <c r="CN15" t="s">
        <v>7955</v>
      </c>
      <c r="CO15">
        <v>0</v>
      </c>
      <c r="CP15">
        <v>0</v>
      </c>
      <c r="CQ15" t="s">
        <v>7954</v>
      </c>
      <c r="CR15" t="s">
        <v>7953</v>
      </c>
      <c r="CS15" t="s">
        <v>7952</v>
      </c>
      <c r="CT15">
        <v>0</v>
      </c>
      <c r="CU15" t="s">
        <v>7948</v>
      </c>
      <c r="CV15" t="s">
        <v>7951</v>
      </c>
      <c r="CW15" t="s">
        <v>7950</v>
      </c>
      <c r="CX15" t="s">
        <v>2600</v>
      </c>
      <c r="CY15" t="s">
        <v>7949</v>
      </c>
      <c r="CZ15">
        <v>0</v>
      </c>
      <c r="DA15">
        <v>2.485375823</v>
      </c>
      <c r="DB15">
        <v>24853.758229999999</v>
      </c>
      <c r="DC15">
        <v>24853.758229999999</v>
      </c>
      <c r="DD15">
        <v>105</v>
      </c>
      <c r="DE15">
        <v>5</v>
      </c>
      <c r="DF15" t="s">
        <v>7948</v>
      </c>
      <c r="DG15">
        <v>0</v>
      </c>
      <c r="DH15" t="s">
        <v>7949</v>
      </c>
      <c r="DI15">
        <v>10000</v>
      </c>
      <c r="DJ15" t="s">
        <v>8572</v>
      </c>
      <c r="DK15">
        <v>650</v>
      </c>
      <c r="DL15">
        <v>30</v>
      </c>
      <c r="DM15" t="s">
        <v>4453</v>
      </c>
      <c r="DN15" t="s">
        <v>7927</v>
      </c>
      <c r="DO15" t="s">
        <v>8525</v>
      </c>
      <c r="DQ15">
        <f t="shared" si="1"/>
        <v>1</v>
      </c>
    </row>
    <row r="16" spans="1:121" x14ac:dyDescent="0.35">
      <c r="A16" t="str">
        <f t="shared" si="0"/>
        <v>C3D10065</v>
      </c>
      <c r="B16" t="s">
        <v>7936</v>
      </c>
      <c r="C16">
        <v>10000</v>
      </c>
      <c r="D16" t="s">
        <v>7936</v>
      </c>
      <c r="E16" t="s">
        <v>137</v>
      </c>
      <c r="F16" t="s">
        <v>7936</v>
      </c>
      <c r="G16" t="s">
        <v>7947</v>
      </c>
      <c r="H16" t="s">
        <v>2282</v>
      </c>
      <c r="I16" t="s">
        <v>4453</v>
      </c>
      <c r="J16" t="s">
        <v>7946</v>
      </c>
      <c r="K16">
        <v>10000</v>
      </c>
      <c r="L16" t="s">
        <v>7945</v>
      </c>
      <c r="M16" t="s">
        <v>7936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 t="s">
        <v>7944</v>
      </c>
      <c r="U16" t="s">
        <v>7936</v>
      </c>
      <c r="V16">
        <v>9158874</v>
      </c>
      <c r="W16">
        <v>0</v>
      </c>
      <c r="X16" t="s">
        <v>7936</v>
      </c>
      <c r="Y16" t="s">
        <v>7936</v>
      </c>
      <c r="Z16" t="s">
        <v>7936</v>
      </c>
      <c r="AA16" t="s">
        <v>48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3.23001</v>
      </c>
      <c r="AQ16">
        <v>3.012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3.36</v>
      </c>
      <c r="AY16">
        <v>3.82</v>
      </c>
      <c r="AZ16">
        <v>3.282</v>
      </c>
      <c r="BA16">
        <v>0</v>
      </c>
      <c r="BB16">
        <v>2.4627814969999999</v>
      </c>
      <c r="BC16">
        <v>2.98</v>
      </c>
      <c r="BD16">
        <v>3.012</v>
      </c>
      <c r="BE16">
        <v>3715</v>
      </c>
      <c r="BF16">
        <v>1973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100</v>
      </c>
      <c r="BO16">
        <v>175</v>
      </c>
      <c r="BP16">
        <v>0</v>
      </c>
      <c r="BQ16">
        <v>245</v>
      </c>
      <c r="BR16">
        <v>29</v>
      </c>
      <c r="BS16">
        <v>1973</v>
      </c>
      <c r="BT16">
        <v>1</v>
      </c>
      <c r="BU16">
        <v>1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3600</v>
      </c>
      <c r="CC16">
        <v>1</v>
      </c>
      <c r="CD16">
        <v>5</v>
      </c>
      <c r="CE16">
        <v>0</v>
      </c>
      <c r="CF16">
        <v>5</v>
      </c>
      <c r="CG16">
        <v>1</v>
      </c>
      <c r="CH16">
        <v>3</v>
      </c>
      <c r="CI16" t="s">
        <v>7943</v>
      </c>
      <c r="CJ16" t="s">
        <v>7942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 t="s">
        <v>7941</v>
      </c>
      <c r="CR16" t="s">
        <v>7940</v>
      </c>
      <c r="CS16" t="s">
        <v>7939</v>
      </c>
      <c r="CT16">
        <v>0</v>
      </c>
      <c r="CU16" t="s">
        <v>7935</v>
      </c>
      <c r="CV16" t="s">
        <v>7938</v>
      </c>
      <c r="CW16" t="s">
        <v>7937</v>
      </c>
      <c r="CX16" t="s">
        <v>2600</v>
      </c>
      <c r="CY16" t="s">
        <v>7936</v>
      </c>
      <c r="CZ16">
        <v>0</v>
      </c>
      <c r="DA16">
        <v>2.4627814969999999</v>
      </c>
      <c r="DB16">
        <v>24627.814969999999</v>
      </c>
      <c r="DC16">
        <v>24627.814969999999</v>
      </c>
      <c r="DD16">
        <v>245</v>
      </c>
      <c r="DE16">
        <v>5</v>
      </c>
      <c r="DF16" t="s">
        <v>7935</v>
      </c>
      <c r="DG16">
        <v>0</v>
      </c>
      <c r="DH16" t="s">
        <v>7936</v>
      </c>
      <c r="DI16">
        <v>10000</v>
      </c>
      <c r="DJ16" t="s">
        <v>8572</v>
      </c>
      <c r="DK16">
        <v>650</v>
      </c>
      <c r="DL16">
        <v>32</v>
      </c>
      <c r="DM16" t="s">
        <v>4453</v>
      </c>
      <c r="DN16" t="s">
        <v>7946</v>
      </c>
      <c r="DO16" t="s">
        <v>8526</v>
      </c>
      <c r="DQ16">
        <f t="shared" si="1"/>
        <v>1</v>
      </c>
    </row>
    <row r="17" spans="1:121" x14ac:dyDescent="0.35">
      <c r="A17" t="str">
        <f t="shared" si="0"/>
        <v>C3D10065</v>
      </c>
      <c r="B17" t="s">
        <v>7936</v>
      </c>
      <c r="C17">
        <v>10000</v>
      </c>
      <c r="D17" t="s">
        <v>7930</v>
      </c>
      <c r="E17" t="s">
        <v>137</v>
      </c>
      <c r="F17" t="s">
        <v>7930</v>
      </c>
      <c r="G17" t="s">
        <v>7934</v>
      </c>
      <c r="H17" t="s">
        <v>2282</v>
      </c>
      <c r="I17" t="s">
        <v>4453</v>
      </c>
      <c r="J17" t="s">
        <v>7933</v>
      </c>
      <c r="K17">
        <v>10000</v>
      </c>
      <c r="L17" t="s">
        <v>7932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 t="s">
        <v>7930</v>
      </c>
      <c r="V17">
        <v>0</v>
      </c>
      <c r="W17">
        <v>0</v>
      </c>
      <c r="X17">
        <v>0</v>
      </c>
      <c r="Y17">
        <v>0</v>
      </c>
      <c r="Z17">
        <v>0</v>
      </c>
      <c r="AA17" t="s">
        <v>129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3.2250000000000001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2.9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2500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2500</v>
      </c>
      <c r="CD17">
        <v>0</v>
      </c>
      <c r="CE17">
        <v>0</v>
      </c>
      <c r="CF17">
        <v>0</v>
      </c>
      <c r="CG17">
        <v>0</v>
      </c>
      <c r="CH17">
        <v>0</v>
      </c>
      <c r="CI17" t="s">
        <v>7931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 t="s">
        <v>7929</v>
      </c>
      <c r="CS17">
        <v>0</v>
      </c>
      <c r="CT17">
        <v>0</v>
      </c>
      <c r="CU17">
        <v>0</v>
      </c>
      <c r="CV17">
        <v>0</v>
      </c>
      <c r="CW17">
        <v>0</v>
      </c>
      <c r="CX17" t="s">
        <v>31</v>
      </c>
      <c r="CY17" t="s">
        <v>7930</v>
      </c>
      <c r="CZ17">
        <v>0</v>
      </c>
      <c r="DA17">
        <v>2.9</v>
      </c>
      <c r="DB17">
        <v>29000</v>
      </c>
      <c r="DC17">
        <v>29000</v>
      </c>
      <c r="DD17">
        <v>0</v>
      </c>
      <c r="DE17">
        <v>2500</v>
      </c>
      <c r="DF17" t="s">
        <v>7929</v>
      </c>
      <c r="DG17">
        <v>0</v>
      </c>
      <c r="DH17" t="s">
        <v>7930</v>
      </c>
      <c r="DI17">
        <v>10000</v>
      </c>
      <c r="DJ17" t="s">
        <v>8572</v>
      </c>
      <c r="DK17">
        <v>650</v>
      </c>
      <c r="DL17">
        <v>32</v>
      </c>
      <c r="DM17" t="s">
        <v>4453</v>
      </c>
      <c r="DN17" t="s">
        <v>7933</v>
      </c>
      <c r="DO17" t="s">
        <v>8526</v>
      </c>
      <c r="DQ17">
        <f t="shared" si="1"/>
        <v>1</v>
      </c>
    </row>
    <row r="18" spans="1:121" x14ac:dyDescent="0.35">
      <c r="A18" t="str">
        <f t="shared" si="0"/>
        <v>C3D10065</v>
      </c>
      <c r="B18" t="s">
        <v>7918</v>
      </c>
      <c r="C18">
        <v>10000</v>
      </c>
      <c r="D18" t="s">
        <v>7918</v>
      </c>
      <c r="E18" t="s">
        <v>137</v>
      </c>
      <c r="F18" t="s">
        <v>7918</v>
      </c>
      <c r="G18" t="s">
        <v>7928</v>
      </c>
      <c r="H18" t="s">
        <v>2282</v>
      </c>
      <c r="I18" t="s">
        <v>2341</v>
      </c>
      <c r="J18" t="s">
        <v>7927</v>
      </c>
      <c r="K18">
        <v>10000</v>
      </c>
      <c r="L18" t="s">
        <v>7926</v>
      </c>
      <c r="M18" t="s">
        <v>7918</v>
      </c>
      <c r="N18">
        <v>0</v>
      </c>
      <c r="O18">
        <v>0</v>
      </c>
      <c r="P18">
        <v>0</v>
      </c>
      <c r="Q18">
        <v>2361491</v>
      </c>
      <c r="R18">
        <v>0</v>
      </c>
      <c r="S18">
        <v>0</v>
      </c>
      <c r="T18" t="s">
        <v>7925</v>
      </c>
      <c r="U18" t="s">
        <v>7918</v>
      </c>
      <c r="V18">
        <v>0</v>
      </c>
      <c r="W18">
        <v>0</v>
      </c>
      <c r="X18" t="s">
        <v>7918</v>
      </c>
      <c r="Y18" t="s">
        <v>7918</v>
      </c>
      <c r="Z18">
        <v>0</v>
      </c>
      <c r="AA18" t="s">
        <v>48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3.3624999999999998</v>
      </c>
      <c r="AQ18">
        <v>3.2850000000000001</v>
      </c>
      <c r="AR18">
        <v>0</v>
      </c>
      <c r="AS18">
        <v>0</v>
      </c>
      <c r="AT18">
        <v>0</v>
      </c>
      <c r="AU18">
        <v>3.1270634419999999</v>
      </c>
      <c r="AV18">
        <v>0</v>
      </c>
      <c r="AW18">
        <v>0</v>
      </c>
      <c r="AX18">
        <v>3.84</v>
      </c>
      <c r="AY18">
        <v>4.18</v>
      </c>
      <c r="AZ18">
        <v>0</v>
      </c>
      <c r="BA18">
        <v>0</v>
      </c>
      <c r="BB18">
        <v>3.0502339639999998</v>
      </c>
      <c r="BC18">
        <v>3.12</v>
      </c>
      <c r="BD18">
        <v>0</v>
      </c>
      <c r="BE18">
        <v>0</v>
      </c>
      <c r="BF18">
        <v>300</v>
      </c>
      <c r="BG18">
        <v>0</v>
      </c>
      <c r="BH18">
        <v>0</v>
      </c>
      <c r="BI18">
        <v>0</v>
      </c>
      <c r="BJ18">
        <v>560</v>
      </c>
      <c r="BK18">
        <v>0</v>
      </c>
      <c r="BL18">
        <v>0</v>
      </c>
      <c r="BM18">
        <v>58</v>
      </c>
      <c r="BN18">
        <v>298</v>
      </c>
      <c r="BO18">
        <v>0</v>
      </c>
      <c r="BP18">
        <v>0</v>
      </c>
      <c r="BQ18">
        <v>0</v>
      </c>
      <c r="BR18">
        <v>26</v>
      </c>
      <c r="BS18">
        <v>0</v>
      </c>
      <c r="BT18">
        <v>1</v>
      </c>
      <c r="BU18">
        <v>50</v>
      </c>
      <c r="BV18">
        <v>0</v>
      </c>
      <c r="BW18">
        <v>0</v>
      </c>
      <c r="BX18">
        <v>0</v>
      </c>
      <c r="BY18">
        <v>1</v>
      </c>
      <c r="BZ18">
        <v>0</v>
      </c>
      <c r="CA18">
        <v>0</v>
      </c>
      <c r="CB18">
        <v>1</v>
      </c>
      <c r="CC18">
        <v>1</v>
      </c>
      <c r="CD18">
        <v>0</v>
      </c>
      <c r="CE18">
        <v>0</v>
      </c>
      <c r="CF18">
        <v>1000</v>
      </c>
      <c r="CG18">
        <v>1</v>
      </c>
      <c r="CH18">
        <v>0</v>
      </c>
      <c r="CI18" t="s">
        <v>7924</v>
      </c>
      <c r="CJ18" t="s">
        <v>7923</v>
      </c>
      <c r="CK18">
        <v>0</v>
      </c>
      <c r="CL18">
        <v>0</v>
      </c>
      <c r="CM18">
        <v>0</v>
      </c>
      <c r="CN18" t="s">
        <v>7922</v>
      </c>
      <c r="CO18">
        <v>0</v>
      </c>
      <c r="CP18">
        <v>0</v>
      </c>
      <c r="CQ18" t="s">
        <v>7921</v>
      </c>
      <c r="CR18" t="s">
        <v>7920</v>
      </c>
      <c r="CS18">
        <v>0</v>
      </c>
      <c r="CT18">
        <v>0</v>
      </c>
      <c r="CU18" t="s">
        <v>7917</v>
      </c>
      <c r="CV18" t="s">
        <v>7919</v>
      </c>
      <c r="CW18">
        <v>0</v>
      </c>
      <c r="CX18" t="s">
        <v>2600</v>
      </c>
      <c r="CY18" t="s">
        <v>7918</v>
      </c>
      <c r="CZ18">
        <v>0</v>
      </c>
      <c r="DA18">
        <v>3.0502339639999998</v>
      </c>
      <c r="DB18">
        <v>30502.339639999998</v>
      </c>
      <c r="DC18">
        <v>30502.339639999998</v>
      </c>
      <c r="DD18">
        <v>0</v>
      </c>
      <c r="DE18">
        <v>1000</v>
      </c>
      <c r="DF18" t="s">
        <v>7917</v>
      </c>
      <c r="DG18">
        <v>0</v>
      </c>
      <c r="DH18" t="s">
        <v>7918</v>
      </c>
      <c r="DI18">
        <v>10000</v>
      </c>
      <c r="DJ18" t="s">
        <v>8572</v>
      </c>
      <c r="DK18">
        <v>650</v>
      </c>
      <c r="DL18">
        <v>19</v>
      </c>
      <c r="DM18" t="s">
        <v>4453</v>
      </c>
      <c r="DN18" t="s">
        <v>7927</v>
      </c>
      <c r="DO18" t="s">
        <v>8538</v>
      </c>
      <c r="DQ18">
        <f t="shared" si="1"/>
        <v>1</v>
      </c>
    </row>
    <row r="19" spans="1:121" x14ac:dyDescent="0.35">
      <c r="A19" t="str">
        <f t="shared" si="0"/>
        <v>C3D12065</v>
      </c>
      <c r="B19" t="s">
        <v>7906</v>
      </c>
      <c r="C19">
        <v>10000</v>
      </c>
      <c r="D19" t="s">
        <v>7906</v>
      </c>
      <c r="E19" t="s">
        <v>137</v>
      </c>
      <c r="F19" t="s">
        <v>7906</v>
      </c>
      <c r="G19" t="s">
        <v>7916</v>
      </c>
      <c r="H19" t="s">
        <v>2282</v>
      </c>
      <c r="I19" t="s">
        <v>5260</v>
      </c>
      <c r="J19" t="s">
        <v>7915</v>
      </c>
      <c r="K19">
        <v>10000</v>
      </c>
      <c r="L19" t="s">
        <v>7914</v>
      </c>
      <c r="M19">
        <v>0</v>
      </c>
      <c r="N19">
        <v>0</v>
      </c>
      <c r="O19">
        <v>0</v>
      </c>
      <c r="P19">
        <v>0</v>
      </c>
      <c r="Q19">
        <v>2706266</v>
      </c>
      <c r="R19">
        <v>0</v>
      </c>
      <c r="S19">
        <v>0</v>
      </c>
      <c r="T19" t="s">
        <v>7913</v>
      </c>
      <c r="U19" t="s">
        <v>7906</v>
      </c>
      <c r="V19">
        <v>0</v>
      </c>
      <c r="W19">
        <v>0</v>
      </c>
      <c r="X19" t="s">
        <v>7906</v>
      </c>
      <c r="Y19" t="s">
        <v>7906</v>
      </c>
      <c r="Z19" t="s">
        <v>7906</v>
      </c>
      <c r="AA19" t="s">
        <v>48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3.88002</v>
      </c>
      <c r="AQ19">
        <v>0</v>
      </c>
      <c r="AR19">
        <v>0</v>
      </c>
      <c r="AS19">
        <v>0</v>
      </c>
      <c r="AT19">
        <v>0</v>
      </c>
      <c r="AU19">
        <v>3.734385681</v>
      </c>
      <c r="AV19">
        <v>0</v>
      </c>
      <c r="AW19">
        <v>0</v>
      </c>
      <c r="AX19">
        <v>3.67</v>
      </c>
      <c r="AY19">
        <v>4.58</v>
      </c>
      <c r="AZ19">
        <v>0</v>
      </c>
      <c r="BA19">
        <v>0</v>
      </c>
      <c r="BB19">
        <v>2.6435361020000001</v>
      </c>
      <c r="BC19">
        <v>4.9400000000000004</v>
      </c>
      <c r="BD19">
        <v>3.379</v>
      </c>
      <c r="BE19">
        <v>1133</v>
      </c>
      <c r="BF19">
        <v>0</v>
      </c>
      <c r="BG19">
        <v>0</v>
      </c>
      <c r="BH19">
        <v>0</v>
      </c>
      <c r="BI19">
        <v>0</v>
      </c>
      <c r="BJ19">
        <v>1003</v>
      </c>
      <c r="BK19">
        <v>0</v>
      </c>
      <c r="BL19">
        <v>0</v>
      </c>
      <c r="BM19">
        <v>41</v>
      </c>
      <c r="BN19">
        <v>200</v>
      </c>
      <c r="BO19">
        <v>0</v>
      </c>
      <c r="BP19">
        <v>0</v>
      </c>
      <c r="BQ19">
        <v>200</v>
      </c>
      <c r="BR19">
        <v>7</v>
      </c>
      <c r="BS19">
        <v>950</v>
      </c>
      <c r="BT19">
        <v>1</v>
      </c>
      <c r="BU19">
        <v>0</v>
      </c>
      <c r="BV19">
        <v>0</v>
      </c>
      <c r="BW19">
        <v>0</v>
      </c>
      <c r="BX19">
        <v>0</v>
      </c>
      <c r="BY19">
        <v>1</v>
      </c>
      <c r="BZ19">
        <v>0</v>
      </c>
      <c r="CA19">
        <v>0</v>
      </c>
      <c r="CB19">
        <v>1</v>
      </c>
      <c r="CC19">
        <v>1</v>
      </c>
      <c r="CD19">
        <v>0</v>
      </c>
      <c r="CE19">
        <v>0</v>
      </c>
      <c r="CF19">
        <v>5</v>
      </c>
      <c r="CG19">
        <v>1</v>
      </c>
      <c r="CH19">
        <v>2</v>
      </c>
      <c r="CI19" t="s">
        <v>7912</v>
      </c>
      <c r="CJ19">
        <v>0</v>
      </c>
      <c r="CK19">
        <v>0</v>
      </c>
      <c r="CL19">
        <v>0</v>
      </c>
      <c r="CM19">
        <v>0</v>
      </c>
      <c r="CN19" t="s">
        <v>7911</v>
      </c>
      <c r="CO19">
        <v>0</v>
      </c>
      <c r="CP19">
        <v>0</v>
      </c>
      <c r="CQ19" t="s">
        <v>7910</v>
      </c>
      <c r="CR19" t="s">
        <v>7909</v>
      </c>
      <c r="CS19">
        <v>0</v>
      </c>
      <c r="CT19">
        <v>0</v>
      </c>
      <c r="CU19" t="s">
        <v>7905</v>
      </c>
      <c r="CV19" t="s">
        <v>7908</v>
      </c>
      <c r="CW19" t="s">
        <v>7907</v>
      </c>
      <c r="CX19" t="s">
        <v>2600</v>
      </c>
      <c r="CY19" t="s">
        <v>7906</v>
      </c>
      <c r="CZ19">
        <v>0</v>
      </c>
      <c r="DA19">
        <v>2.6435361020000001</v>
      </c>
      <c r="DB19">
        <v>26435.36102</v>
      </c>
      <c r="DC19">
        <v>26435.36102</v>
      </c>
      <c r="DD19">
        <v>200</v>
      </c>
      <c r="DE19">
        <v>5</v>
      </c>
      <c r="DF19" t="s">
        <v>7905</v>
      </c>
      <c r="DG19">
        <v>0</v>
      </c>
      <c r="DH19" t="s">
        <v>7906</v>
      </c>
      <c r="DI19">
        <v>10000</v>
      </c>
      <c r="DJ19" t="s">
        <v>8572</v>
      </c>
      <c r="DK19">
        <v>650</v>
      </c>
      <c r="DL19">
        <v>35</v>
      </c>
      <c r="DM19" t="s">
        <v>5260</v>
      </c>
      <c r="DN19" t="s">
        <v>7915</v>
      </c>
      <c r="DO19" t="s">
        <v>8525</v>
      </c>
      <c r="DQ19">
        <f t="shared" si="1"/>
        <v>1</v>
      </c>
    </row>
    <row r="20" spans="1:121" x14ac:dyDescent="0.35">
      <c r="A20" t="str">
        <f t="shared" si="0"/>
        <v>C3D16065</v>
      </c>
      <c r="B20" t="s">
        <v>7901</v>
      </c>
      <c r="C20">
        <v>10000</v>
      </c>
      <c r="D20" t="s">
        <v>7901</v>
      </c>
      <c r="E20" t="s">
        <v>137</v>
      </c>
      <c r="F20" t="s">
        <v>7901</v>
      </c>
      <c r="G20" t="s">
        <v>7904</v>
      </c>
      <c r="H20" t="s">
        <v>2282</v>
      </c>
      <c r="I20" t="s">
        <v>4652</v>
      </c>
      <c r="J20" t="s">
        <v>7903</v>
      </c>
      <c r="K20">
        <v>10000</v>
      </c>
      <c r="L20" t="s">
        <v>7902</v>
      </c>
      <c r="M20" t="s">
        <v>7901</v>
      </c>
      <c r="N20">
        <v>0</v>
      </c>
      <c r="O20">
        <v>0</v>
      </c>
      <c r="P20">
        <v>0</v>
      </c>
      <c r="Q20">
        <v>2672014</v>
      </c>
      <c r="R20">
        <v>0</v>
      </c>
      <c r="S20">
        <v>0</v>
      </c>
      <c r="T20" t="s">
        <v>7893</v>
      </c>
      <c r="U20" t="s">
        <v>7901</v>
      </c>
      <c r="V20">
        <v>0</v>
      </c>
      <c r="W20">
        <v>0</v>
      </c>
      <c r="X20" t="s">
        <v>7901</v>
      </c>
      <c r="Y20" t="s">
        <v>7901</v>
      </c>
      <c r="Z20" t="s">
        <v>7901</v>
      </c>
      <c r="AA20" t="s">
        <v>48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5.0800299999999998</v>
      </c>
      <c r="AQ20">
        <v>4.6719999999999997</v>
      </c>
      <c r="AR20">
        <v>0</v>
      </c>
      <c r="AS20">
        <v>0</v>
      </c>
      <c r="AT20">
        <v>0</v>
      </c>
      <c r="AU20">
        <v>5.452978399</v>
      </c>
      <c r="AV20">
        <v>0</v>
      </c>
      <c r="AW20">
        <v>0</v>
      </c>
      <c r="AX20">
        <v>2.15</v>
      </c>
      <c r="AY20">
        <v>6.11</v>
      </c>
      <c r="AZ20">
        <v>0</v>
      </c>
      <c r="BA20">
        <v>0</v>
      </c>
      <c r="BB20">
        <v>4.970751645</v>
      </c>
      <c r="BC20">
        <v>10.3</v>
      </c>
      <c r="BD20">
        <v>4.6719999999999997</v>
      </c>
      <c r="BE20">
        <v>1278</v>
      </c>
      <c r="BF20">
        <v>900</v>
      </c>
      <c r="BG20">
        <v>0</v>
      </c>
      <c r="BH20">
        <v>0</v>
      </c>
      <c r="BI20">
        <v>0</v>
      </c>
      <c r="BJ20">
        <v>480</v>
      </c>
      <c r="BK20">
        <v>0</v>
      </c>
      <c r="BL20">
        <v>0</v>
      </c>
      <c r="BM20">
        <v>40</v>
      </c>
      <c r="BN20">
        <v>630</v>
      </c>
      <c r="BO20">
        <v>0</v>
      </c>
      <c r="BP20">
        <v>0</v>
      </c>
      <c r="BQ20">
        <v>0</v>
      </c>
      <c r="BR20">
        <v>8</v>
      </c>
      <c r="BS20">
        <v>900</v>
      </c>
      <c r="BT20">
        <v>1</v>
      </c>
      <c r="BU20">
        <v>1</v>
      </c>
      <c r="BV20">
        <v>0</v>
      </c>
      <c r="BW20">
        <v>0</v>
      </c>
      <c r="BX20">
        <v>0</v>
      </c>
      <c r="BY20">
        <v>1</v>
      </c>
      <c r="BZ20">
        <v>0</v>
      </c>
      <c r="CA20">
        <v>0</v>
      </c>
      <c r="CB20">
        <v>1</v>
      </c>
      <c r="CC20">
        <v>1</v>
      </c>
      <c r="CD20">
        <v>0</v>
      </c>
      <c r="CE20">
        <v>0</v>
      </c>
      <c r="CF20">
        <v>1000</v>
      </c>
      <c r="CG20">
        <v>1</v>
      </c>
      <c r="CH20">
        <v>3</v>
      </c>
      <c r="CI20" t="s">
        <v>7900</v>
      </c>
      <c r="CJ20" t="s">
        <v>7899</v>
      </c>
      <c r="CK20">
        <v>0</v>
      </c>
      <c r="CL20">
        <v>0</v>
      </c>
      <c r="CM20">
        <v>0</v>
      </c>
      <c r="CN20" t="s">
        <v>7898</v>
      </c>
      <c r="CO20">
        <v>0</v>
      </c>
      <c r="CP20">
        <v>0</v>
      </c>
      <c r="CQ20" t="s">
        <v>7892</v>
      </c>
      <c r="CR20" t="s">
        <v>7897</v>
      </c>
      <c r="CS20">
        <v>0</v>
      </c>
      <c r="CT20">
        <v>0</v>
      </c>
      <c r="CU20" t="s">
        <v>7896</v>
      </c>
      <c r="CV20" t="s">
        <v>7895</v>
      </c>
      <c r="CW20" t="s">
        <v>7894</v>
      </c>
      <c r="CX20" t="s">
        <v>30</v>
      </c>
      <c r="CY20" t="s">
        <v>7893</v>
      </c>
      <c r="CZ20">
        <v>0</v>
      </c>
      <c r="DA20">
        <v>2.15</v>
      </c>
      <c r="DB20">
        <v>21500</v>
      </c>
      <c r="DC20">
        <v>21500</v>
      </c>
      <c r="DD20">
        <v>40</v>
      </c>
      <c r="DE20">
        <v>1</v>
      </c>
      <c r="DF20" t="s">
        <v>7892</v>
      </c>
      <c r="DG20">
        <v>0</v>
      </c>
      <c r="DH20" t="s">
        <v>7901</v>
      </c>
      <c r="DI20">
        <v>10000</v>
      </c>
      <c r="DJ20" t="s">
        <v>8572</v>
      </c>
      <c r="DK20">
        <v>650</v>
      </c>
      <c r="DL20">
        <v>39</v>
      </c>
      <c r="DM20" t="s">
        <v>4652</v>
      </c>
      <c r="DN20" t="s">
        <v>7903</v>
      </c>
      <c r="DO20" t="s">
        <v>8525</v>
      </c>
      <c r="DQ20">
        <f t="shared" si="1"/>
        <v>1</v>
      </c>
    </row>
    <row r="21" spans="1:121" x14ac:dyDescent="0.35">
      <c r="A21" t="str">
        <f t="shared" si="0"/>
        <v>C3D16065</v>
      </c>
      <c r="B21" t="s">
        <v>7886</v>
      </c>
      <c r="C21">
        <v>10000</v>
      </c>
      <c r="D21" t="s">
        <v>7886</v>
      </c>
      <c r="E21" t="s">
        <v>137</v>
      </c>
      <c r="F21" t="s">
        <v>7886</v>
      </c>
      <c r="G21" t="s">
        <v>7891</v>
      </c>
      <c r="H21" t="s">
        <v>2282</v>
      </c>
      <c r="I21" t="s">
        <v>4652</v>
      </c>
      <c r="J21" t="s">
        <v>4985</v>
      </c>
      <c r="K21">
        <v>10000</v>
      </c>
      <c r="L21" t="s">
        <v>7890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 t="s">
        <v>7886</v>
      </c>
      <c r="V21">
        <v>0</v>
      </c>
      <c r="W21">
        <v>0</v>
      </c>
      <c r="X21">
        <v>0</v>
      </c>
      <c r="Y21" t="s">
        <v>7886</v>
      </c>
      <c r="Z21" t="s">
        <v>7886</v>
      </c>
      <c r="AA21" t="s">
        <v>48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3.51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6.32</v>
      </c>
      <c r="AZ21">
        <v>0</v>
      </c>
      <c r="BA21">
        <v>0</v>
      </c>
      <c r="BB21">
        <v>0</v>
      </c>
      <c r="BC21">
        <v>6.22</v>
      </c>
      <c r="BD21">
        <v>3.387</v>
      </c>
      <c r="BE21">
        <v>30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120</v>
      </c>
      <c r="BO21">
        <v>0</v>
      </c>
      <c r="BP21">
        <v>0</v>
      </c>
      <c r="BQ21">
        <v>0</v>
      </c>
      <c r="BR21">
        <v>5</v>
      </c>
      <c r="BS21">
        <v>580</v>
      </c>
      <c r="BT21">
        <v>1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1</v>
      </c>
      <c r="CD21">
        <v>0</v>
      </c>
      <c r="CE21">
        <v>0</v>
      </c>
      <c r="CF21">
        <v>0</v>
      </c>
      <c r="CG21">
        <v>1</v>
      </c>
      <c r="CH21">
        <v>2</v>
      </c>
      <c r="CI21" t="s">
        <v>7889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 t="s">
        <v>7888</v>
      </c>
      <c r="CS21">
        <v>0</v>
      </c>
      <c r="CT21">
        <v>0</v>
      </c>
      <c r="CU21">
        <v>0</v>
      </c>
      <c r="CV21" t="s">
        <v>7887</v>
      </c>
      <c r="CW21" t="s">
        <v>7885</v>
      </c>
      <c r="CX21" t="s">
        <v>36</v>
      </c>
      <c r="CY21" t="s">
        <v>7886</v>
      </c>
      <c r="CZ21">
        <v>0</v>
      </c>
      <c r="DA21">
        <v>3.387</v>
      </c>
      <c r="DB21">
        <v>33870</v>
      </c>
      <c r="DC21">
        <v>33870</v>
      </c>
      <c r="DD21">
        <v>580</v>
      </c>
      <c r="DE21">
        <v>2</v>
      </c>
      <c r="DF21" t="s">
        <v>7885</v>
      </c>
      <c r="DG21">
        <v>0</v>
      </c>
      <c r="DH21" t="s">
        <v>7886</v>
      </c>
      <c r="DI21">
        <v>10000</v>
      </c>
      <c r="DJ21" t="s">
        <v>8572</v>
      </c>
      <c r="DK21">
        <v>650</v>
      </c>
      <c r="DL21">
        <v>39</v>
      </c>
      <c r="DM21" t="s">
        <v>4652</v>
      </c>
      <c r="DN21" t="s">
        <v>4985</v>
      </c>
      <c r="DO21" t="s">
        <v>2030</v>
      </c>
      <c r="DQ21">
        <f t="shared" si="1"/>
        <v>1</v>
      </c>
    </row>
    <row r="22" spans="1:121" x14ac:dyDescent="0.35">
      <c r="A22" t="str">
        <f t="shared" si="0"/>
        <v>C5D50065</v>
      </c>
      <c r="B22" t="s">
        <v>7653</v>
      </c>
      <c r="C22">
        <v>10000</v>
      </c>
      <c r="D22" t="s">
        <v>7653</v>
      </c>
      <c r="E22" t="s">
        <v>137</v>
      </c>
      <c r="F22" t="s">
        <v>7653</v>
      </c>
      <c r="G22" t="s">
        <v>7664</v>
      </c>
      <c r="H22" t="s">
        <v>2282</v>
      </c>
      <c r="I22" t="s">
        <v>4337</v>
      </c>
      <c r="J22" t="s">
        <v>7663</v>
      </c>
      <c r="K22">
        <v>10000</v>
      </c>
      <c r="L22" t="s">
        <v>7662</v>
      </c>
      <c r="M22" t="s">
        <v>7653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 t="s">
        <v>7661</v>
      </c>
      <c r="U22" t="s">
        <v>7653</v>
      </c>
      <c r="V22">
        <v>1451340</v>
      </c>
      <c r="W22">
        <v>0</v>
      </c>
      <c r="X22" t="s">
        <v>7653</v>
      </c>
      <c r="Y22" t="s">
        <v>7653</v>
      </c>
      <c r="Z22" t="s">
        <v>7653</v>
      </c>
      <c r="AA22" t="s">
        <v>196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18.450099999999999</v>
      </c>
      <c r="AQ22">
        <v>16.701000000000001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16.77</v>
      </c>
      <c r="AY22">
        <v>19.079999999999998</v>
      </c>
      <c r="AZ22">
        <v>24.97</v>
      </c>
      <c r="BA22">
        <v>0</v>
      </c>
      <c r="BB22">
        <v>14.00848191</v>
      </c>
      <c r="BC22">
        <v>16.28</v>
      </c>
      <c r="BD22">
        <v>16.701000000000001</v>
      </c>
      <c r="BE22">
        <v>1917</v>
      </c>
      <c r="BF22">
        <v>40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3334</v>
      </c>
      <c r="BO22">
        <v>0</v>
      </c>
      <c r="BP22">
        <v>0</v>
      </c>
      <c r="BQ22">
        <v>0</v>
      </c>
      <c r="BR22">
        <v>24</v>
      </c>
      <c r="BS22">
        <v>40</v>
      </c>
      <c r="BT22">
        <v>1</v>
      </c>
      <c r="BU22">
        <v>1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600</v>
      </c>
      <c r="CC22">
        <v>1</v>
      </c>
      <c r="CD22">
        <v>30</v>
      </c>
      <c r="CE22">
        <v>0</v>
      </c>
      <c r="CF22">
        <v>600</v>
      </c>
      <c r="CG22">
        <v>1</v>
      </c>
      <c r="CH22">
        <v>1</v>
      </c>
      <c r="CI22" t="s">
        <v>7660</v>
      </c>
      <c r="CJ22" t="s">
        <v>7659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 t="s">
        <v>7658</v>
      </c>
      <c r="CR22" t="s">
        <v>7657</v>
      </c>
      <c r="CS22" t="s">
        <v>7656</v>
      </c>
      <c r="CT22">
        <v>0</v>
      </c>
      <c r="CU22" t="s">
        <v>7652</v>
      </c>
      <c r="CV22" t="s">
        <v>7655</v>
      </c>
      <c r="CW22" t="s">
        <v>7654</v>
      </c>
      <c r="CX22" t="s">
        <v>2600</v>
      </c>
      <c r="CY22" t="s">
        <v>7653</v>
      </c>
      <c r="CZ22">
        <v>0</v>
      </c>
      <c r="DA22">
        <v>14.00848191</v>
      </c>
      <c r="DB22">
        <v>140084.81909999999</v>
      </c>
      <c r="DC22">
        <v>140084.81909999999</v>
      </c>
      <c r="DD22">
        <v>0</v>
      </c>
      <c r="DE22">
        <v>600</v>
      </c>
      <c r="DF22" t="s">
        <v>7652</v>
      </c>
      <c r="DG22">
        <v>0</v>
      </c>
      <c r="DH22" t="s">
        <v>7653</v>
      </c>
      <c r="DI22">
        <v>10000</v>
      </c>
      <c r="DJ22" t="s">
        <v>8572</v>
      </c>
      <c r="DK22">
        <v>650</v>
      </c>
      <c r="DL22">
        <v>100</v>
      </c>
      <c r="DM22" t="s">
        <v>4337</v>
      </c>
      <c r="DN22" t="s">
        <v>7663</v>
      </c>
      <c r="DO22" t="s">
        <v>2030</v>
      </c>
      <c r="DQ22">
        <f t="shared" si="1"/>
        <v>1</v>
      </c>
    </row>
    <row r="23" spans="1:121" x14ac:dyDescent="0.35">
      <c r="A23" t="str">
        <f t="shared" si="0"/>
        <v>C6D04065</v>
      </c>
      <c r="B23" t="s">
        <v>7640</v>
      </c>
      <c r="C23">
        <v>10000</v>
      </c>
      <c r="D23" t="s">
        <v>7640</v>
      </c>
      <c r="E23" t="s">
        <v>137</v>
      </c>
      <c r="F23" t="s">
        <v>7640</v>
      </c>
      <c r="G23" t="s">
        <v>7651</v>
      </c>
      <c r="H23" t="s">
        <v>2282</v>
      </c>
      <c r="I23" t="s">
        <v>7650</v>
      </c>
      <c r="J23" t="s">
        <v>7649</v>
      </c>
      <c r="K23">
        <v>10000</v>
      </c>
      <c r="L23" t="s">
        <v>7648</v>
      </c>
      <c r="M23" t="s">
        <v>7640</v>
      </c>
      <c r="N23">
        <v>0</v>
      </c>
      <c r="O23">
        <v>0</v>
      </c>
      <c r="P23">
        <v>0</v>
      </c>
      <c r="Q23">
        <v>3290064</v>
      </c>
      <c r="R23">
        <v>0</v>
      </c>
      <c r="S23">
        <v>0</v>
      </c>
      <c r="T23" t="s">
        <v>7647</v>
      </c>
      <c r="U23" t="s">
        <v>7640</v>
      </c>
      <c r="V23">
        <v>0</v>
      </c>
      <c r="W23">
        <v>0</v>
      </c>
      <c r="X23">
        <v>0</v>
      </c>
      <c r="Y23" t="s">
        <v>7640</v>
      </c>
      <c r="Z23" t="s">
        <v>7640</v>
      </c>
      <c r="AA23" t="s">
        <v>48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1.2609999999999999</v>
      </c>
      <c r="AQ23">
        <v>1.1105</v>
      </c>
      <c r="AR23">
        <v>0</v>
      </c>
      <c r="AS23">
        <v>0</v>
      </c>
      <c r="AT23">
        <v>0</v>
      </c>
      <c r="AU23">
        <v>1.244364502</v>
      </c>
      <c r="AV23">
        <v>0</v>
      </c>
      <c r="AW23">
        <v>0</v>
      </c>
      <c r="AX23">
        <v>1.25</v>
      </c>
      <c r="AY23">
        <v>1.45</v>
      </c>
      <c r="AZ23">
        <v>0</v>
      </c>
      <c r="BA23">
        <v>0</v>
      </c>
      <c r="BB23">
        <v>0</v>
      </c>
      <c r="BC23">
        <v>2.85</v>
      </c>
      <c r="BD23">
        <v>1.1105</v>
      </c>
      <c r="BE23">
        <v>960</v>
      </c>
      <c r="BF23">
        <v>1000</v>
      </c>
      <c r="BG23">
        <v>0</v>
      </c>
      <c r="BH23">
        <v>0</v>
      </c>
      <c r="BI23">
        <v>0</v>
      </c>
      <c r="BJ23">
        <v>995</v>
      </c>
      <c r="BK23">
        <v>0</v>
      </c>
      <c r="BL23">
        <v>0</v>
      </c>
      <c r="BM23">
        <v>995</v>
      </c>
      <c r="BN23">
        <v>1000</v>
      </c>
      <c r="BO23">
        <v>0</v>
      </c>
      <c r="BP23">
        <v>0</v>
      </c>
      <c r="BQ23">
        <v>0</v>
      </c>
      <c r="BR23">
        <v>5</v>
      </c>
      <c r="BS23">
        <v>1000</v>
      </c>
      <c r="BT23">
        <v>1</v>
      </c>
      <c r="BU23">
        <v>1</v>
      </c>
      <c r="BV23">
        <v>0</v>
      </c>
      <c r="BW23">
        <v>0</v>
      </c>
      <c r="BX23">
        <v>0</v>
      </c>
      <c r="BY23">
        <v>1</v>
      </c>
      <c r="BZ23">
        <v>0</v>
      </c>
      <c r="CA23">
        <v>0</v>
      </c>
      <c r="CB23">
        <v>1</v>
      </c>
      <c r="CC23">
        <v>1</v>
      </c>
      <c r="CD23">
        <v>0</v>
      </c>
      <c r="CE23">
        <v>0</v>
      </c>
      <c r="CF23">
        <v>0</v>
      </c>
      <c r="CG23">
        <v>1</v>
      </c>
      <c r="CH23">
        <v>9</v>
      </c>
      <c r="CI23" t="s">
        <v>7646</v>
      </c>
      <c r="CJ23" t="s">
        <v>7645</v>
      </c>
      <c r="CK23">
        <v>0</v>
      </c>
      <c r="CL23">
        <v>0</v>
      </c>
      <c r="CM23">
        <v>0</v>
      </c>
      <c r="CN23" t="s">
        <v>7644</v>
      </c>
      <c r="CO23">
        <v>0</v>
      </c>
      <c r="CP23">
        <v>0</v>
      </c>
      <c r="CQ23" t="s">
        <v>7643</v>
      </c>
      <c r="CR23" t="s">
        <v>7642</v>
      </c>
      <c r="CS23">
        <v>0</v>
      </c>
      <c r="CT23">
        <v>0</v>
      </c>
      <c r="CU23">
        <v>0</v>
      </c>
      <c r="CV23" t="s">
        <v>7641</v>
      </c>
      <c r="CW23" t="s">
        <v>7639</v>
      </c>
      <c r="CX23" t="s">
        <v>36</v>
      </c>
      <c r="CY23" t="s">
        <v>7640</v>
      </c>
      <c r="CZ23">
        <v>0</v>
      </c>
      <c r="DA23">
        <v>1.1105</v>
      </c>
      <c r="DB23">
        <v>11105</v>
      </c>
      <c r="DC23">
        <v>11105</v>
      </c>
      <c r="DD23">
        <v>1000</v>
      </c>
      <c r="DE23">
        <v>9</v>
      </c>
      <c r="DF23" t="s">
        <v>7639</v>
      </c>
      <c r="DG23">
        <v>0</v>
      </c>
      <c r="DH23" t="s">
        <v>7640</v>
      </c>
      <c r="DI23">
        <v>10000</v>
      </c>
      <c r="DJ23" t="s">
        <v>8572</v>
      </c>
      <c r="DK23">
        <v>650</v>
      </c>
      <c r="DL23">
        <v>4</v>
      </c>
      <c r="DM23" t="s">
        <v>7650</v>
      </c>
      <c r="DN23" t="s">
        <v>7649</v>
      </c>
      <c r="DO23" t="s">
        <v>8525</v>
      </c>
      <c r="DQ23">
        <f t="shared" si="1"/>
        <v>1</v>
      </c>
    </row>
    <row r="24" spans="1:121" x14ac:dyDescent="0.35">
      <c r="A24" t="str">
        <f t="shared" si="0"/>
        <v>C6D06065</v>
      </c>
      <c r="B24" t="s">
        <v>7634</v>
      </c>
      <c r="C24">
        <v>10000</v>
      </c>
      <c r="D24" t="s">
        <v>7634</v>
      </c>
      <c r="E24" t="s">
        <v>137</v>
      </c>
      <c r="F24" t="s">
        <v>7634</v>
      </c>
      <c r="G24" t="s">
        <v>7638</v>
      </c>
      <c r="H24" t="s">
        <v>2282</v>
      </c>
      <c r="I24" t="s">
        <v>3547</v>
      </c>
      <c r="J24" t="s">
        <v>7637</v>
      </c>
      <c r="K24">
        <v>10000</v>
      </c>
      <c r="L24" t="s">
        <v>7636</v>
      </c>
      <c r="M24">
        <v>0</v>
      </c>
      <c r="N24">
        <v>0</v>
      </c>
      <c r="O24">
        <v>0</v>
      </c>
      <c r="P24">
        <v>0</v>
      </c>
      <c r="Q24">
        <v>3214748</v>
      </c>
      <c r="R24">
        <v>0</v>
      </c>
      <c r="S24">
        <v>0</v>
      </c>
      <c r="T24" t="s">
        <v>7635</v>
      </c>
      <c r="U24" t="s">
        <v>7634</v>
      </c>
      <c r="V24">
        <v>1923385</v>
      </c>
      <c r="W24">
        <v>0</v>
      </c>
      <c r="X24">
        <v>0</v>
      </c>
      <c r="Y24">
        <v>0</v>
      </c>
      <c r="Z24" t="s">
        <v>7634</v>
      </c>
      <c r="AA24" t="s">
        <v>48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1.8720000000000001</v>
      </c>
      <c r="AQ24">
        <v>0</v>
      </c>
      <c r="AR24">
        <v>0</v>
      </c>
      <c r="AS24">
        <v>0</v>
      </c>
      <c r="AT24">
        <v>0</v>
      </c>
      <c r="AU24">
        <v>1.886575465</v>
      </c>
      <c r="AV24">
        <v>0</v>
      </c>
      <c r="AW24">
        <v>0</v>
      </c>
      <c r="AX24">
        <v>2.0499999999999998</v>
      </c>
      <c r="AY24">
        <v>2.29</v>
      </c>
      <c r="AZ24">
        <v>1.5589999999999999</v>
      </c>
      <c r="BA24">
        <v>0</v>
      </c>
      <c r="BB24">
        <v>0</v>
      </c>
      <c r="BC24">
        <v>0</v>
      </c>
      <c r="BD24">
        <v>1.5886</v>
      </c>
      <c r="BE24">
        <v>449</v>
      </c>
      <c r="BF24">
        <v>0</v>
      </c>
      <c r="BG24">
        <v>0</v>
      </c>
      <c r="BH24">
        <v>0</v>
      </c>
      <c r="BI24">
        <v>0</v>
      </c>
      <c r="BJ24">
        <v>985</v>
      </c>
      <c r="BK24">
        <v>0</v>
      </c>
      <c r="BL24">
        <v>0</v>
      </c>
      <c r="BM24">
        <v>985</v>
      </c>
      <c r="BN24">
        <v>1000</v>
      </c>
      <c r="BO24">
        <v>275</v>
      </c>
      <c r="BP24">
        <v>0</v>
      </c>
      <c r="BQ24">
        <v>0</v>
      </c>
      <c r="BR24">
        <v>0</v>
      </c>
      <c r="BS24">
        <v>939</v>
      </c>
      <c r="BT24">
        <v>1</v>
      </c>
      <c r="BU24">
        <v>0</v>
      </c>
      <c r="BV24">
        <v>0</v>
      </c>
      <c r="BW24">
        <v>0</v>
      </c>
      <c r="BX24">
        <v>0</v>
      </c>
      <c r="BY24">
        <v>1</v>
      </c>
      <c r="BZ24">
        <v>0</v>
      </c>
      <c r="CA24">
        <v>0</v>
      </c>
      <c r="CB24">
        <v>1</v>
      </c>
      <c r="CC24">
        <v>1</v>
      </c>
      <c r="CD24">
        <v>50</v>
      </c>
      <c r="CE24">
        <v>0</v>
      </c>
      <c r="CF24">
        <v>0</v>
      </c>
      <c r="CG24">
        <v>0</v>
      </c>
      <c r="CH24">
        <v>6</v>
      </c>
      <c r="CI24" t="s">
        <v>7633</v>
      </c>
      <c r="CJ24">
        <v>0</v>
      </c>
      <c r="CK24">
        <v>0</v>
      </c>
      <c r="CL24">
        <v>0</v>
      </c>
      <c r="CM24">
        <v>0</v>
      </c>
      <c r="CN24" t="s">
        <v>7632</v>
      </c>
      <c r="CO24">
        <v>0</v>
      </c>
      <c r="CP24">
        <v>0</v>
      </c>
      <c r="CQ24" t="s">
        <v>7631</v>
      </c>
      <c r="CR24" t="s">
        <v>7630</v>
      </c>
      <c r="CS24" t="s">
        <v>7628</v>
      </c>
      <c r="CT24">
        <v>0</v>
      </c>
      <c r="CU24">
        <v>0</v>
      </c>
      <c r="CV24">
        <v>0</v>
      </c>
      <c r="CW24" t="s">
        <v>7629</v>
      </c>
      <c r="CX24" t="s">
        <v>32</v>
      </c>
      <c r="CY24">
        <v>1923385</v>
      </c>
      <c r="CZ24">
        <v>0</v>
      </c>
      <c r="DA24">
        <v>1.5589999999999999</v>
      </c>
      <c r="DB24">
        <v>15590</v>
      </c>
      <c r="DC24">
        <v>15590</v>
      </c>
      <c r="DD24">
        <v>275</v>
      </c>
      <c r="DE24">
        <v>50</v>
      </c>
      <c r="DF24" t="s">
        <v>7628</v>
      </c>
      <c r="DG24">
        <v>0</v>
      </c>
      <c r="DH24" t="s">
        <v>7634</v>
      </c>
      <c r="DI24">
        <v>10000</v>
      </c>
      <c r="DJ24" t="s">
        <v>8572</v>
      </c>
      <c r="DK24">
        <v>650</v>
      </c>
      <c r="DL24">
        <v>24</v>
      </c>
      <c r="DM24" t="s">
        <v>3547</v>
      </c>
      <c r="DN24" t="s">
        <v>7637</v>
      </c>
      <c r="DO24" t="s">
        <v>8525</v>
      </c>
      <c r="DQ24">
        <f t="shared" si="1"/>
        <v>1</v>
      </c>
    </row>
    <row r="25" spans="1:121" x14ac:dyDescent="0.35">
      <c r="A25" t="str">
        <f t="shared" si="0"/>
        <v>C6D08065</v>
      </c>
      <c r="B25" t="s">
        <v>7623</v>
      </c>
      <c r="C25">
        <v>10000</v>
      </c>
      <c r="D25" t="s">
        <v>7623</v>
      </c>
      <c r="E25" t="s">
        <v>137</v>
      </c>
      <c r="F25" t="s">
        <v>7623</v>
      </c>
      <c r="G25" t="s">
        <v>7627</v>
      </c>
      <c r="H25" t="s">
        <v>2282</v>
      </c>
      <c r="I25" t="s">
        <v>3490</v>
      </c>
      <c r="J25" t="s">
        <v>7626</v>
      </c>
      <c r="K25">
        <v>10000</v>
      </c>
      <c r="L25" t="s">
        <v>7625</v>
      </c>
      <c r="M25">
        <v>0</v>
      </c>
      <c r="N25">
        <v>0</v>
      </c>
      <c r="O25">
        <v>0</v>
      </c>
      <c r="P25">
        <v>0</v>
      </c>
      <c r="Q25">
        <v>3214749</v>
      </c>
      <c r="R25">
        <v>0</v>
      </c>
      <c r="S25">
        <v>0</v>
      </c>
      <c r="T25" t="s">
        <v>7624</v>
      </c>
      <c r="U25" t="s">
        <v>7623</v>
      </c>
      <c r="V25">
        <v>1923384</v>
      </c>
      <c r="W25">
        <v>0</v>
      </c>
      <c r="X25">
        <v>0</v>
      </c>
      <c r="Y25">
        <v>0</v>
      </c>
      <c r="Z25" t="s">
        <v>7623</v>
      </c>
      <c r="AA25" t="s">
        <v>48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2.444</v>
      </c>
      <c r="AQ25">
        <v>0</v>
      </c>
      <c r="AR25">
        <v>0</v>
      </c>
      <c r="AS25">
        <v>0</v>
      </c>
      <c r="AT25">
        <v>0</v>
      </c>
      <c r="AU25">
        <v>2.4551324540000001</v>
      </c>
      <c r="AV25">
        <v>0</v>
      </c>
      <c r="AW25">
        <v>0</v>
      </c>
      <c r="AX25">
        <v>2.68</v>
      </c>
      <c r="AY25">
        <v>3.05</v>
      </c>
      <c r="AZ25">
        <v>2.089</v>
      </c>
      <c r="BA25">
        <v>0</v>
      </c>
      <c r="BB25">
        <v>0</v>
      </c>
      <c r="BC25">
        <v>0</v>
      </c>
      <c r="BD25">
        <v>2.1</v>
      </c>
      <c r="BE25">
        <v>968</v>
      </c>
      <c r="BF25">
        <v>0</v>
      </c>
      <c r="BG25">
        <v>0</v>
      </c>
      <c r="BH25">
        <v>0</v>
      </c>
      <c r="BI25">
        <v>0</v>
      </c>
      <c r="BJ25">
        <v>985</v>
      </c>
      <c r="BK25">
        <v>0</v>
      </c>
      <c r="BL25">
        <v>0</v>
      </c>
      <c r="BM25">
        <v>985</v>
      </c>
      <c r="BN25">
        <v>1000</v>
      </c>
      <c r="BO25">
        <v>496</v>
      </c>
      <c r="BP25">
        <v>0</v>
      </c>
      <c r="BQ25">
        <v>0</v>
      </c>
      <c r="BR25">
        <v>0</v>
      </c>
      <c r="BS25">
        <v>884</v>
      </c>
      <c r="BT25">
        <v>1</v>
      </c>
      <c r="BU25">
        <v>0</v>
      </c>
      <c r="BV25">
        <v>0</v>
      </c>
      <c r="BW25">
        <v>0</v>
      </c>
      <c r="BX25">
        <v>0</v>
      </c>
      <c r="BY25">
        <v>1</v>
      </c>
      <c r="BZ25">
        <v>0</v>
      </c>
      <c r="CA25">
        <v>0</v>
      </c>
      <c r="CB25">
        <v>1</v>
      </c>
      <c r="CC25">
        <v>1</v>
      </c>
      <c r="CD25">
        <v>50</v>
      </c>
      <c r="CE25">
        <v>0</v>
      </c>
      <c r="CF25">
        <v>0</v>
      </c>
      <c r="CG25">
        <v>0</v>
      </c>
      <c r="CH25">
        <v>4</v>
      </c>
      <c r="CI25" t="s">
        <v>7622</v>
      </c>
      <c r="CJ25">
        <v>0</v>
      </c>
      <c r="CK25">
        <v>0</v>
      </c>
      <c r="CL25">
        <v>0</v>
      </c>
      <c r="CM25">
        <v>0</v>
      </c>
      <c r="CN25" t="s">
        <v>7621</v>
      </c>
      <c r="CO25">
        <v>0</v>
      </c>
      <c r="CP25">
        <v>0</v>
      </c>
      <c r="CQ25" t="s">
        <v>7620</v>
      </c>
      <c r="CR25" t="s">
        <v>7619</v>
      </c>
      <c r="CS25" t="s">
        <v>7617</v>
      </c>
      <c r="CT25">
        <v>0</v>
      </c>
      <c r="CU25">
        <v>0</v>
      </c>
      <c r="CV25">
        <v>0</v>
      </c>
      <c r="CW25" t="s">
        <v>7618</v>
      </c>
      <c r="CX25" t="s">
        <v>32</v>
      </c>
      <c r="CY25">
        <v>1923384</v>
      </c>
      <c r="CZ25">
        <v>0</v>
      </c>
      <c r="DA25">
        <v>2.089</v>
      </c>
      <c r="DB25">
        <v>20890</v>
      </c>
      <c r="DC25">
        <v>20890</v>
      </c>
      <c r="DD25">
        <v>496</v>
      </c>
      <c r="DE25">
        <v>50</v>
      </c>
      <c r="DF25" t="s">
        <v>7617</v>
      </c>
      <c r="DG25">
        <v>0</v>
      </c>
      <c r="DH25" t="s">
        <v>7623</v>
      </c>
      <c r="DI25">
        <v>10000</v>
      </c>
      <c r="DJ25" t="s">
        <v>8572</v>
      </c>
      <c r="DK25">
        <v>650</v>
      </c>
      <c r="DL25">
        <v>30</v>
      </c>
      <c r="DM25" t="s">
        <v>3490</v>
      </c>
      <c r="DN25" t="s">
        <v>7626</v>
      </c>
      <c r="DO25" t="s">
        <v>8525</v>
      </c>
      <c r="DQ25">
        <f t="shared" si="1"/>
        <v>1</v>
      </c>
    </row>
    <row r="26" spans="1:121" x14ac:dyDescent="0.35">
      <c r="A26" t="str">
        <f t="shared" si="0"/>
        <v>C6D10065</v>
      </c>
      <c r="B26" t="s">
        <v>7607</v>
      </c>
      <c r="C26">
        <v>10000</v>
      </c>
      <c r="D26" t="s">
        <v>7607</v>
      </c>
      <c r="E26" t="s">
        <v>137</v>
      </c>
      <c r="F26" t="s">
        <v>7607</v>
      </c>
      <c r="G26" t="s">
        <v>7616</v>
      </c>
      <c r="H26" t="s">
        <v>2282</v>
      </c>
      <c r="I26" t="s">
        <v>3063</v>
      </c>
      <c r="J26" t="s">
        <v>7615</v>
      </c>
      <c r="K26">
        <v>10000</v>
      </c>
      <c r="L26" t="s">
        <v>7614</v>
      </c>
      <c r="M26">
        <v>0</v>
      </c>
      <c r="N26">
        <v>0</v>
      </c>
      <c r="O26">
        <v>0</v>
      </c>
      <c r="P26">
        <v>0</v>
      </c>
      <c r="Q26">
        <v>3214750</v>
      </c>
      <c r="R26">
        <v>0</v>
      </c>
      <c r="S26">
        <v>0</v>
      </c>
      <c r="T26" t="s">
        <v>7613</v>
      </c>
      <c r="U26" t="s">
        <v>7607</v>
      </c>
      <c r="V26">
        <v>1923383</v>
      </c>
      <c r="W26">
        <v>0</v>
      </c>
      <c r="X26">
        <v>0</v>
      </c>
      <c r="Y26">
        <v>0</v>
      </c>
      <c r="Z26" t="s">
        <v>7607</v>
      </c>
      <c r="AA26" t="s">
        <v>48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3.0939999999999999</v>
      </c>
      <c r="AQ26">
        <v>0</v>
      </c>
      <c r="AR26">
        <v>0</v>
      </c>
      <c r="AS26">
        <v>0</v>
      </c>
      <c r="AT26">
        <v>0</v>
      </c>
      <c r="AU26">
        <v>3.1658286910000002</v>
      </c>
      <c r="AV26">
        <v>0</v>
      </c>
      <c r="AW26">
        <v>0</v>
      </c>
      <c r="AX26">
        <v>3.4</v>
      </c>
      <c r="AY26">
        <v>3.82</v>
      </c>
      <c r="AZ26">
        <v>2.9180000000000001</v>
      </c>
      <c r="BA26">
        <v>0</v>
      </c>
      <c r="BB26">
        <v>0</v>
      </c>
      <c r="BC26">
        <v>0</v>
      </c>
      <c r="BD26">
        <v>2.6469999999999998</v>
      </c>
      <c r="BE26">
        <v>1365</v>
      </c>
      <c r="BF26">
        <v>0</v>
      </c>
      <c r="BG26">
        <v>0</v>
      </c>
      <c r="BH26">
        <v>0</v>
      </c>
      <c r="BI26">
        <v>0</v>
      </c>
      <c r="BJ26">
        <v>931</v>
      </c>
      <c r="BK26">
        <v>0</v>
      </c>
      <c r="BL26">
        <v>0</v>
      </c>
      <c r="BM26">
        <v>916</v>
      </c>
      <c r="BN26">
        <v>1000</v>
      </c>
      <c r="BO26">
        <v>196</v>
      </c>
      <c r="BP26">
        <v>0</v>
      </c>
      <c r="BQ26">
        <v>0</v>
      </c>
      <c r="BR26">
        <v>0</v>
      </c>
      <c r="BS26">
        <v>856</v>
      </c>
      <c r="BT26">
        <v>1</v>
      </c>
      <c r="BU26">
        <v>0</v>
      </c>
      <c r="BV26">
        <v>0</v>
      </c>
      <c r="BW26">
        <v>0</v>
      </c>
      <c r="BX26">
        <v>0</v>
      </c>
      <c r="BY26">
        <v>1</v>
      </c>
      <c r="BZ26">
        <v>0</v>
      </c>
      <c r="CA26">
        <v>0</v>
      </c>
      <c r="CB26">
        <v>1</v>
      </c>
      <c r="CC26">
        <v>1</v>
      </c>
      <c r="CD26">
        <v>50</v>
      </c>
      <c r="CE26">
        <v>0</v>
      </c>
      <c r="CF26">
        <v>0</v>
      </c>
      <c r="CG26">
        <v>0</v>
      </c>
      <c r="CH26">
        <v>4</v>
      </c>
      <c r="CI26" t="s">
        <v>7612</v>
      </c>
      <c r="CJ26">
        <v>0</v>
      </c>
      <c r="CK26">
        <v>0</v>
      </c>
      <c r="CL26">
        <v>0</v>
      </c>
      <c r="CM26">
        <v>0</v>
      </c>
      <c r="CN26" t="s">
        <v>7611</v>
      </c>
      <c r="CO26">
        <v>0</v>
      </c>
      <c r="CP26">
        <v>0</v>
      </c>
      <c r="CQ26" t="s">
        <v>7610</v>
      </c>
      <c r="CR26" t="s">
        <v>7609</v>
      </c>
      <c r="CS26" t="s">
        <v>7608</v>
      </c>
      <c r="CT26">
        <v>0</v>
      </c>
      <c r="CU26">
        <v>0</v>
      </c>
      <c r="CV26">
        <v>0</v>
      </c>
      <c r="CW26" t="s">
        <v>7606</v>
      </c>
      <c r="CX26" t="s">
        <v>36</v>
      </c>
      <c r="CY26" t="s">
        <v>7607</v>
      </c>
      <c r="CZ26">
        <v>0</v>
      </c>
      <c r="DA26">
        <v>2.6469999999999998</v>
      </c>
      <c r="DB26">
        <v>26470</v>
      </c>
      <c r="DC26">
        <v>26470</v>
      </c>
      <c r="DD26">
        <v>856</v>
      </c>
      <c r="DE26">
        <v>4</v>
      </c>
      <c r="DF26" t="s">
        <v>7606</v>
      </c>
      <c r="DG26">
        <v>0</v>
      </c>
      <c r="DH26" t="s">
        <v>7607</v>
      </c>
      <c r="DI26">
        <v>10000</v>
      </c>
      <c r="DJ26" t="s">
        <v>8572</v>
      </c>
      <c r="DK26">
        <v>650</v>
      </c>
      <c r="DL26">
        <v>37</v>
      </c>
      <c r="DM26" t="s">
        <v>3063</v>
      </c>
      <c r="DN26" t="s">
        <v>7615</v>
      </c>
      <c r="DO26" t="s">
        <v>8525</v>
      </c>
      <c r="DQ26">
        <f t="shared" si="1"/>
        <v>1</v>
      </c>
    </row>
    <row r="27" spans="1:121" x14ac:dyDescent="0.35">
      <c r="A27" t="str">
        <f t="shared" si="0"/>
        <v>CVFD2006</v>
      </c>
      <c r="B27" t="s">
        <v>7546</v>
      </c>
      <c r="C27">
        <v>10000</v>
      </c>
      <c r="D27" t="s">
        <v>7546</v>
      </c>
      <c r="E27" t="s">
        <v>137</v>
      </c>
      <c r="F27" t="s">
        <v>7546</v>
      </c>
      <c r="G27" t="s">
        <v>7556</v>
      </c>
      <c r="H27" t="s">
        <v>2282</v>
      </c>
      <c r="I27" t="s">
        <v>2668</v>
      </c>
      <c r="J27" t="s">
        <v>7555</v>
      </c>
      <c r="K27">
        <v>10000</v>
      </c>
      <c r="L27" t="s">
        <v>7554</v>
      </c>
      <c r="M27" t="s">
        <v>7546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 t="s">
        <v>7553</v>
      </c>
      <c r="U27" t="s">
        <v>7546</v>
      </c>
      <c r="V27">
        <v>1629741</v>
      </c>
      <c r="W27">
        <v>0</v>
      </c>
      <c r="X27">
        <v>0</v>
      </c>
      <c r="Y27" t="s">
        <v>7546</v>
      </c>
      <c r="Z27" t="s">
        <v>7546</v>
      </c>
      <c r="AA27" t="s">
        <v>48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6.4749999999999996</v>
      </c>
      <c r="AQ27">
        <v>5.7160000000000002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6.74</v>
      </c>
      <c r="AY27">
        <v>9.5299999999999994</v>
      </c>
      <c r="AZ27">
        <v>9.9860000000000007</v>
      </c>
      <c r="BA27">
        <v>0</v>
      </c>
      <c r="BB27">
        <v>0</v>
      </c>
      <c r="BC27">
        <v>7.14</v>
      </c>
      <c r="BD27">
        <v>5.7160000000000002</v>
      </c>
      <c r="BE27">
        <v>527</v>
      </c>
      <c r="BF27">
        <v>984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725</v>
      </c>
      <c r="BO27">
        <v>0</v>
      </c>
      <c r="BP27">
        <v>0</v>
      </c>
      <c r="BQ27">
        <v>0</v>
      </c>
      <c r="BR27">
        <v>6</v>
      </c>
      <c r="BS27">
        <v>984</v>
      </c>
      <c r="BT27">
        <v>1</v>
      </c>
      <c r="BU27">
        <v>1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1000</v>
      </c>
      <c r="CC27">
        <v>1</v>
      </c>
      <c r="CD27">
        <v>30</v>
      </c>
      <c r="CE27">
        <v>0</v>
      </c>
      <c r="CF27">
        <v>0</v>
      </c>
      <c r="CG27">
        <v>1</v>
      </c>
      <c r="CH27">
        <v>2</v>
      </c>
      <c r="CI27" t="s">
        <v>7552</v>
      </c>
      <c r="CJ27" t="s">
        <v>7551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 t="s">
        <v>7550</v>
      </c>
      <c r="CR27" t="s">
        <v>7549</v>
      </c>
      <c r="CS27" t="s">
        <v>7548</v>
      </c>
      <c r="CT27">
        <v>0</v>
      </c>
      <c r="CU27">
        <v>0</v>
      </c>
      <c r="CV27" t="s">
        <v>7547</v>
      </c>
      <c r="CW27" t="s">
        <v>7545</v>
      </c>
      <c r="CX27" t="s">
        <v>36</v>
      </c>
      <c r="CY27" t="s">
        <v>7546</v>
      </c>
      <c r="CZ27">
        <v>0</v>
      </c>
      <c r="DA27">
        <v>5.7160000000000002</v>
      </c>
      <c r="DB27">
        <v>57160</v>
      </c>
      <c r="DC27">
        <v>57160</v>
      </c>
      <c r="DD27">
        <v>984</v>
      </c>
      <c r="DE27">
        <v>2</v>
      </c>
      <c r="DF27" t="s">
        <v>7545</v>
      </c>
      <c r="DG27">
        <v>0</v>
      </c>
      <c r="DH27" t="s">
        <v>7546</v>
      </c>
      <c r="DI27">
        <v>10000</v>
      </c>
      <c r="DJ27" t="s">
        <v>8572</v>
      </c>
      <c r="DK27">
        <v>650</v>
      </c>
      <c r="DL27">
        <v>57</v>
      </c>
      <c r="DM27" t="s">
        <v>2668</v>
      </c>
      <c r="DN27" t="s">
        <v>7555</v>
      </c>
      <c r="DO27" t="s">
        <v>8525</v>
      </c>
      <c r="DQ27">
        <f t="shared" si="1"/>
        <v>1</v>
      </c>
    </row>
    <row r="28" spans="1:121" x14ac:dyDescent="0.35">
      <c r="A28" t="str">
        <f t="shared" si="0"/>
        <v>C3D02060</v>
      </c>
      <c r="B28" t="s">
        <v>8300</v>
      </c>
      <c r="C28">
        <v>10000</v>
      </c>
      <c r="D28" t="s">
        <v>8300</v>
      </c>
      <c r="E28" t="s">
        <v>137</v>
      </c>
      <c r="F28" t="s">
        <v>8300</v>
      </c>
      <c r="G28" t="s">
        <v>8312</v>
      </c>
      <c r="H28" t="s">
        <v>2367</v>
      </c>
      <c r="I28" t="s">
        <v>5237</v>
      </c>
      <c r="J28" t="s">
        <v>8311</v>
      </c>
      <c r="K28">
        <v>10000</v>
      </c>
      <c r="L28" t="s">
        <v>8310</v>
      </c>
      <c r="M28" t="s">
        <v>8300</v>
      </c>
      <c r="N28">
        <v>0</v>
      </c>
      <c r="O28">
        <v>0</v>
      </c>
      <c r="P28">
        <v>0</v>
      </c>
      <c r="Q28">
        <v>1716938</v>
      </c>
      <c r="R28">
        <v>0</v>
      </c>
      <c r="S28">
        <v>0</v>
      </c>
      <c r="T28" t="s">
        <v>8309</v>
      </c>
      <c r="U28" t="s">
        <v>8300</v>
      </c>
      <c r="V28">
        <v>1695750</v>
      </c>
      <c r="W28">
        <v>0</v>
      </c>
      <c r="X28" t="s">
        <v>8300</v>
      </c>
      <c r="Y28" t="s">
        <v>8300</v>
      </c>
      <c r="Z28" t="s">
        <v>8300</v>
      </c>
      <c r="AA28" t="s">
        <v>48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0.6</v>
      </c>
      <c r="AQ28">
        <v>0.53320000000000001</v>
      </c>
      <c r="AR28">
        <v>0</v>
      </c>
      <c r="AS28">
        <v>0</v>
      </c>
      <c r="AT28">
        <v>0</v>
      </c>
      <c r="AU28">
        <v>0.64996401299999995</v>
      </c>
      <c r="AV28">
        <v>0</v>
      </c>
      <c r="AW28">
        <v>0</v>
      </c>
      <c r="AX28">
        <v>0.60899999999999999</v>
      </c>
      <c r="AY28">
        <v>0.74</v>
      </c>
      <c r="AZ28">
        <v>0.92900000000000005</v>
      </c>
      <c r="BA28">
        <v>0</v>
      </c>
      <c r="BB28">
        <v>0.41799502500000002</v>
      </c>
      <c r="BC28">
        <v>0.53300000000000003</v>
      </c>
      <c r="BD28">
        <v>0.53320000000000001</v>
      </c>
      <c r="BE28">
        <v>691</v>
      </c>
      <c r="BF28">
        <v>962</v>
      </c>
      <c r="BG28">
        <v>0</v>
      </c>
      <c r="BH28">
        <v>0</v>
      </c>
      <c r="BI28">
        <v>0</v>
      </c>
      <c r="BJ28">
        <v>29</v>
      </c>
      <c r="BK28">
        <v>0</v>
      </c>
      <c r="BL28">
        <v>0</v>
      </c>
      <c r="BM28">
        <v>29</v>
      </c>
      <c r="BN28">
        <v>500</v>
      </c>
      <c r="BO28">
        <v>0</v>
      </c>
      <c r="BP28">
        <v>0</v>
      </c>
      <c r="BQ28">
        <v>140</v>
      </c>
      <c r="BR28">
        <v>84</v>
      </c>
      <c r="BS28">
        <v>962</v>
      </c>
      <c r="BT28">
        <v>1</v>
      </c>
      <c r="BU28">
        <v>1</v>
      </c>
      <c r="BV28">
        <v>0</v>
      </c>
      <c r="BW28">
        <v>0</v>
      </c>
      <c r="BX28">
        <v>0</v>
      </c>
      <c r="BY28">
        <v>1</v>
      </c>
      <c r="BZ28">
        <v>0</v>
      </c>
      <c r="CA28">
        <v>0</v>
      </c>
      <c r="CB28">
        <v>1000</v>
      </c>
      <c r="CC28">
        <v>1</v>
      </c>
      <c r="CD28">
        <v>50</v>
      </c>
      <c r="CE28">
        <v>0</v>
      </c>
      <c r="CF28">
        <v>5</v>
      </c>
      <c r="CG28">
        <v>1</v>
      </c>
      <c r="CH28">
        <v>12</v>
      </c>
      <c r="CI28" t="s">
        <v>8308</v>
      </c>
      <c r="CJ28" t="s">
        <v>8307</v>
      </c>
      <c r="CK28">
        <v>0</v>
      </c>
      <c r="CL28">
        <v>0</v>
      </c>
      <c r="CM28">
        <v>0</v>
      </c>
      <c r="CN28" t="s">
        <v>8306</v>
      </c>
      <c r="CO28">
        <v>0</v>
      </c>
      <c r="CP28">
        <v>0</v>
      </c>
      <c r="CQ28" t="s">
        <v>8305</v>
      </c>
      <c r="CR28" t="s">
        <v>8304</v>
      </c>
      <c r="CS28" t="s">
        <v>8303</v>
      </c>
      <c r="CT28">
        <v>0</v>
      </c>
      <c r="CU28" t="s">
        <v>8299</v>
      </c>
      <c r="CV28" t="s">
        <v>8302</v>
      </c>
      <c r="CW28" t="s">
        <v>8301</v>
      </c>
      <c r="CX28" t="s">
        <v>2600</v>
      </c>
      <c r="CY28" t="s">
        <v>8300</v>
      </c>
      <c r="CZ28">
        <v>0</v>
      </c>
      <c r="DA28">
        <v>0.41799502500000002</v>
      </c>
      <c r="DB28">
        <v>4179.9502469999998</v>
      </c>
      <c r="DC28">
        <v>4179.9502469999998</v>
      </c>
      <c r="DD28">
        <v>140</v>
      </c>
      <c r="DE28">
        <v>5</v>
      </c>
      <c r="DF28" t="s">
        <v>8299</v>
      </c>
      <c r="DG28">
        <v>0</v>
      </c>
      <c r="DH28" t="s">
        <v>8300</v>
      </c>
      <c r="DI28">
        <v>10000</v>
      </c>
      <c r="DJ28" t="s">
        <v>8572</v>
      </c>
      <c r="DK28">
        <v>600</v>
      </c>
      <c r="DL28">
        <v>5</v>
      </c>
      <c r="DM28" t="s">
        <v>5237</v>
      </c>
      <c r="DN28" t="s">
        <v>8311</v>
      </c>
      <c r="DO28" t="s">
        <v>8525</v>
      </c>
      <c r="DQ28">
        <f t="shared" si="1"/>
        <v>1</v>
      </c>
    </row>
    <row r="29" spans="1:121" x14ac:dyDescent="0.35">
      <c r="A29" t="str">
        <f t="shared" si="0"/>
        <v>C3D02060</v>
      </c>
      <c r="B29" t="s">
        <v>8287</v>
      </c>
      <c r="C29">
        <v>10000</v>
      </c>
      <c r="D29" t="s">
        <v>8287</v>
      </c>
      <c r="E29" t="s">
        <v>137</v>
      </c>
      <c r="F29" t="s">
        <v>8287</v>
      </c>
      <c r="G29" t="s">
        <v>8298</v>
      </c>
      <c r="H29" t="s">
        <v>2367</v>
      </c>
      <c r="I29" t="s">
        <v>5237</v>
      </c>
      <c r="J29" t="s">
        <v>8297</v>
      </c>
      <c r="K29">
        <v>10000</v>
      </c>
      <c r="L29" t="s">
        <v>8296</v>
      </c>
      <c r="M29" t="s">
        <v>8287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 t="s">
        <v>8295</v>
      </c>
      <c r="U29" t="s">
        <v>8287</v>
      </c>
      <c r="V29">
        <v>1695751</v>
      </c>
      <c r="W29">
        <v>0</v>
      </c>
      <c r="X29" t="s">
        <v>8287</v>
      </c>
      <c r="Y29" t="s">
        <v>8287</v>
      </c>
      <c r="Z29" t="s">
        <v>8287</v>
      </c>
      <c r="AA29" t="s">
        <v>48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0.6</v>
      </c>
      <c r="AQ29">
        <v>0.53139999999999998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0.53400000000000003</v>
      </c>
      <c r="AY29">
        <v>0.74</v>
      </c>
      <c r="AZ29">
        <v>0.73499999999999999</v>
      </c>
      <c r="BA29">
        <v>0</v>
      </c>
      <c r="BB29">
        <v>0.56485814199999995</v>
      </c>
      <c r="BC29">
        <v>0.497</v>
      </c>
      <c r="BD29">
        <v>0.53139999999999998</v>
      </c>
      <c r="BE29">
        <v>3308</v>
      </c>
      <c r="BF29">
        <v>2937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9896</v>
      </c>
      <c r="BN29">
        <v>3502</v>
      </c>
      <c r="BO29">
        <v>0</v>
      </c>
      <c r="BP29">
        <v>0</v>
      </c>
      <c r="BQ29">
        <v>1045</v>
      </c>
      <c r="BR29">
        <v>140</v>
      </c>
      <c r="BS29">
        <v>2937</v>
      </c>
      <c r="BT29">
        <v>1</v>
      </c>
      <c r="BU29">
        <v>1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1</v>
      </c>
      <c r="CC29">
        <v>1</v>
      </c>
      <c r="CD29">
        <v>75</v>
      </c>
      <c r="CE29">
        <v>0</v>
      </c>
      <c r="CF29">
        <v>5</v>
      </c>
      <c r="CG29">
        <v>1</v>
      </c>
      <c r="CH29">
        <v>12</v>
      </c>
      <c r="CI29" t="s">
        <v>8294</v>
      </c>
      <c r="CJ29" t="s">
        <v>8293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 t="s">
        <v>8292</v>
      </c>
      <c r="CR29" t="s">
        <v>8291</v>
      </c>
      <c r="CS29" t="s">
        <v>8290</v>
      </c>
      <c r="CT29">
        <v>0</v>
      </c>
      <c r="CU29" t="s">
        <v>8289</v>
      </c>
      <c r="CV29" t="s">
        <v>8286</v>
      </c>
      <c r="CW29" t="s">
        <v>8288</v>
      </c>
      <c r="CX29" t="s">
        <v>34</v>
      </c>
      <c r="CY29" t="s">
        <v>8287</v>
      </c>
      <c r="CZ29">
        <v>0</v>
      </c>
      <c r="DA29">
        <v>0.497</v>
      </c>
      <c r="DB29">
        <v>4970</v>
      </c>
      <c r="DC29">
        <v>4970</v>
      </c>
      <c r="DD29">
        <v>140</v>
      </c>
      <c r="DE29">
        <v>1</v>
      </c>
      <c r="DF29" t="s">
        <v>8286</v>
      </c>
      <c r="DG29">
        <v>0</v>
      </c>
      <c r="DH29" t="s">
        <v>8287</v>
      </c>
      <c r="DI29">
        <v>10000</v>
      </c>
      <c r="DJ29" t="s">
        <v>8572</v>
      </c>
      <c r="DK29">
        <v>600</v>
      </c>
      <c r="DL29">
        <v>5</v>
      </c>
      <c r="DM29" t="s">
        <v>5237</v>
      </c>
      <c r="DN29" t="s">
        <v>8297</v>
      </c>
      <c r="DO29" t="s">
        <v>8526</v>
      </c>
      <c r="DQ29">
        <f t="shared" si="1"/>
        <v>1</v>
      </c>
    </row>
    <row r="30" spans="1:121" x14ac:dyDescent="0.35">
      <c r="A30" t="str">
        <f t="shared" si="0"/>
        <v>C3D02060</v>
      </c>
      <c r="B30" t="s">
        <v>8287</v>
      </c>
      <c r="C30">
        <v>10000</v>
      </c>
      <c r="D30" t="s">
        <v>8279</v>
      </c>
      <c r="E30" t="s">
        <v>137</v>
      </c>
      <c r="F30" t="s">
        <v>8279</v>
      </c>
      <c r="G30" t="s">
        <v>8285</v>
      </c>
      <c r="H30" t="s">
        <v>2367</v>
      </c>
      <c r="I30" t="s">
        <v>5237</v>
      </c>
      <c r="J30" t="s">
        <v>8284</v>
      </c>
      <c r="K30">
        <v>10000</v>
      </c>
      <c r="L30" t="s">
        <v>8283</v>
      </c>
      <c r="M30" t="s">
        <v>8279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 t="s">
        <v>8279</v>
      </c>
      <c r="V30">
        <v>0</v>
      </c>
      <c r="W30">
        <v>0</v>
      </c>
      <c r="X30">
        <v>0</v>
      </c>
      <c r="Y30">
        <v>0</v>
      </c>
      <c r="Z30" t="s">
        <v>8279</v>
      </c>
      <c r="AA30" t="s">
        <v>129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0.6</v>
      </c>
      <c r="AQ30">
        <v>0.5101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0.56000000000000005</v>
      </c>
      <c r="AZ30">
        <v>0</v>
      </c>
      <c r="BA30">
        <v>0</v>
      </c>
      <c r="BB30">
        <v>0</v>
      </c>
      <c r="BC30">
        <v>0</v>
      </c>
      <c r="BD30">
        <v>0.5101</v>
      </c>
      <c r="BE30">
        <v>0</v>
      </c>
      <c r="BF30">
        <v>75000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75000</v>
      </c>
      <c r="BT30">
        <v>2500</v>
      </c>
      <c r="BU30">
        <v>2500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2500</v>
      </c>
      <c r="CD30">
        <v>0</v>
      </c>
      <c r="CE30">
        <v>0</v>
      </c>
      <c r="CF30">
        <v>0</v>
      </c>
      <c r="CG30">
        <v>0</v>
      </c>
      <c r="CH30">
        <v>2500</v>
      </c>
      <c r="CI30" t="s">
        <v>8282</v>
      </c>
      <c r="CJ30" t="s">
        <v>8281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 t="s">
        <v>8280</v>
      </c>
      <c r="CS30">
        <v>0</v>
      </c>
      <c r="CT30">
        <v>0</v>
      </c>
      <c r="CU30">
        <v>0</v>
      </c>
      <c r="CV30">
        <v>0</v>
      </c>
      <c r="CW30" t="s">
        <v>8278</v>
      </c>
      <c r="CX30" t="s">
        <v>36</v>
      </c>
      <c r="CY30" t="s">
        <v>8279</v>
      </c>
      <c r="CZ30">
        <v>0</v>
      </c>
      <c r="DA30">
        <v>0.5101</v>
      </c>
      <c r="DB30">
        <v>5101</v>
      </c>
      <c r="DC30">
        <v>5101</v>
      </c>
      <c r="DD30">
        <v>75000</v>
      </c>
      <c r="DE30">
        <v>2500</v>
      </c>
      <c r="DF30" t="s">
        <v>8278</v>
      </c>
      <c r="DG30">
        <v>0</v>
      </c>
      <c r="DH30" t="s">
        <v>8279</v>
      </c>
      <c r="DI30">
        <v>10000</v>
      </c>
      <c r="DJ30" t="s">
        <v>8572</v>
      </c>
      <c r="DK30">
        <v>600</v>
      </c>
      <c r="DL30">
        <v>5</v>
      </c>
      <c r="DM30" t="s">
        <v>5237</v>
      </c>
      <c r="DN30" t="s">
        <v>8284</v>
      </c>
      <c r="DO30" t="s">
        <v>8526</v>
      </c>
      <c r="DQ30">
        <f t="shared" si="1"/>
        <v>1</v>
      </c>
    </row>
    <row r="31" spans="1:121" x14ac:dyDescent="0.35">
      <c r="A31" t="str">
        <f t="shared" si="0"/>
        <v>C3D02060</v>
      </c>
      <c r="B31" t="s">
        <v>8266</v>
      </c>
      <c r="C31">
        <v>10000</v>
      </c>
      <c r="D31" t="s">
        <v>8266</v>
      </c>
      <c r="E31" t="s">
        <v>137</v>
      </c>
      <c r="F31" t="s">
        <v>8266</v>
      </c>
      <c r="G31" t="s">
        <v>8277</v>
      </c>
      <c r="H31" t="s">
        <v>2367</v>
      </c>
      <c r="I31" t="s">
        <v>5237</v>
      </c>
      <c r="J31" t="s">
        <v>8174</v>
      </c>
      <c r="K31">
        <v>10000</v>
      </c>
      <c r="L31" t="s">
        <v>8276</v>
      </c>
      <c r="M31" t="s">
        <v>8266</v>
      </c>
      <c r="N31">
        <v>0</v>
      </c>
      <c r="O31">
        <v>0</v>
      </c>
      <c r="P31">
        <v>0</v>
      </c>
      <c r="Q31">
        <v>2361487</v>
      </c>
      <c r="R31">
        <v>0</v>
      </c>
      <c r="S31">
        <v>0</v>
      </c>
      <c r="T31" t="s">
        <v>8275</v>
      </c>
      <c r="U31" t="s">
        <v>8266</v>
      </c>
      <c r="V31">
        <v>8099045</v>
      </c>
      <c r="W31">
        <v>0</v>
      </c>
      <c r="X31" t="s">
        <v>8266</v>
      </c>
      <c r="Y31" t="s">
        <v>8266</v>
      </c>
      <c r="Z31" t="s">
        <v>8266</v>
      </c>
      <c r="AA31" t="s">
        <v>48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0.6</v>
      </c>
      <c r="AQ31">
        <v>0.57320000000000004</v>
      </c>
      <c r="AR31">
        <v>0</v>
      </c>
      <c r="AS31">
        <v>0</v>
      </c>
      <c r="AT31">
        <v>0</v>
      </c>
      <c r="AU31">
        <v>0.66805446300000004</v>
      </c>
      <c r="AV31">
        <v>0</v>
      </c>
      <c r="AW31">
        <v>0</v>
      </c>
      <c r="AX31">
        <v>0.6</v>
      </c>
      <c r="AY31">
        <v>0.74</v>
      </c>
      <c r="AZ31">
        <v>0.59</v>
      </c>
      <c r="BA31">
        <v>0</v>
      </c>
      <c r="BB31">
        <v>0.41799502500000002</v>
      </c>
      <c r="BC31">
        <v>0.47</v>
      </c>
      <c r="BD31">
        <v>0.57320000000000004</v>
      </c>
      <c r="BE31">
        <v>2392</v>
      </c>
      <c r="BF31">
        <v>2092</v>
      </c>
      <c r="BG31">
        <v>0</v>
      </c>
      <c r="BH31">
        <v>0</v>
      </c>
      <c r="BI31">
        <v>0</v>
      </c>
      <c r="BJ31">
        <v>2356</v>
      </c>
      <c r="BK31">
        <v>0</v>
      </c>
      <c r="BL31">
        <v>0</v>
      </c>
      <c r="BM31">
        <v>2997</v>
      </c>
      <c r="BN31">
        <v>50</v>
      </c>
      <c r="BO31">
        <v>580</v>
      </c>
      <c r="BP31">
        <v>0</v>
      </c>
      <c r="BQ31">
        <v>775</v>
      </c>
      <c r="BR31">
        <v>150</v>
      </c>
      <c r="BS31">
        <v>2092</v>
      </c>
      <c r="BT31">
        <v>1</v>
      </c>
      <c r="BU31">
        <v>1</v>
      </c>
      <c r="BV31">
        <v>0</v>
      </c>
      <c r="BW31">
        <v>0</v>
      </c>
      <c r="BX31">
        <v>0</v>
      </c>
      <c r="BY31">
        <v>5</v>
      </c>
      <c r="BZ31">
        <v>0</v>
      </c>
      <c r="CA31">
        <v>0</v>
      </c>
      <c r="CB31">
        <v>1</v>
      </c>
      <c r="CC31">
        <v>1</v>
      </c>
      <c r="CD31">
        <v>10</v>
      </c>
      <c r="CE31">
        <v>0</v>
      </c>
      <c r="CF31">
        <v>5</v>
      </c>
      <c r="CG31">
        <v>1</v>
      </c>
      <c r="CH31">
        <v>12</v>
      </c>
      <c r="CI31" t="s">
        <v>8274</v>
      </c>
      <c r="CJ31" t="s">
        <v>8273</v>
      </c>
      <c r="CK31">
        <v>0</v>
      </c>
      <c r="CL31">
        <v>0</v>
      </c>
      <c r="CM31">
        <v>0</v>
      </c>
      <c r="CN31" t="s">
        <v>8272</v>
      </c>
      <c r="CO31">
        <v>0</v>
      </c>
      <c r="CP31">
        <v>0</v>
      </c>
      <c r="CQ31" t="s">
        <v>8271</v>
      </c>
      <c r="CR31" t="s">
        <v>8270</v>
      </c>
      <c r="CS31" t="s">
        <v>8269</v>
      </c>
      <c r="CT31">
        <v>0</v>
      </c>
      <c r="CU31" t="s">
        <v>8265</v>
      </c>
      <c r="CV31" t="s">
        <v>8268</v>
      </c>
      <c r="CW31" t="s">
        <v>8267</v>
      </c>
      <c r="CX31" t="s">
        <v>2600</v>
      </c>
      <c r="CY31" t="s">
        <v>8266</v>
      </c>
      <c r="CZ31">
        <v>0</v>
      </c>
      <c r="DA31">
        <v>0.41799502500000002</v>
      </c>
      <c r="DB31">
        <v>4179.9502469999998</v>
      </c>
      <c r="DC31">
        <v>4179.9502469999998</v>
      </c>
      <c r="DD31">
        <v>775</v>
      </c>
      <c r="DE31">
        <v>5</v>
      </c>
      <c r="DF31" t="s">
        <v>8265</v>
      </c>
      <c r="DG31">
        <v>0</v>
      </c>
      <c r="DH31" t="s">
        <v>8266</v>
      </c>
      <c r="DI31">
        <v>10000</v>
      </c>
      <c r="DJ31" t="s">
        <v>8572</v>
      </c>
      <c r="DK31">
        <v>600</v>
      </c>
      <c r="DL31">
        <v>4</v>
      </c>
      <c r="DM31" t="s">
        <v>5237</v>
      </c>
      <c r="DN31" t="s">
        <v>8174</v>
      </c>
      <c r="DO31" t="s">
        <v>8528</v>
      </c>
      <c r="DQ31">
        <f t="shared" si="1"/>
        <v>1</v>
      </c>
    </row>
    <row r="32" spans="1:121" x14ac:dyDescent="0.35">
      <c r="A32" t="str">
        <f t="shared" si="0"/>
        <v>C3D03060</v>
      </c>
      <c r="B32" t="s">
        <v>8246</v>
      </c>
      <c r="C32">
        <v>10000</v>
      </c>
      <c r="D32" t="s">
        <v>8246</v>
      </c>
      <c r="E32" t="s">
        <v>137</v>
      </c>
      <c r="F32" t="s">
        <v>8246</v>
      </c>
      <c r="G32" t="s">
        <v>8253</v>
      </c>
      <c r="H32" t="s">
        <v>2367</v>
      </c>
      <c r="I32" t="s">
        <v>5972</v>
      </c>
      <c r="J32" t="s">
        <v>5948</v>
      </c>
      <c r="K32">
        <v>10000</v>
      </c>
      <c r="L32" t="s">
        <v>8252</v>
      </c>
      <c r="M32" t="s">
        <v>8246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 t="s">
        <v>8246</v>
      </c>
      <c r="V32">
        <v>0</v>
      </c>
      <c r="W32">
        <v>0</v>
      </c>
      <c r="X32" t="s">
        <v>8246</v>
      </c>
      <c r="Y32" t="s">
        <v>8246</v>
      </c>
      <c r="Z32" t="s">
        <v>8246</v>
      </c>
      <c r="AA32" t="s">
        <v>48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0.91249999999999998</v>
      </c>
      <c r="AQ32">
        <v>0.7903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1.08</v>
      </c>
      <c r="AZ32">
        <v>0</v>
      </c>
      <c r="BA32">
        <v>0</v>
      </c>
      <c r="BB32">
        <v>0.70042409500000002</v>
      </c>
      <c r="BC32">
        <v>0.94</v>
      </c>
      <c r="BD32">
        <v>0.7903</v>
      </c>
      <c r="BE32">
        <v>679</v>
      </c>
      <c r="BF32">
        <v>827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500</v>
      </c>
      <c r="BO32">
        <v>0</v>
      </c>
      <c r="BP32">
        <v>0</v>
      </c>
      <c r="BQ32">
        <v>485</v>
      </c>
      <c r="BR32">
        <v>0</v>
      </c>
      <c r="BS32">
        <v>827</v>
      </c>
      <c r="BT32">
        <v>1</v>
      </c>
      <c r="BU32">
        <v>1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1</v>
      </c>
      <c r="CD32">
        <v>0</v>
      </c>
      <c r="CE32">
        <v>0</v>
      </c>
      <c r="CF32">
        <v>5</v>
      </c>
      <c r="CG32">
        <v>1</v>
      </c>
      <c r="CH32">
        <v>8</v>
      </c>
      <c r="CI32" t="s">
        <v>8251</v>
      </c>
      <c r="CJ32" t="s">
        <v>8250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 t="s">
        <v>8249</v>
      </c>
      <c r="CS32">
        <v>0</v>
      </c>
      <c r="CT32">
        <v>0</v>
      </c>
      <c r="CU32" t="s">
        <v>8245</v>
      </c>
      <c r="CV32" t="s">
        <v>8248</v>
      </c>
      <c r="CW32" t="s">
        <v>8247</v>
      </c>
      <c r="CX32" t="s">
        <v>2600</v>
      </c>
      <c r="CY32" t="s">
        <v>8246</v>
      </c>
      <c r="CZ32">
        <v>0</v>
      </c>
      <c r="DA32">
        <v>0.70042409500000002</v>
      </c>
      <c r="DB32">
        <v>7004.2409550000002</v>
      </c>
      <c r="DC32">
        <v>7004.2409550000002</v>
      </c>
      <c r="DD32">
        <v>485</v>
      </c>
      <c r="DE32">
        <v>5</v>
      </c>
      <c r="DF32" t="s">
        <v>8245</v>
      </c>
      <c r="DG32">
        <v>0</v>
      </c>
      <c r="DH32" t="s">
        <v>8246</v>
      </c>
      <c r="DI32">
        <v>10000</v>
      </c>
      <c r="DJ32" t="s">
        <v>8572</v>
      </c>
      <c r="DK32">
        <v>600</v>
      </c>
      <c r="DL32">
        <v>11</v>
      </c>
      <c r="DM32" t="s">
        <v>5972</v>
      </c>
      <c r="DN32" t="s">
        <v>5948</v>
      </c>
      <c r="DO32" t="s">
        <v>8525</v>
      </c>
      <c r="DQ32">
        <f t="shared" si="1"/>
        <v>1</v>
      </c>
    </row>
    <row r="33" spans="1:121" x14ac:dyDescent="0.35">
      <c r="A33" t="str">
        <f t="shared" si="0"/>
        <v>C3D03060</v>
      </c>
      <c r="B33" t="s">
        <v>8233</v>
      </c>
      <c r="C33">
        <v>10000</v>
      </c>
      <c r="D33" t="s">
        <v>8233</v>
      </c>
      <c r="E33" t="s">
        <v>137</v>
      </c>
      <c r="F33" t="s">
        <v>8233</v>
      </c>
      <c r="G33" t="s">
        <v>8244</v>
      </c>
      <c r="H33" t="s">
        <v>2367</v>
      </c>
      <c r="I33" t="s">
        <v>5972</v>
      </c>
      <c r="J33" t="s">
        <v>8243</v>
      </c>
      <c r="K33">
        <v>10000</v>
      </c>
      <c r="L33" t="s">
        <v>8242</v>
      </c>
      <c r="M33" t="s">
        <v>8233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 t="s">
        <v>8241</v>
      </c>
      <c r="U33" t="s">
        <v>8233</v>
      </c>
      <c r="V33">
        <v>1684073</v>
      </c>
      <c r="W33">
        <v>0</v>
      </c>
      <c r="X33" t="s">
        <v>8233</v>
      </c>
      <c r="Y33" t="s">
        <v>8233</v>
      </c>
      <c r="Z33" t="s">
        <v>8233</v>
      </c>
      <c r="AA33" t="s">
        <v>48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0.91249999999999998</v>
      </c>
      <c r="AQ33">
        <v>0.57030000000000003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0.92600000000000005</v>
      </c>
      <c r="AY33">
        <v>1.08</v>
      </c>
      <c r="AZ33">
        <v>1.4059999999999999</v>
      </c>
      <c r="BA33">
        <v>0</v>
      </c>
      <c r="BB33">
        <v>0.75690990999999996</v>
      </c>
      <c r="BC33">
        <v>0.72799999999999998</v>
      </c>
      <c r="BD33">
        <v>0.57030000000000003</v>
      </c>
      <c r="BE33">
        <v>5410</v>
      </c>
      <c r="BF33">
        <v>2184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2565</v>
      </c>
      <c r="BO33">
        <v>0</v>
      </c>
      <c r="BP33">
        <v>0</v>
      </c>
      <c r="BQ33">
        <v>145</v>
      </c>
      <c r="BR33">
        <v>181</v>
      </c>
      <c r="BS33">
        <v>2184</v>
      </c>
      <c r="BT33">
        <v>1</v>
      </c>
      <c r="BU33">
        <v>1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3600</v>
      </c>
      <c r="CC33">
        <v>1</v>
      </c>
      <c r="CD33">
        <v>75</v>
      </c>
      <c r="CE33">
        <v>0</v>
      </c>
      <c r="CF33">
        <v>5</v>
      </c>
      <c r="CG33">
        <v>1</v>
      </c>
      <c r="CH33">
        <v>13</v>
      </c>
      <c r="CI33" t="s">
        <v>8240</v>
      </c>
      <c r="CJ33" t="s">
        <v>8239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 t="s">
        <v>8238</v>
      </c>
      <c r="CR33" t="s">
        <v>8237</v>
      </c>
      <c r="CS33" t="s">
        <v>8236</v>
      </c>
      <c r="CT33">
        <v>0</v>
      </c>
      <c r="CU33" t="s">
        <v>8235</v>
      </c>
      <c r="CV33" t="s">
        <v>8234</v>
      </c>
      <c r="CW33" t="s">
        <v>8232</v>
      </c>
      <c r="CX33" t="s">
        <v>36</v>
      </c>
      <c r="CY33" t="s">
        <v>8233</v>
      </c>
      <c r="CZ33">
        <v>0</v>
      </c>
      <c r="DA33">
        <v>0.57030000000000003</v>
      </c>
      <c r="DB33">
        <v>5703</v>
      </c>
      <c r="DC33">
        <v>5703</v>
      </c>
      <c r="DD33">
        <v>2184</v>
      </c>
      <c r="DE33">
        <v>13</v>
      </c>
      <c r="DF33" t="s">
        <v>8232</v>
      </c>
      <c r="DG33">
        <v>0</v>
      </c>
      <c r="DH33" t="s">
        <v>8233</v>
      </c>
      <c r="DI33">
        <v>10000</v>
      </c>
      <c r="DJ33" t="s">
        <v>8572</v>
      </c>
      <c r="DK33">
        <v>600</v>
      </c>
      <c r="DL33">
        <v>11</v>
      </c>
      <c r="DM33" t="s">
        <v>5972</v>
      </c>
      <c r="DN33" t="s">
        <v>8243</v>
      </c>
      <c r="DO33" t="s">
        <v>8526</v>
      </c>
      <c r="DQ33">
        <f t="shared" si="1"/>
        <v>1</v>
      </c>
    </row>
    <row r="34" spans="1:121" x14ac:dyDescent="0.35">
      <c r="A34" t="str">
        <f t="shared" si="0"/>
        <v>C3D03060</v>
      </c>
      <c r="B34" t="s">
        <v>8219</v>
      </c>
      <c r="C34">
        <v>10000</v>
      </c>
      <c r="D34" t="s">
        <v>8219</v>
      </c>
      <c r="E34" t="s">
        <v>137</v>
      </c>
      <c r="F34" t="s">
        <v>8219</v>
      </c>
      <c r="G34" t="s">
        <v>8231</v>
      </c>
      <c r="H34" t="s">
        <v>2367</v>
      </c>
      <c r="I34" t="s">
        <v>5972</v>
      </c>
      <c r="J34" t="s">
        <v>8230</v>
      </c>
      <c r="K34">
        <v>10000</v>
      </c>
      <c r="L34" t="s">
        <v>8229</v>
      </c>
      <c r="M34" t="s">
        <v>8219</v>
      </c>
      <c r="N34">
        <v>0</v>
      </c>
      <c r="O34">
        <v>0</v>
      </c>
      <c r="P34">
        <v>0</v>
      </c>
      <c r="Q34">
        <v>2361488</v>
      </c>
      <c r="R34">
        <v>0</v>
      </c>
      <c r="S34">
        <v>0</v>
      </c>
      <c r="T34" t="s">
        <v>8228</v>
      </c>
      <c r="U34" t="s">
        <v>8219</v>
      </c>
      <c r="V34">
        <v>8099023</v>
      </c>
      <c r="W34">
        <v>0</v>
      </c>
      <c r="X34" t="s">
        <v>8219</v>
      </c>
      <c r="Y34" t="s">
        <v>8219</v>
      </c>
      <c r="Z34" t="s">
        <v>8219</v>
      </c>
      <c r="AA34" t="s">
        <v>48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0.91249999999999998</v>
      </c>
      <c r="AQ34">
        <v>0.80020000000000002</v>
      </c>
      <c r="AR34">
        <v>0</v>
      </c>
      <c r="AS34">
        <v>0</v>
      </c>
      <c r="AT34">
        <v>0</v>
      </c>
      <c r="AU34">
        <v>0.80502501000000004</v>
      </c>
      <c r="AV34">
        <v>0</v>
      </c>
      <c r="AW34">
        <v>0</v>
      </c>
      <c r="AX34">
        <v>0.84599999999999997</v>
      </c>
      <c r="AY34">
        <v>1.08</v>
      </c>
      <c r="AZ34">
        <v>1.0229999999999999</v>
      </c>
      <c r="BA34">
        <v>0</v>
      </c>
      <c r="BB34">
        <v>0.66653260700000005</v>
      </c>
      <c r="BC34">
        <v>0.75</v>
      </c>
      <c r="BD34">
        <v>0.80020000000000002</v>
      </c>
      <c r="BE34">
        <v>2655</v>
      </c>
      <c r="BF34">
        <v>4047</v>
      </c>
      <c r="BG34">
        <v>0</v>
      </c>
      <c r="BH34">
        <v>0</v>
      </c>
      <c r="BI34">
        <v>0</v>
      </c>
      <c r="BJ34">
        <v>8547</v>
      </c>
      <c r="BK34">
        <v>0</v>
      </c>
      <c r="BL34">
        <v>0</v>
      </c>
      <c r="BM34">
        <v>150</v>
      </c>
      <c r="BN34">
        <v>44</v>
      </c>
      <c r="BO34">
        <v>135</v>
      </c>
      <c r="BP34">
        <v>0</v>
      </c>
      <c r="BQ34">
        <v>0</v>
      </c>
      <c r="BR34">
        <v>0</v>
      </c>
      <c r="BS34">
        <v>4047</v>
      </c>
      <c r="BT34">
        <v>1</v>
      </c>
      <c r="BU34">
        <v>1</v>
      </c>
      <c r="BV34">
        <v>0</v>
      </c>
      <c r="BW34">
        <v>0</v>
      </c>
      <c r="BX34">
        <v>0</v>
      </c>
      <c r="BY34">
        <v>1</v>
      </c>
      <c r="BZ34">
        <v>0</v>
      </c>
      <c r="CA34">
        <v>0</v>
      </c>
      <c r="CB34">
        <v>1</v>
      </c>
      <c r="CC34">
        <v>1</v>
      </c>
      <c r="CD34">
        <v>5</v>
      </c>
      <c r="CE34">
        <v>0</v>
      </c>
      <c r="CF34">
        <v>5</v>
      </c>
      <c r="CG34">
        <v>1</v>
      </c>
      <c r="CH34">
        <v>8</v>
      </c>
      <c r="CI34" t="s">
        <v>8227</v>
      </c>
      <c r="CJ34" t="s">
        <v>8226</v>
      </c>
      <c r="CK34">
        <v>0</v>
      </c>
      <c r="CL34">
        <v>0</v>
      </c>
      <c r="CM34">
        <v>0</v>
      </c>
      <c r="CN34" t="s">
        <v>8225</v>
      </c>
      <c r="CO34">
        <v>0</v>
      </c>
      <c r="CP34">
        <v>0</v>
      </c>
      <c r="CQ34" t="s">
        <v>8224</v>
      </c>
      <c r="CR34" t="s">
        <v>8223</v>
      </c>
      <c r="CS34" t="s">
        <v>8222</v>
      </c>
      <c r="CT34">
        <v>0</v>
      </c>
      <c r="CU34" t="s">
        <v>8218</v>
      </c>
      <c r="CV34" t="s">
        <v>8221</v>
      </c>
      <c r="CW34" t="s">
        <v>8220</v>
      </c>
      <c r="CX34" t="s">
        <v>2600</v>
      </c>
      <c r="CY34" t="s">
        <v>8219</v>
      </c>
      <c r="CZ34">
        <v>0</v>
      </c>
      <c r="DA34">
        <v>0.66653260700000005</v>
      </c>
      <c r="DB34">
        <v>6665.3260700000001</v>
      </c>
      <c r="DC34">
        <v>6665.3260700000001</v>
      </c>
      <c r="DD34">
        <v>0</v>
      </c>
      <c r="DE34">
        <v>5</v>
      </c>
      <c r="DF34" t="s">
        <v>8218</v>
      </c>
      <c r="DG34">
        <v>0</v>
      </c>
      <c r="DH34" t="s">
        <v>8219</v>
      </c>
      <c r="DI34">
        <v>10000</v>
      </c>
      <c r="DJ34" t="s">
        <v>8572</v>
      </c>
      <c r="DK34">
        <v>600</v>
      </c>
      <c r="DL34">
        <v>5</v>
      </c>
      <c r="DM34" t="s">
        <v>5972</v>
      </c>
      <c r="DN34" t="s">
        <v>8230</v>
      </c>
      <c r="DO34" t="s">
        <v>8528</v>
      </c>
      <c r="DQ34">
        <f t="shared" si="1"/>
        <v>1</v>
      </c>
    </row>
    <row r="35" spans="1:121" x14ac:dyDescent="0.35">
      <c r="A35" t="str">
        <f t="shared" si="0"/>
        <v>C3D04060</v>
      </c>
      <c r="B35" t="s">
        <v>8196</v>
      </c>
      <c r="C35">
        <v>10000</v>
      </c>
      <c r="D35" t="s">
        <v>8196</v>
      </c>
      <c r="E35" t="s">
        <v>137</v>
      </c>
      <c r="F35" t="s">
        <v>8196</v>
      </c>
      <c r="G35" t="s">
        <v>8207</v>
      </c>
      <c r="H35" t="s">
        <v>2367</v>
      </c>
      <c r="I35" t="s">
        <v>5363</v>
      </c>
      <c r="J35" t="s">
        <v>5890</v>
      </c>
      <c r="K35">
        <v>10000</v>
      </c>
      <c r="L35" t="s">
        <v>8206</v>
      </c>
      <c r="M35" t="s">
        <v>8196</v>
      </c>
      <c r="N35">
        <v>0</v>
      </c>
      <c r="O35">
        <v>0</v>
      </c>
      <c r="P35">
        <v>0</v>
      </c>
      <c r="Q35">
        <v>1716942</v>
      </c>
      <c r="R35">
        <v>0</v>
      </c>
      <c r="S35">
        <v>0</v>
      </c>
      <c r="T35" t="s">
        <v>8205</v>
      </c>
      <c r="U35" t="s">
        <v>8196</v>
      </c>
      <c r="V35">
        <v>1684074</v>
      </c>
      <c r="W35">
        <v>0</v>
      </c>
      <c r="X35" t="s">
        <v>8196</v>
      </c>
      <c r="Y35" t="s">
        <v>8196</v>
      </c>
      <c r="Z35" t="s">
        <v>8196</v>
      </c>
      <c r="AA35" t="s">
        <v>48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1.2124999999999999</v>
      </c>
      <c r="AQ35">
        <v>1.0986</v>
      </c>
      <c r="AR35">
        <v>0</v>
      </c>
      <c r="AS35">
        <v>0</v>
      </c>
      <c r="AT35">
        <v>0</v>
      </c>
      <c r="AU35">
        <v>1.276668876</v>
      </c>
      <c r="AV35">
        <v>0</v>
      </c>
      <c r="AW35">
        <v>0</v>
      </c>
      <c r="AX35">
        <v>1.08</v>
      </c>
      <c r="AY35">
        <v>1.45</v>
      </c>
      <c r="AZ35">
        <v>1.373</v>
      </c>
      <c r="BA35">
        <v>0</v>
      </c>
      <c r="BB35">
        <v>0.83599004899999996</v>
      </c>
      <c r="BC35">
        <v>1.02</v>
      </c>
      <c r="BD35">
        <v>1.0986</v>
      </c>
      <c r="BE35">
        <v>1410</v>
      </c>
      <c r="BF35">
        <v>480</v>
      </c>
      <c r="BG35">
        <v>0</v>
      </c>
      <c r="BH35">
        <v>0</v>
      </c>
      <c r="BI35">
        <v>0</v>
      </c>
      <c r="BJ35">
        <v>1524</v>
      </c>
      <c r="BK35">
        <v>0</v>
      </c>
      <c r="BL35">
        <v>0</v>
      </c>
      <c r="BM35">
        <v>872</v>
      </c>
      <c r="BN35">
        <v>1006</v>
      </c>
      <c r="BO35">
        <v>0</v>
      </c>
      <c r="BP35">
        <v>0</v>
      </c>
      <c r="BQ35">
        <v>175</v>
      </c>
      <c r="BR35">
        <v>37</v>
      </c>
      <c r="BS35">
        <v>480</v>
      </c>
      <c r="BT35">
        <v>1</v>
      </c>
      <c r="BU35">
        <v>1</v>
      </c>
      <c r="BV35">
        <v>0</v>
      </c>
      <c r="BW35">
        <v>0</v>
      </c>
      <c r="BX35">
        <v>0</v>
      </c>
      <c r="BY35">
        <v>1</v>
      </c>
      <c r="BZ35">
        <v>0</v>
      </c>
      <c r="CA35">
        <v>0</v>
      </c>
      <c r="CB35">
        <v>1</v>
      </c>
      <c r="CC35">
        <v>1</v>
      </c>
      <c r="CD35">
        <v>50</v>
      </c>
      <c r="CE35">
        <v>0</v>
      </c>
      <c r="CF35">
        <v>5</v>
      </c>
      <c r="CG35">
        <v>1</v>
      </c>
      <c r="CH35">
        <v>9</v>
      </c>
      <c r="CI35" t="s">
        <v>8204</v>
      </c>
      <c r="CJ35" t="s">
        <v>8203</v>
      </c>
      <c r="CK35">
        <v>0</v>
      </c>
      <c r="CL35">
        <v>0</v>
      </c>
      <c r="CM35">
        <v>0</v>
      </c>
      <c r="CN35" t="s">
        <v>8202</v>
      </c>
      <c r="CO35">
        <v>0</v>
      </c>
      <c r="CP35">
        <v>0</v>
      </c>
      <c r="CQ35" t="s">
        <v>8201</v>
      </c>
      <c r="CR35" t="s">
        <v>8200</v>
      </c>
      <c r="CS35" t="s">
        <v>8199</v>
      </c>
      <c r="CT35">
        <v>0</v>
      </c>
      <c r="CU35" t="s">
        <v>8195</v>
      </c>
      <c r="CV35" t="s">
        <v>8198</v>
      </c>
      <c r="CW35" t="s">
        <v>8197</v>
      </c>
      <c r="CX35" t="s">
        <v>2600</v>
      </c>
      <c r="CY35" t="s">
        <v>8196</v>
      </c>
      <c r="CZ35">
        <v>0</v>
      </c>
      <c r="DA35">
        <v>0.83599004899999996</v>
      </c>
      <c r="DB35">
        <v>8359.9004949999999</v>
      </c>
      <c r="DC35">
        <v>8359.9004949999999</v>
      </c>
      <c r="DD35">
        <v>175</v>
      </c>
      <c r="DE35">
        <v>5</v>
      </c>
      <c r="DF35" t="s">
        <v>8195</v>
      </c>
      <c r="DG35">
        <v>0</v>
      </c>
      <c r="DH35" t="s">
        <v>8196</v>
      </c>
      <c r="DI35">
        <v>10000</v>
      </c>
      <c r="DJ35" t="s">
        <v>8572</v>
      </c>
      <c r="DK35">
        <v>600</v>
      </c>
      <c r="DL35">
        <v>13.5</v>
      </c>
      <c r="DM35" t="s">
        <v>5363</v>
      </c>
      <c r="DN35" t="s">
        <v>5890</v>
      </c>
      <c r="DO35" t="s">
        <v>8525</v>
      </c>
      <c r="DQ35">
        <f t="shared" si="1"/>
        <v>1</v>
      </c>
    </row>
    <row r="36" spans="1:121" x14ac:dyDescent="0.35">
      <c r="A36" t="str">
        <f t="shared" si="0"/>
        <v>C3D04060</v>
      </c>
      <c r="B36" t="s">
        <v>8183</v>
      </c>
      <c r="C36">
        <v>10000</v>
      </c>
      <c r="D36" t="s">
        <v>8183</v>
      </c>
      <c r="E36" t="s">
        <v>137</v>
      </c>
      <c r="F36" t="s">
        <v>8183</v>
      </c>
      <c r="G36" t="s">
        <v>8194</v>
      </c>
      <c r="H36" t="s">
        <v>2367</v>
      </c>
      <c r="I36" t="s">
        <v>4841</v>
      </c>
      <c r="J36" t="s">
        <v>8193</v>
      </c>
      <c r="K36">
        <v>10000</v>
      </c>
      <c r="L36" t="s">
        <v>8192</v>
      </c>
      <c r="M36" t="s">
        <v>8183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 t="s">
        <v>8191</v>
      </c>
      <c r="U36" t="s">
        <v>8183</v>
      </c>
      <c r="V36">
        <v>7027453</v>
      </c>
      <c r="W36">
        <v>0</v>
      </c>
      <c r="X36" t="s">
        <v>8183</v>
      </c>
      <c r="Y36" t="s">
        <v>8183</v>
      </c>
      <c r="Z36" t="s">
        <v>8183</v>
      </c>
      <c r="AA36" t="s">
        <v>48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1.2124999999999999</v>
      </c>
      <c r="AQ36">
        <v>1.1513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1.23</v>
      </c>
      <c r="AY36">
        <v>1.45</v>
      </c>
      <c r="AZ36">
        <v>2.069</v>
      </c>
      <c r="BA36">
        <v>0</v>
      </c>
      <c r="BB36">
        <v>1.11841912</v>
      </c>
      <c r="BC36">
        <v>1.17</v>
      </c>
      <c r="BD36">
        <v>1.1513</v>
      </c>
      <c r="BE36">
        <v>17353</v>
      </c>
      <c r="BF36">
        <v>360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2324</v>
      </c>
      <c r="BO36">
        <v>377</v>
      </c>
      <c r="BP36">
        <v>0</v>
      </c>
      <c r="BQ36">
        <v>0</v>
      </c>
      <c r="BR36">
        <v>83</v>
      </c>
      <c r="BS36">
        <v>360</v>
      </c>
      <c r="BT36">
        <v>1</v>
      </c>
      <c r="BU36">
        <v>1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3600</v>
      </c>
      <c r="CC36">
        <v>1</v>
      </c>
      <c r="CD36">
        <v>1</v>
      </c>
      <c r="CE36">
        <v>0</v>
      </c>
      <c r="CF36">
        <v>3600</v>
      </c>
      <c r="CG36">
        <v>1</v>
      </c>
      <c r="CH36">
        <v>7</v>
      </c>
      <c r="CI36" t="s">
        <v>8190</v>
      </c>
      <c r="CJ36" t="s">
        <v>8189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 t="s">
        <v>8188</v>
      </c>
      <c r="CR36" t="s">
        <v>8187</v>
      </c>
      <c r="CS36" t="s">
        <v>8186</v>
      </c>
      <c r="CT36">
        <v>0</v>
      </c>
      <c r="CU36" t="s">
        <v>8182</v>
      </c>
      <c r="CV36" t="s">
        <v>8185</v>
      </c>
      <c r="CW36" t="s">
        <v>8184</v>
      </c>
      <c r="CX36" t="s">
        <v>2600</v>
      </c>
      <c r="CY36" t="s">
        <v>8183</v>
      </c>
      <c r="CZ36">
        <v>0</v>
      </c>
      <c r="DA36">
        <v>1.11841912</v>
      </c>
      <c r="DB36">
        <v>11184.191199999999</v>
      </c>
      <c r="DC36">
        <v>11184.191199999999</v>
      </c>
      <c r="DD36">
        <v>0</v>
      </c>
      <c r="DE36">
        <v>3600</v>
      </c>
      <c r="DF36" t="s">
        <v>8182</v>
      </c>
      <c r="DG36">
        <v>0</v>
      </c>
      <c r="DH36" t="s">
        <v>8183</v>
      </c>
      <c r="DI36">
        <v>10000</v>
      </c>
      <c r="DJ36" t="s">
        <v>8572</v>
      </c>
      <c r="DK36">
        <v>600</v>
      </c>
      <c r="DL36">
        <v>13.5</v>
      </c>
      <c r="DM36" t="s">
        <v>4841</v>
      </c>
      <c r="DN36" t="s">
        <v>8193</v>
      </c>
      <c r="DO36" t="s">
        <v>8526</v>
      </c>
      <c r="DQ36">
        <f t="shared" si="1"/>
        <v>1</v>
      </c>
    </row>
    <row r="37" spans="1:121" x14ac:dyDescent="0.35">
      <c r="A37" t="str">
        <f t="shared" si="0"/>
        <v>C3D04060</v>
      </c>
      <c r="B37" t="s">
        <v>8183</v>
      </c>
      <c r="C37">
        <v>10000</v>
      </c>
      <c r="D37" t="s">
        <v>8177</v>
      </c>
      <c r="E37" t="s">
        <v>137</v>
      </c>
      <c r="F37" t="s">
        <v>8177</v>
      </c>
      <c r="G37" t="s">
        <v>8181</v>
      </c>
      <c r="H37" t="s">
        <v>2367</v>
      </c>
      <c r="I37" t="s">
        <v>5363</v>
      </c>
      <c r="J37" t="s">
        <v>8180</v>
      </c>
      <c r="K37">
        <v>10000</v>
      </c>
      <c r="L37" t="s">
        <v>8179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 t="s">
        <v>8177</v>
      </c>
      <c r="V37">
        <v>0</v>
      </c>
      <c r="W37">
        <v>0</v>
      </c>
      <c r="X37">
        <v>0</v>
      </c>
      <c r="Y37">
        <v>0</v>
      </c>
      <c r="Z37">
        <v>0</v>
      </c>
      <c r="AA37" t="s">
        <v>129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1.2124999999999999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1.1000000000000001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2500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2500</v>
      </c>
      <c r="CD37">
        <v>0</v>
      </c>
      <c r="CE37">
        <v>0</v>
      </c>
      <c r="CF37">
        <v>0</v>
      </c>
      <c r="CG37">
        <v>0</v>
      </c>
      <c r="CH37">
        <v>0</v>
      </c>
      <c r="CI37" t="s">
        <v>8178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 t="s">
        <v>8176</v>
      </c>
      <c r="CS37">
        <v>0</v>
      </c>
      <c r="CT37">
        <v>0</v>
      </c>
      <c r="CU37">
        <v>0</v>
      </c>
      <c r="CV37">
        <v>0</v>
      </c>
      <c r="CW37">
        <v>0</v>
      </c>
      <c r="CX37" t="s">
        <v>31</v>
      </c>
      <c r="CY37" t="s">
        <v>8177</v>
      </c>
      <c r="CZ37">
        <v>0</v>
      </c>
      <c r="DA37">
        <v>1.1000000000000001</v>
      </c>
      <c r="DB37">
        <v>11000</v>
      </c>
      <c r="DC37">
        <v>11000</v>
      </c>
      <c r="DD37">
        <v>0</v>
      </c>
      <c r="DE37">
        <v>2500</v>
      </c>
      <c r="DF37" t="s">
        <v>8176</v>
      </c>
      <c r="DG37">
        <v>0</v>
      </c>
      <c r="DH37" t="s">
        <v>8177</v>
      </c>
      <c r="DI37">
        <v>10000</v>
      </c>
      <c r="DJ37" t="s">
        <v>8572</v>
      </c>
      <c r="DK37">
        <v>600</v>
      </c>
      <c r="DL37">
        <v>13.5</v>
      </c>
      <c r="DM37" t="s">
        <v>5363</v>
      </c>
      <c r="DN37" t="s">
        <v>8180</v>
      </c>
      <c r="DO37" t="s">
        <v>8526</v>
      </c>
      <c r="DQ37">
        <f t="shared" si="1"/>
        <v>1</v>
      </c>
    </row>
    <row r="38" spans="1:121" x14ac:dyDescent="0.35">
      <c r="A38" t="str">
        <f t="shared" si="0"/>
        <v>C3D04060</v>
      </c>
      <c r="B38" t="s">
        <v>8165</v>
      </c>
      <c r="C38">
        <v>10000</v>
      </c>
      <c r="D38" t="s">
        <v>8165</v>
      </c>
      <c r="E38" t="s">
        <v>137</v>
      </c>
      <c r="F38" t="s">
        <v>8165</v>
      </c>
      <c r="G38" t="s">
        <v>8175</v>
      </c>
      <c r="H38" t="s">
        <v>2367</v>
      </c>
      <c r="I38" t="s">
        <v>4841</v>
      </c>
      <c r="J38" t="s">
        <v>8174</v>
      </c>
      <c r="K38">
        <v>10000</v>
      </c>
      <c r="L38" t="s">
        <v>8173</v>
      </c>
      <c r="M38">
        <v>0</v>
      </c>
      <c r="N38">
        <v>0</v>
      </c>
      <c r="O38">
        <v>0</v>
      </c>
      <c r="P38">
        <v>0</v>
      </c>
      <c r="Q38">
        <v>2361489</v>
      </c>
      <c r="R38">
        <v>0</v>
      </c>
      <c r="S38">
        <v>0</v>
      </c>
      <c r="T38" t="s">
        <v>8172</v>
      </c>
      <c r="U38" t="s">
        <v>8165</v>
      </c>
      <c r="V38">
        <v>1777164</v>
      </c>
      <c r="W38">
        <v>0</v>
      </c>
      <c r="X38" t="s">
        <v>8165</v>
      </c>
      <c r="Y38" t="s">
        <v>8165</v>
      </c>
      <c r="Z38">
        <v>0</v>
      </c>
      <c r="AA38" t="s">
        <v>48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1.2124999999999999</v>
      </c>
      <c r="AQ38">
        <v>0</v>
      </c>
      <c r="AR38">
        <v>0</v>
      </c>
      <c r="AS38">
        <v>0</v>
      </c>
      <c r="AT38">
        <v>0</v>
      </c>
      <c r="AU38">
        <v>1.1526200790000001</v>
      </c>
      <c r="AV38">
        <v>0</v>
      </c>
      <c r="AW38">
        <v>0</v>
      </c>
      <c r="AX38">
        <v>1.1299999999999999</v>
      </c>
      <c r="AY38">
        <v>1.45</v>
      </c>
      <c r="AZ38">
        <v>1.5409999999999999</v>
      </c>
      <c r="BA38">
        <v>0</v>
      </c>
      <c r="BB38">
        <v>0.84728721200000001</v>
      </c>
      <c r="BC38">
        <v>0.98</v>
      </c>
      <c r="BD38">
        <v>0</v>
      </c>
      <c r="BE38">
        <v>5002</v>
      </c>
      <c r="BF38">
        <v>0</v>
      </c>
      <c r="BG38">
        <v>0</v>
      </c>
      <c r="BH38">
        <v>0</v>
      </c>
      <c r="BI38">
        <v>0</v>
      </c>
      <c r="BJ38">
        <v>3004</v>
      </c>
      <c r="BK38">
        <v>0</v>
      </c>
      <c r="BL38">
        <v>0</v>
      </c>
      <c r="BM38">
        <v>150</v>
      </c>
      <c r="BN38">
        <v>1000</v>
      </c>
      <c r="BO38">
        <v>0</v>
      </c>
      <c r="BP38">
        <v>0</v>
      </c>
      <c r="BQ38">
        <v>870</v>
      </c>
      <c r="BR38">
        <v>100</v>
      </c>
      <c r="BS38">
        <v>0</v>
      </c>
      <c r="BT38">
        <v>1</v>
      </c>
      <c r="BU38">
        <v>0</v>
      </c>
      <c r="BV38">
        <v>0</v>
      </c>
      <c r="BW38">
        <v>0</v>
      </c>
      <c r="BX38">
        <v>0</v>
      </c>
      <c r="BY38">
        <v>1</v>
      </c>
      <c r="BZ38">
        <v>0</v>
      </c>
      <c r="CA38">
        <v>0</v>
      </c>
      <c r="CB38">
        <v>1</v>
      </c>
      <c r="CC38">
        <v>1</v>
      </c>
      <c r="CD38">
        <v>50</v>
      </c>
      <c r="CE38">
        <v>0</v>
      </c>
      <c r="CF38">
        <v>5</v>
      </c>
      <c r="CG38">
        <v>1</v>
      </c>
      <c r="CH38">
        <v>0</v>
      </c>
      <c r="CI38" t="s">
        <v>8171</v>
      </c>
      <c r="CJ38">
        <v>0</v>
      </c>
      <c r="CK38">
        <v>0</v>
      </c>
      <c r="CL38">
        <v>0</v>
      </c>
      <c r="CM38">
        <v>0</v>
      </c>
      <c r="CN38" t="s">
        <v>8170</v>
      </c>
      <c r="CO38">
        <v>0</v>
      </c>
      <c r="CP38">
        <v>0</v>
      </c>
      <c r="CQ38" t="s">
        <v>8169</v>
      </c>
      <c r="CR38" t="s">
        <v>8168</v>
      </c>
      <c r="CS38" t="s">
        <v>8167</v>
      </c>
      <c r="CT38">
        <v>0</v>
      </c>
      <c r="CU38" t="s">
        <v>8164</v>
      </c>
      <c r="CV38" t="s">
        <v>8166</v>
      </c>
      <c r="CW38">
        <v>0</v>
      </c>
      <c r="CX38" t="s">
        <v>2600</v>
      </c>
      <c r="CY38" t="s">
        <v>8165</v>
      </c>
      <c r="CZ38">
        <v>0</v>
      </c>
      <c r="DA38">
        <v>0.84728721200000001</v>
      </c>
      <c r="DB38">
        <v>8472.8721229999992</v>
      </c>
      <c r="DC38">
        <v>8472.8721229999992</v>
      </c>
      <c r="DD38">
        <v>870</v>
      </c>
      <c r="DE38">
        <v>5</v>
      </c>
      <c r="DF38" t="s">
        <v>8164</v>
      </c>
      <c r="DG38">
        <v>0</v>
      </c>
      <c r="DH38" t="s">
        <v>8165</v>
      </c>
      <c r="DI38">
        <v>10000</v>
      </c>
      <c r="DJ38" t="s">
        <v>8572</v>
      </c>
      <c r="DK38">
        <v>600</v>
      </c>
      <c r="DL38">
        <v>6</v>
      </c>
      <c r="DM38" t="s">
        <v>4841</v>
      </c>
      <c r="DN38" t="s">
        <v>8174</v>
      </c>
      <c r="DO38" t="s">
        <v>8528</v>
      </c>
      <c r="DQ38">
        <f t="shared" si="1"/>
        <v>1</v>
      </c>
    </row>
    <row r="39" spans="1:121" x14ac:dyDescent="0.35">
      <c r="A39" t="str">
        <f t="shared" si="0"/>
        <v>C3D06060</v>
      </c>
      <c r="B39" t="s">
        <v>8123</v>
      </c>
      <c r="C39">
        <v>10000</v>
      </c>
      <c r="D39" t="s">
        <v>8123</v>
      </c>
      <c r="E39" t="s">
        <v>137</v>
      </c>
      <c r="F39" t="s">
        <v>8123</v>
      </c>
      <c r="G39" t="s">
        <v>8133</v>
      </c>
      <c r="H39" t="s">
        <v>2367</v>
      </c>
      <c r="I39" t="s">
        <v>4643</v>
      </c>
      <c r="J39" t="s">
        <v>5785</v>
      </c>
      <c r="K39">
        <v>10000</v>
      </c>
      <c r="L39" t="s">
        <v>8132</v>
      </c>
      <c r="M39" t="s">
        <v>8123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 t="s">
        <v>8131</v>
      </c>
      <c r="U39" t="s">
        <v>8123</v>
      </c>
      <c r="V39">
        <v>1684076</v>
      </c>
      <c r="W39">
        <v>0</v>
      </c>
      <c r="X39" t="s">
        <v>8123</v>
      </c>
      <c r="Y39" t="s">
        <v>8123</v>
      </c>
      <c r="Z39" t="s">
        <v>8123</v>
      </c>
      <c r="AA39" t="s">
        <v>48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1.8125</v>
      </c>
      <c r="AQ39">
        <v>1.1540999999999999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2.0699999999999998</v>
      </c>
      <c r="AY39">
        <v>2.1800000000000002</v>
      </c>
      <c r="AZ39">
        <v>2.8130000000000002</v>
      </c>
      <c r="BA39">
        <v>0</v>
      </c>
      <c r="BB39">
        <v>1.3217680510000001</v>
      </c>
      <c r="BC39">
        <v>1.48</v>
      </c>
      <c r="BD39">
        <v>1.6957</v>
      </c>
      <c r="BE39">
        <v>6042</v>
      </c>
      <c r="BF39">
        <v>1170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312</v>
      </c>
      <c r="BN39">
        <v>2000</v>
      </c>
      <c r="BO39">
        <v>0</v>
      </c>
      <c r="BP39">
        <v>0</v>
      </c>
      <c r="BQ39">
        <v>1780</v>
      </c>
      <c r="BR39">
        <v>81</v>
      </c>
      <c r="BS39">
        <v>1170</v>
      </c>
      <c r="BT39">
        <v>1</v>
      </c>
      <c r="BU39">
        <v>1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1</v>
      </c>
      <c r="CC39">
        <v>1</v>
      </c>
      <c r="CD39">
        <v>50</v>
      </c>
      <c r="CE39">
        <v>0</v>
      </c>
      <c r="CF39">
        <v>5</v>
      </c>
      <c r="CG39">
        <v>1</v>
      </c>
      <c r="CH39">
        <v>6</v>
      </c>
      <c r="CI39" t="s">
        <v>8130</v>
      </c>
      <c r="CJ39" t="s">
        <v>8122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 t="s">
        <v>8129</v>
      </c>
      <c r="CR39" t="s">
        <v>8128</v>
      </c>
      <c r="CS39" t="s">
        <v>8127</v>
      </c>
      <c r="CT39">
        <v>0</v>
      </c>
      <c r="CU39" t="s">
        <v>8126</v>
      </c>
      <c r="CV39" t="s">
        <v>8125</v>
      </c>
      <c r="CW39" t="s">
        <v>8124</v>
      </c>
      <c r="CX39" t="s">
        <v>2614</v>
      </c>
      <c r="CY39" t="s">
        <v>8123</v>
      </c>
      <c r="CZ39">
        <v>0</v>
      </c>
      <c r="DA39">
        <v>1.1540999999999999</v>
      </c>
      <c r="DB39">
        <v>11541</v>
      </c>
      <c r="DC39">
        <v>11541</v>
      </c>
      <c r="DD39">
        <v>1170</v>
      </c>
      <c r="DE39">
        <v>1</v>
      </c>
      <c r="DF39" t="s">
        <v>8122</v>
      </c>
      <c r="DG39">
        <v>0</v>
      </c>
      <c r="DH39" t="s">
        <v>8123</v>
      </c>
      <c r="DI39">
        <v>10000</v>
      </c>
      <c r="DJ39" t="s">
        <v>8572</v>
      </c>
      <c r="DK39">
        <v>600</v>
      </c>
      <c r="DL39">
        <v>19</v>
      </c>
      <c r="DM39" t="s">
        <v>4643</v>
      </c>
      <c r="DN39" t="s">
        <v>5785</v>
      </c>
      <c r="DO39" t="s">
        <v>8525</v>
      </c>
      <c r="DQ39">
        <f t="shared" si="1"/>
        <v>1</v>
      </c>
    </row>
    <row r="40" spans="1:121" x14ac:dyDescent="0.35">
      <c r="A40" t="str">
        <f t="shared" si="0"/>
        <v>C3D06060</v>
      </c>
      <c r="B40" t="s">
        <v>8109</v>
      </c>
      <c r="C40">
        <v>10000</v>
      </c>
      <c r="D40" t="s">
        <v>8109</v>
      </c>
      <c r="E40" t="s">
        <v>137</v>
      </c>
      <c r="F40" t="s">
        <v>8109</v>
      </c>
      <c r="G40" t="s">
        <v>8121</v>
      </c>
      <c r="H40" t="s">
        <v>2367</v>
      </c>
      <c r="I40" t="s">
        <v>4643</v>
      </c>
      <c r="J40" t="s">
        <v>8120</v>
      </c>
      <c r="K40">
        <v>10000</v>
      </c>
      <c r="L40" t="s">
        <v>8119</v>
      </c>
      <c r="M40" t="s">
        <v>8109</v>
      </c>
      <c r="N40">
        <v>0</v>
      </c>
      <c r="O40">
        <v>0</v>
      </c>
      <c r="P40">
        <v>0</v>
      </c>
      <c r="Q40">
        <v>2361490</v>
      </c>
      <c r="R40">
        <v>0</v>
      </c>
      <c r="S40">
        <v>0</v>
      </c>
      <c r="T40" t="s">
        <v>8118</v>
      </c>
      <c r="U40" t="s">
        <v>8109</v>
      </c>
      <c r="V40">
        <v>9158852</v>
      </c>
      <c r="W40">
        <v>0</v>
      </c>
      <c r="X40" t="s">
        <v>8109</v>
      </c>
      <c r="Y40" t="s">
        <v>8109</v>
      </c>
      <c r="Z40" t="s">
        <v>8109</v>
      </c>
      <c r="AA40" t="s">
        <v>48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1.8125</v>
      </c>
      <c r="AQ40">
        <v>1.6218999999999999</v>
      </c>
      <c r="AR40">
        <v>0</v>
      </c>
      <c r="AS40">
        <v>0</v>
      </c>
      <c r="AT40">
        <v>0</v>
      </c>
      <c r="AU40">
        <v>1.899497215</v>
      </c>
      <c r="AV40">
        <v>0</v>
      </c>
      <c r="AW40">
        <v>0</v>
      </c>
      <c r="AX40">
        <v>2.0699999999999998</v>
      </c>
      <c r="AY40">
        <v>2.1800000000000002</v>
      </c>
      <c r="AZ40">
        <v>2.1379999999999999</v>
      </c>
      <c r="BA40">
        <v>0</v>
      </c>
      <c r="BB40">
        <v>1.2652822370000001</v>
      </c>
      <c r="BC40">
        <v>1.47</v>
      </c>
      <c r="BD40">
        <v>1.6218999999999999</v>
      </c>
      <c r="BE40">
        <v>11855</v>
      </c>
      <c r="BF40">
        <v>3732</v>
      </c>
      <c r="BG40">
        <v>0</v>
      </c>
      <c r="BH40">
        <v>0</v>
      </c>
      <c r="BI40">
        <v>0</v>
      </c>
      <c r="BJ40">
        <v>12102</v>
      </c>
      <c r="BK40">
        <v>0</v>
      </c>
      <c r="BL40">
        <v>0</v>
      </c>
      <c r="BM40">
        <v>50</v>
      </c>
      <c r="BN40">
        <v>500</v>
      </c>
      <c r="BO40">
        <v>105</v>
      </c>
      <c r="BP40">
        <v>0</v>
      </c>
      <c r="BQ40">
        <v>60</v>
      </c>
      <c r="BR40">
        <v>17</v>
      </c>
      <c r="BS40">
        <v>3732</v>
      </c>
      <c r="BT40">
        <v>1</v>
      </c>
      <c r="BU40">
        <v>1</v>
      </c>
      <c r="BV40">
        <v>0</v>
      </c>
      <c r="BW40">
        <v>0</v>
      </c>
      <c r="BX40">
        <v>0</v>
      </c>
      <c r="BY40">
        <v>1</v>
      </c>
      <c r="BZ40">
        <v>0</v>
      </c>
      <c r="CA40">
        <v>0</v>
      </c>
      <c r="CB40">
        <v>1</v>
      </c>
      <c r="CC40">
        <v>1</v>
      </c>
      <c r="CD40">
        <v>5</v>
      </c>
      <c r="CE40">
        <v>0</v>
      </c>
      <c r="CF40">
        <v>5</v>
      </c>
      <c r="CG40">
        <v>1</v>
      </c>
      <c r="CH40">
        <v>4</v>
      </c>
      <c r="CI40" t="s">
        <v>8117</v>
      </c>
      <c r="CJ40" t="s">
        <v>8116</v>
      </c>
      <c r="CK40">
        <v>0</v>
      </c>
      <c r="CL40">
        <v>0</v>
      </c>
      <c r="CM40">
        <v>0</v>
      </c>
      <c r="CN40" t="s">
        <v>8115</v>
      </c>
      <c r="CO40">
        <v>0</v>
      </c>
      <c r="CP40">
        <v>0</v>
      </c>
      <c r="CQ40" t="s">
        <v>8114</v>
      </c>
      <c r="CR40" t="s">
        <v>8113</v>
      </c>
      <c r="CS40" t="s">
        <v>8112</v>
      </c>
      <c r="CT40">
        <v>0</v>
      </c>
      <c r="CU40" t="s">
        <v>8108</v>
      </c>
      <c r="CV40" t="s">
        <v>8111</v>
      </c>
      <c r="CW40" t="s">
        <v>8110</v>
      </c>
      <c r="CX40" t="s">
        <v>2600</v>
      </c>
      <c r="CY40" t="s">
        <v>8109</v>
      </c>
      <c r="CZ40">
        <v>0</v>
      </c>
      <c r="DA40">
        <v>1.2652822370000001</v>
      </c>
      <c r="DB40">
        <v>12652.82237</v>
      </c>
      <c r="DC40">
        <v>12652.82237</v>
      </c>
      <c r="DD40">
        <v>60</v>
      </c>
      <c r="DE40">
        <v>5</v>
      </c>
      <c r="DF40" t="s">
        <v>8108</v>
      </c>
      <c r="DG40">
        <v>0</v>
      </c>
      <c r="DH40" t="s">
        <v>8109</v>
      </c>
      <c r="DI40">
        <v>10000</v>
      </c>
      <c r="DJ40" t="s">
        <v>8572</v>
      </c>
      <c r="DK40">
        <v>600</v>
      </c>
      <c r="DL40">
        <v>7.5</v>
      </c>
      <c r="DM40" t="s">
        <v>4643</v>
      </c>
      <c r="DN40" t="s">
        <v>8120</v>
      </c>
      <c r="DO40" t="s">
        <v>8535</v>
      </c>
      <c r="DQ40">
        <f t="shared" si="1"/>
        <v>1</v>
      </c>
    </row>
    <row r="41" spans="1:121" x14ac:dyDescent="0.35">
      <c r="A41" t="str">
        <f t="shared" si="0"/>
        <v>C3D06060</v>
      </c>
      <c r="B41" t="s">
        <v>8104</v>
      </c>
      <c r="C41">
        <v>10000</v>
      </c>
      <c r="D41" t="s">
        <v>8104</v>
      </c>
      <c r="E41" t="s">
        <v>137</v>
      </c>
      <c r="F41" t="s">
        <v>8104</v>
      </c>
      <c r="G41" t="s">
        <v>8107</v>
      </c>
      <c r="H41" t="s">
        <v>2367</v>
      </c>
      <c r="I41" t="s">
        <v>2523</v>
      </c>
      <c r="J41" t="s">
        <v>8094</v>
      </c>
      <c r="K41">
        <v>10000</v>
      </c>
      <c r="L41" t="s">
        <v>8106</v>
      </c>
      <c r="M41" t="s">
        <v>8104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 t="s">
        <v>8105</v>
      </c>
      <c r="U41" t="s">
        <v>8104</v>
      </c>
      <c r="V41">
        <v>1684077</v>
      </c>
      <c r="W41">
        <v>0</v>
      </c>
      <c r="X41" t="s">
        <v>8104</v>
      </c>
      <c r="Y41" t="s">
        <v>8104</v>
      </c>
      <c r="Z41" t="s">
        <v>8104</v>
      </c>
      <c r="AA41" t="s">
        <v>48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1.8125</v>
      </c>
      <c r="AQ41">
        <v>1.6812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1.94</v>
      </c>
      <c r="AY41">
        <v>2.1800000000000002</v>
      </c>
      <c r="AZ41">
        <v>1.5820000000000001</v>
      </c>
      <c r="BA41">
        <v>0</v>
      </c>
      <c r="BB41">
        <v>1.8866261929999999</v>
      </c>
      <c r="BC41">
        <v>1.71</v>
      </c>
      <c r="BD41">
        <v>1.6812</v>
      </c>
      <c r="BE41">
        <v>3361</v>
      </c>
      <c r="BF41">
        <v>1324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971</v>
      </c>
      <c r="BN41">
        <v>300</v>
      </c>
      <c r="BO41">
        <v>0</v>
      </c>
      <c r="BP41">
        <v>0</v>
      </c>
      <c r="BQ41">
        <v>105</v>
      </c>
      <c r="BR41">
        <v>39</v>
      </c>
      <c r="BS41">
        <v>1324</v>
      </c>
      <c r="BT41">
        <v>1</v>
      </c>
      <c r="BU41">
        <v>1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1000</v>
      </c>
      <c r="CC41">
        <v>1</v>
      </c>
      <c r="CD41">
        <v>50</v>
      </c>
      <c r="CE41">
        <v>0</v>
      </c>
      <c r="CF41">
        <v>5</v>
      </c>
      <c r="CG41">
        <v>1</v>
      </c>
      <c r="CH41">
        <v>6</v>
      </c>
      <c r="CI41" t="s">
        <v>8103</v>
      </c>
      <c r="CJ41" t="s">
        <v>8102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 t="s">
        <v>8101</v>
      </c>
      <c r="CR41" t="s">
        <v>8100</v>
      </c>
      <c r="CS41" t="s">
        <v>8096</v>
      </c>
      <c r="CT41">
        <v>0</v>
      </c>
      <c r="CU41" t="s">
        <v>8099</v>
      </c>
      <c r="CV41" t="s">
        <v>8098</v>
      </c>
      <c r="CW41" t="s">
        <v>8097</v>
      </c>
      <c r="CX41" t="s">
        <v>32</v>
      </c>
      <c r="CY41">
        <v>1684077</v>
      </c>
      <c r="CZ41">
        <v>0</v>
      </c>
      <c r="DA41">
        <v>1.5820000000000001</v>
      </c>
      <c r="DB41">
        <v>15820</v>
      </c>
      <c r="DC41">
        <v>15820</v>
      </c>
      <c r="DD41">
        <v>0</v>
      </c>
      <c r="DE41">
        <v>50</v>
      </c>
      <c r="DF41" t="s">
        <v>8096</v>
      </c>
      <c r="DG41">
        <v>0</v>
      </c>
      <c r="DH41" t="s">
        <v>8104</v>
      </c>
      <c r="DI41">
        <v>10000</v>
      </c>
      <c r="DJ41" t="s">
        <v>8572</v>
      </c>
      <c r="DK41">
        <v>600</v>
      </c>
      <c r="DL41">
        <v>19</v>
      </c>
      <c r="DM41" t="s">
        <v>2523</v>
      </c>
      <c r="DN41" t="s">
        <v>8094</v>
      </c>
      <c r="DO41" t="s">
        <v>8536</v>
      </c>
      <c r="DQ41">
        <f t="shared" si="1"/>
        <v>1</v>
      </c>
    </row>
    <row r="42" spans="1:121" x14ac:dyDescent="0.35">
      <c r="A42" t="str">
        <f t="shared" si="0"/>
        <v>C3D06060</v>
      </c>
      <c r="B42" t="s">
        <v>8104</v>
      </c>
      <c r="C42">
        <v>10000</v>
      </c>
      <c r="D42" t="s">
        <v>8091</v>
      </c>
      <c r="E42" t="s">
        <v>137</v>
      </c>
      <c r="F42" t="s">
        <v>8091</v>
      </c>
      <c r="G42" t="s">
        <v>8095</v>
      </c>
      <c r="H42" t="s">
        <v>2367</v>
      </c>
      <c r="I42" t="s">
        <v>2523</v>
      </c>
      <c r="J42" t="s">
        <v>8094</v>
      </c>
      <c r="K42">
        <v>10000</v>
      </c>
      <c r="L42" t="s">
        <v>8093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 t="s">
        <v>8091</v>
      </c>
      <c r="V42">
        <v>0</v>
      </c>
      <c r="W42">
        <v>0</v>
      </c>
      <c r="X42">
        <v>0</v>
      </c>
      <c r="Y42">
        <v>0</v>
      </c>
      <c r="Z42">
        <v>0</v>
      </c>
      <c r="AA42" t="s">
        <v>129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1.8125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1.66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800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2400</v>
      </c>
      <c r="CD42">
        <v>0</v>
      </c>
      <c r="CE42">
        <v>0</v>
      </c>
      <c r="CF42">
        <v>0</v>
      </c>
      <c r="CG42">
        <v>0</v>
      </c>
      <c r="CH42">
        <v>0</v>
      </c>
      <c r="CI42" t="s">
        <v>8092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 t="s">
        <v>8090</v>
      </c>
      <c r="CS42">
        <v>0</v>
      </c>
      <c r="CT42">
        <v>0</v>
      </c>
      <c r="CU42">
        <v>0</v>
      </c>
      <c r="CV42">
        <v>0</v>
      </c>
      <c r="CW42">
        <v>0</v>
      </c>
      <c r="CX42" t="s">
        <v>31</v>
      </c>
      <c r="CY42" t="s">
        <v>8091</v>
      </c>
      <c r="CZ42">
        <v>0</v>
      </c>
      <c r="DA42">
        <v>1.66</v>
      </c>
      <c r="DB42">
        <v>16600</v>
      </c>
      <c r="DC42">
        <v>16600</v>
      </c>
      <c r="DD42">
        <v>0</v>
      </c>
      <c r="DE42">
        <v>2400</v>
      </c>
      <c r="DF42" t="s">
        <v>8090</v>
      </c>
      <c r="DG42">
        <v>0</v>
      </c>
      <c r="DH42" t="s">
        <v>8091</v>
      </c>
      <c r="DI42">
        <v>10000</v>
      </c>
      <c r="DJ42" t="s">
        <v>8572</v>
      </c>
      <c r="DK42">
        <v>600</v>
      </c>
      <c r="DL42">
        <v>19</v>
      </c>
      <c r="DM42" t="s">
        <v>2523</v>
      </c>
      <c r="DN42" t="s">
        <v>8094</v>
      </c>
      <c r="DO42" t="s">
        <v>8536</v>
      </c>
      <c r="DQ42">
        <f t="shared" si="1"/>
        <v>1</v>
      </c>
    </row>
    <row r="43" spans="1:121" x14ac:dyDescent="0.35">
      <c r="A43" t="str">
        <f t="shared" si="0"/>
        <v>C3D08060</v>
      </c>
      <c r="B43" t="s">
        <v>8037</v>
      </c>
      <c r="C43">
        <v>10000</v>
      </c>
      <c r="D43" t="s">
        <v>8037</v>
      </c>
      <c r="E43" t="s">
        <v>137</v>
      </c>
      <c r="F43" t="s">
        <v>8037</v>
      </c>
      <c r="G43" t="s">
        <v>8047</v>
      </c>
      <c r="H43" t="s">
        <v>2367</v>
      </c>
      <c r="I43" t="s">
        <v>4466</v>
      </c>
      <c r="J43" t="s">
        <v>5711</v>
      </c>
      <c r="K43">
        <v>10000</v>
      </c>
      <c r="L43" t="s">
        <v>8046</v>
      </c>
      <c r="M43" t="s">
        <v>8037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 t="s">
        <v>8045</v>
      </c>
      <c r="U43" t="s">
        <v>8037</v>
      </c>
      <c r="V43">
        <v>1684078</v>
      </c>
      <c r="W43">
        <v>0</v>
      </c>
      <c r="X43" t="s">
        <v>8037</v>
      </c>
      <c r="Y43" t="s">
        <v>8037</v>
      </c>
      <c r="Z43" t="s">
        <v>8037</v>
      </c>
      <c r="AA43" t="s">
        <v>48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2.4125000000000001</v>
      </c>
      <c r="AQ43">
        <v>2.129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2.76</v>
      </c>
      <c r="AY43">
        <v>2.89</v>
      </c>
      <c r="AZ43">
        <v>3.734</v>
      </c>
      <c r="BA43">
        <v>0</v>
      </c>
      <c r="BB43">
        <v>2.0221921470000002</v>
      </c>
      <c r="BC43">
        <v>2.41</v>
      </c>
      <c r="BD43">
        <v>2.129</v>
      </c>
      <c r="BE43">
        <v>160</v>
      </c>
      <c r="BF43">
        <v>789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1001</v>
      </c>
      <c r="BO43">
        <v>0</v>
      </c>
      <c r="BP43">
        <v>0</v>
      </c>
      <c r="BQ43">
        <v>225</v>
      </c>
      <c r="BR43">
        <v>2</v>
      </c>
      <c r="BS43">
        <v>789</v>
      </c>
      <c r="BT43">
        <v>1</v>
      </c>
      <c r="BU43">
        <v>1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1000</v>
      </c>
      <c r="CC43">
        <v>1</v>
      </c>
      <c r="CD43">
        <v>50</v>
      </c>
      <c r="CE43">
        <v>0</v>
      </c>
      <c r="CF43">
        <v>5</v>
      </c>
      <c r="CG43">
        <v>1</v>
      </c>
      <c r="CH43">
        <v>3</v>
      </c>
      <c r="CI43" t="s">
        <v>8044</v>
      </c>
      <c r="CJ43" t="s">
        <v>8043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 t="s">
        <v>8042</v>
      </c>
      <c r="CR43" t="s">
        <v>8041</v>
      </c>
      <c r="CS43" t="s">
        <v>8040</v>
      </c>
      <c r="CT43">
        <v>0</v>
      </c>
      <c r="CU43" t="s">
        <v>8036</v>
      </c>
      <c r="CV43" t="s">
        <v>8039</v>
      </c>
      <c r="CW43" t="s">
        <v>8038</v>
      </c>
      <c r="CX43" t="s">
        <v>2600</v>
      </c>
      <c r="CY43" t="s">
        <v>8037</v>
      </c>
      <c r="CZ43">
        <v>0</v>
      </c>
      <c r="DA43">
        <v>2.0221921470000002</v>
      </c>
      <c r="DB43">
        <v>20221.921470000001</v>
      </c>
      <c r="DC43">
        <v>20221.921470000001</v>
      </c>
      <c r="DD43">
        <v>225</v>
      </c>
      <c r="DE43">
        <v>5</v>
      </c>
      <c r="DF43" t="s">
        <v>8036</v>
      </c>
      <c r="DG43">
        <v>0</v>
      </c>
      <c r="DH43" t="s">
        <v>8037</v>
      </c>
      <c r="DI43">
        <v>10000</v>
      </c>
      <c r="DJ43" t="s">
        <v>8572</v>
      </c>
      <c r="DK43">
        <v>600</v>
      </c>
      <c r="DL43">
        <v>24</v>
      </c>
      <c r="DM43" t="s">
        <v>4466</v>
      </c>
      <c r="DN43" t="s">
        <v>5711</v>
      </c>
      <c r="DO43" t="s">
        <v>8525</v>
      </c>
      <c r="DQ43">
        <f t="shared" si="1"/>
        <v>1</v>
      </c>
    </row>
    <row r="44" spans="1:121" x14ac:dyDescent="0.35">
      <c r="A44" t="str">
        <f t="shared" si="0"/>
        <v>C3D08060</v>
      </c>
      <c r="B44" t="s">
        <v>8031</v>
      </c>
      <c r="C44">
        <v>10000</v>
      </c>
      <c r="D44" t="s">
        <v>8031</v>
      </c>
      <c r="E44" t="s">
        <v>137</v>
      </c>
      <c r="F44" t="s">
        <v>8031</v>
      </c>
      <c r="G44" t="s">
        <v>8035</v>
      </c>
      <c r="H44" t="s">
        <v>2367</v>
      </c>
      <c r="I44" t="s">
        <v>4466</v>
      </c>
      <c r="J44" t="s">
        <v>8034</v>
      </c>
      <c r="K44">
        <v>10000</v>
      </c>
      <c r="L44" t="s">
        <v>8033</v>
      </c>
      <c r="M44" t="s">
        <v>8031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 t="s">
        <v>8032</v>
      </c>
      <c r="U44" t="s">
        <v>8031</v>
      </c>
      <c r="V44">
        <v>1727810</v>
      </c>
      <c r="W44">
        <v>0</v>
      </c>
      <c r="X44" t="s">
        <v>8031</v>
      </c>
      <c r="Y44" t="s">
        <v>8031</v>
      </c>
      <c r="Z44" t="s">
        <v>8031</v>
      </c>
      <c r="AA44" t="s">
        <v>48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2.4125000000000001</v>
      </c>
      <c r="AQ44">
        <v>2.2400000000000002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2.76</v>
      </c>
      <c r="AY44">
        <v>2.89</v>
      </c>
      <c r="AZ44">
        <v>2.101</v>
      </c>
      <c r="BA44">
        <v>0</v>
      </c>
      <c r="BB44">
        <v>2.6887247539999999</v>
      </c>
      <c r="BC44">
        <v>3.61</v>
      </c>
      <c r="BD44">
        <v>2.2400000000000002</v>
      </c>
      <c r="BE44">
        <v>1708</v>
      </c>
      <c r="BF44">
        <v>822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500</v>
      </c>
      <c r="BO44">
        <v>0</v>
      </c>
      <c r="BP44">
        <v>0</v>
      </c>
      <c r="BQ44">
        <v>110</v>
      </c>
      <c r="BR44">
        <v>0</v>
      </c>
      <c r="BS44">
        <v>822</v>
      </c>
      <c r="BT44">
        <v>1</v>
      </c>
      <c r="BU44">
        <v>1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1000</v>
      </c>
      <c r="CC44">
        <v>1</v>
      </c>
      <c r="CD44">
        <v>1000</v>
      </c>
      <c r="CE44">
        <v>0</v>
      </c>
      <c r="CF44">
        <v>5</v>
      </c>
      <c r="CG44">
        <v>1</v>
      </c>
      <c r="CH44">
        <v>5</v>
      </c>
      <c r="CI44" t="s">
        <v>8030</v>
      </c>
      <c r="CJ44" t="s">
        <v>8029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  <c r="CQ44" t="s">
        <v>8028</v>
      </c>
      <c r="CR44" t="s">
        <v>8027</v>
      </c>
      <c r="CS44" t="s">
        <v>8023</v>
      </c>
      <c r="CT44">
        <v>0</v>
      </c>
      <c r="CU44" t="s">
        <v>8026</v>
      </c>
      <c r="CV44" t="s">
        <v>8025</v>
      </c>
      <c r="CW44" t="s">
        <v>8024</v>
      </c>
      <c r="CX44" t="s">
        <v>32</v>
      </c>
      <c r="CY44">
        <v>1727810</v>
      </c>
      <c r="CZ44">
        <v>0</v>
      </c>
      <c r="DA44">
        <v>2.101</v>
      </c>
      <c r="DB44">
        <v>21010</v>
      </c>
      <c r="DC44">
        <v>21010</v>
      </c>
      <c r="DD44">
        <v>0</v>
      </c>
      <c r="DE44">
        <v>1000</v>
      </c>
      <c r="DF44" t="s">
        <v>8023</v>
      </c>
      <c r="DG44">
        <v>0</v>
      </c>
      <c r="DH44" t="s">
        <v>8031</v>
      </c>
      <c r="DI44">
        <v>10000</v>
      </c>
      <c r="DJ44" t="s">
        <v>8572</v>
      </c>
      <c r="DK44">
        <v>600</v>
      </c>
      <c r="DL44">
        <v>24</v>
      </c>
      <c r="DM44" t="s">
        <v>4466</v>
      </c>
      <c r="DN44" t="s">
        <v>8034</v>
      </c>
      <c r="DO44" t="s">
        <v>8536</v>
      </c>
      <c r="DQ44">
        <f t="shared" si="1"/>
        <v>1</v>
      </c>
    </row>
    <row r="45" spans="1:121" x14ac:dyDescent="0.35">
      <c r="A45" t="str">
        <f t="shared" si="0"/>
        <v>C3D10060</v>
      </c>
      <c r="B45" t="s">
        <v>7975</v>
      </c>
      <c r="C45">
        <v>10000</v>
      </c>
      <c r="D45" t="s">
        <v>7975</v>
      </c>
      <c r="E45" t="s">
        <v>137</v>
      </c>
      <c r="F45" t="s">
        <v>7975</v>
      </c>
      <c r="G45" t="s">
        <v>7985</v>
      </c>
      <c r="H45" t="s">
        <v>2367</v>
      </c>
      <c r="I45" t="s">
        <v>4453</v>
      </c>
      <c r="J45" t="s">
        <v>5594</v>
      </c>
      <c r="K45">
        <v>10000</v>
      </c>
      <c r="L45" t="s">
        <v>7984</v>
      </c>
      <c r="M45" t="s">
        <v>7975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 t="s">
        <v>7983</v>
      </c>
      <c r="U45" t="s">
        <v>7975</v>
      </c>
      <c r="V45">
        <v>9199607</v>
      </c>
      <c r="W45">
        <v>0</v>
      </c>
      <c r="X45" t="s">
        <v>7975</v>
      </c>
      <c r="Y45" t="s">
        <v>7975</v>
      </c>
      <c r="Z45" t="s">
        <v>7975</v>
      </c>
      <c r="AA45" t="s">
        <v>48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3.0125000000000002</v>
      </c>
      <c r="AQ45">
        <v>2.8250000000000002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2.68</v>
      </c>
      <c r="AY45">
        <v>3.63</v>
      </c>
      <c r="AZ45">
        <v>4.1539999999999999</v>
      </c>
      <c r="BA45">
        <v>0</v>
      </c>
      <c r="BB45">
        <v>2.3837013570000001</v>
      </c>
      <c r="BC45">
        <v>3.25</v>
      </c>
      <c r="BD45">
        <v>2.8250000000000002</v>
      </c>
      <c r="BE45">
        <v>3777</v>
      </c>
      <c r="BF45">
        <v>741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408</v>
      </c>
      <c r="BN45">
        <v>489</v>
      </c>
      <c r="BO45">
        <v>0</v>
      </c>
      <c r="BP45">
        <v>0</v>
      </c>
      <c r="BQ45">
        <v>460</v>
      </c>
      <c r="BR45">
        <v>38</v>
      </c>
      <c r="BS45">
        <v>741</v>
      </c>
      <c r="BT45">
        <v>1</v>
      </c>
      <c r="BU45">
        <v>1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1</v>
      </c>
      <c r="CC45">
        <v>1</v>
      </c>
      <c r="CD45">
        <v>50</v>
      </c>
      <c r="CE45">
        <v>0</v>
      </c>
      <c r="CF45">
        <v>5</v>
      </c>
      <c r="CG45">
        <v>1</v>
      </c>
      <c r="CH45">
        <v>3</v>
      </c>
      <c r="CI45" t="s">
        <v>7982</v>
      </c>
      <c r="CJ45" t="s">
        <v>7981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 t="s">
        <v>7980</v>
      </c>
      <c r="CR45" t="s">
        <v>7979</v>
      </c>
      <c r="CS45" t="s">
        <v>7978</v>
      </c>
      <c r="CT45">
        <v>0</v>
      </c>
      <c r="CU45" t="s">
        <v>7974</v>
      </c>
      <c r="CV45" t="s">
        <v>7977</v>
      </c>
      <c r="CW45" t="s">
        <v>7976</v>
      </c>
      <c r="CX45" t="s">
        <v>2600</v>
      </c>
      <c r="CY45" t="s">
        <v>7975</v>
      </c>
      <c r="CZ45">
        <v>0</v>
      </c>
      <c r="DA45">
        <v>2.3837013570000001</v>
      </c>
      <c r="DB45">
        <v>23837.013569999999</v>
      </c>
      <c r="DC45">
        <v>23837.013569999999</v>
      </c>
      <c r="DD45">
        <v>460</v>
      </c>
      <c r="DE45">
        <v>5</v>
      </c>
      <c r="DF45" t="s">
        <v>7974</v>
      </c>
      <c r="DG45">
        <v>0</v>
      </c>
      <c r="DH45" t="s">
        <v>7975</v>
      </c>
      <c r="DI45">
        <v>10000</v>
      </c>
      <c r="DJ45" t="s">
        <v>8572</v>
      </c>
      <c r="DK45">
        <v>600</v>
      </c>
      <c r="DL45">
        <v>30</v>
      </c>
      <c r="DM45" t="s">
        <v>4453</v>
      </c>
      <c r="DN45" t="s">
        <v>5594</v>
      </c>
      <c r="DO45" t="s">
        <v>8525</v>
      </c>
      <c r="DQ45">
        <f t="shared" si="1"/>
        <v>1</v>
      </c>
    </row>
    <row r="46" spans="1:121" x14ac:dyDescent="0.35">
      <c r="A46" t="str">
        <f t="shared" si="0"/>
        <v>C3D10060</v>
      </c>
      <c r="B46" t="s">
        <v>7962</v>
      </c>
      <c r="C46">
        <v>10000</v>
      </c>
      <c r="D46" t="s">
        <v>7962</v>
      </c>
      <c r="E46" t="s">
        <v>137</v>
      </c>
      <c r="F46" t="s">
        <v>7962</v>
      </c>
      <c r="G46" t="s">
        <v>7973</v>
      </c>
      <c r="H46" t="s">
        <v>2367</v>
      </c>
      <c r="I46" t="s">
        <v>4453</v>
      </c>
      <c r="J46" t="s">
        <v>7972</v>
      </c>
      <c r="K46">
        <v>10000</v>
      </c>
      <c r="L46" t="s">
        <v>7971</v>
      </c>
      <c r="M46" t="s">
        <v>7962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 t="s">
        <v>7970</v>
      </c>
      <c r="U46" t="s">
        <v>7962</v>
      </c>
      <c r="V46">
        <v>1727815</v>
      </c>
      <c r="W46">
        <v>0</v>
      </c>
      <c r="X46" t="s">
        <v>7962</v>
      </c>
      <c r="Y46" t="s">
        <v>7962</v>
      </c>
      <c r="Z46" t="s">
        <v>7962</v>
      </c>
      <c r="AA46" t="s">
        <v>48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3.0125000000000002</v>
      </c>
      <c r="AQ46">
        <v>2.7709999999999999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3.44</v>
      </c>
      <c r="AY46">
        <v>3.63</v>
      </c>
      <c r="AZ46">
        <v>4.7130000000000001</v>
      </c>
      <c r="BA46">
        <v>0</v>
      </c>
      <c r="BB46">
        <v>2.1351637750000001</v>
      </c>
      <c r="BC46">
        <v>2.64</v>
      </c>
      <c r="BD46">
        <v>2.7709999999999999</v>
      </c>
      <c r="BE46">
        <v>5725</v>
      </c>
      <c r="BF46">
        <v>146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125</v>
      </c>
      <c r="BR46">
        <v>56</v>
      </c>
      <c r="BS46">
        <v>146</v>
      </c>
      <c r="BT46">
        <v>1</v>
      </c>
      <c r="BU46">
        <v>1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1000</v>
      </c>
      <c r="CC46">
        <v>1</v>
      </c>
      <c r="CD46">
        <v>50</v>
      </c>
      <c r="CE46">
        <v>0</v>
      </c>
      <c r="CF46">
        <v>5</v>
      </c>
      <c r="CG46">
        <v>1</v>
      </c>
      <c r="CH46">
        <v>4</v>
      </c>
      <c r="CI46" t="s">
        <v>7969</v>
      </c>
      <c r="CJ46" t="s">
        <v>7968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 t="s">
        <v>7967</v>
      </c>
      <c r="CR46" t="s">
        <v>7966</v>
      </c>
      <c r="CS46" t="s">
        <v>7965</v>
      </c>
      <c r="CT46">
        <v>0</v>
      </c>
      <c r="CU46" t="s">
        <v>7961</v>
      </c>
      <c r="CV46" t="s">
        <v>7964</v>
      </c>
      <c r="CW46" t="s">
        <v>7963</v>
      </c>
      <c r="CX46" t="s">
        <v>2600</v>
      </c>
      <c r="CY46" t="s">
        <v>7962</v>
      </c>
      <c r="CZ46">
        <v>0</v>
      </c>
      <c r="DA46">
        <v>2.1351637750000001</v>
      </c>
      <c r="DB46">
        <v>21351.637750000002</v>
      </c>
      <c r="DC46">
        <v>21351.637750000002</v>
      </c>
      <c r="DD46">
        <v>125</v>
      </c>
      <c r="DE46">
        <v>5</v>
      </c>
      <c r="DF46" t="s">
        <v>7961</v>
      </c>
      <c r="DG46">
        <v>0</v>
      </c>
      <c r="DH46" t="s">
        <v>7962</v>
      </c>
      <c r="DI46">
        <v>10000</v>
      </c>
      <c r="DJ46" t="s">
        <v>8572</v>
      </c>
      <c r="DK46">
        <v>600</v>
      </c>
      <c r="DL46">
        <v>29</v>
      </c>
      <c r="DM46" t="s">
        <v>4453</v>
      </c>
      <c r="DN46" t="s">
        <v>7972</v>
      </c>
      <c r="DO46" t="s">
        <v>8536</v>
      </c>
      <c r="DQ46">
        <f t="shared" si="1"/>
        <v>1</v>
      </c>
    </row>
    <row r="47" spans="1:121" x14ac:dyDescent="0.35">
      <c r="A47" t="str">
        <f t="shared" si="0"/>
        <v>CSD01060</v>
      </c>
      <c r="B47" t="s">
        <v>7581</v>
      </c>
      <c r="C47">
        <v>10000</v>
      </c>
      <c r="D47" t="s">
        <v>7581</v>
      </c>
      <c r="E47" t="s">
        <v>137</v>
      </c>
      <c r="F47" t="s">
        <v>7581</v>
      </c>
      <c r="G47" t="s">
        <v>7593</v>
      </c>
      <c r="H47" t="s">
        <v>2367</v>
      </c>
      <c r="I47" t="s">
        <v>6441</v>
      </c>
      <c r="J47" t="s">
        <v>7592</v>
      </c>
      <c r="K47">
        <v>10000</v>
      </c>
      <c r="L47" t="s">
        <v>7591</v>
      </c>
      <c r="M47" t="s">
        <v>7581</v>
      </c>
      <c r="N47">
        <v>0</v>
      </c>
      <c r="O47">
        <v>0</v>
      </c>
      <c r="P47">
        <v>0</v>
      </c>
      <c r="Q47">
        <v>1864925</v>
      </c>
      <c r="R47">
        <v>0</v>
      </c>
      <c r="S47">
        <v>0</v>
      </c>
      <c r="T47" t="s">
        <v>7590</v>
      </c>
      <c r="U47" t="s">
        <v>7581</v>
      </c>
      <c r="V47">
        <v>1923379</v>
      </c>
      <c r="W47">
        <v>0</v>
      </c>
      <c r="X47" t="s">
        <v>7581</v>
      </c>
      <c r="Y47" t="s">
        <v>7581</v>
      </c>
      <c r="Z47" t="s">
        <v>7581</v>
      </c>
      <c r="AA47" t="s">
        <v>48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0.64</v>
      </c>
      <c r="AQ47">
        <v>0.55859999999999999</v>
      </c>
      <c r="AR47">
        <v>0</v>
      </c>
      <c r="AS47">
        <v>0</v>
      </c>
      <c r="AT47">
        <v>0</v>
      </c>
      <c r="AU47">
        <v>0.69519013699999999</v>
      </c>
      <c r="AV47">
        <v>0</v>
      </c>
      <c r="AW47">
        <v>0</v>
      </c>
      <c r="AX47">
        <v>0.64</v>
      </c>
      <c r="AY47">
        <v>0.97</v>
      </c>
      <c r="AZ47">
        <v>0.66600000000000004</v>
      </c>
      <c r="BA47">
        <v>0</v>
      </c>
      <c r="BB47">
        <v>0.56485814199999995</v>
      </c>
      <c r="BC47">
        <v>0.71</v>
      </c>
      <c r="BD47">
        <v>0.55859999999999999</v>
      </c>
      <c r="BE47">
        <v>3552</v>
      </c>
      <c r="BF47">
        <v>673</v>
      </c>
      <c r="BG47">
        <v>0</v>
      </c>
      <c r="BH47">
        <v>0</v>
      </c>
      <c r="BI47">
        <v>0</v>
      </c>
      <c r="BJ47">
        <v>461</v>
      </c>
      <c r="BK47">
        <v>0</v>
      </c>
      <c r="BL47">
        <v>0</v>
      </c>
      <c r="BM47">
        <v>20</v>
      </c>
      <c r="BN47">
        <v>0</v>
      </c>
      <c r="BO47">
        <v>270</v>
      </c>
      <c r="BP47">
        <v>0</v>
      </c>
      <c r="BQ47">
        <v>955</v>
      </c>
      <c r="BR47">
        <v>95</v>
      </c>
      <c r="BS47">
        <v>673</v>
      </c>
      <c r="BT47">
        <v>1</v>
      </c>
      <c r="BU47">
        <v>1</v>
      </c>
      <c r="BV47">
        <v>0</v>
      </c>
      <c r="BW47">
        <v>0</v>
      </c>
      <c r="BX47">
        <v>0</v>
      </c>
      <c r="BY47">
        <v>5</v>
      </c>
      <c r="BZ47">
        <v>0</v>
      </c>
      <c r="CA47">
        <v>0</v>
      </c>
      <c r="CB47">
        <v>1</v>
      </c>
      <c r="CC47">
        <v>1</v>
      </c>
      <c r="CD47">
        <v>50</v>
      </c>
      <c r="CE47">
        <v>0</v>
      </c>
      <c r="CF47">
        <v>5</v>
      </c>
      <c r="CG47">
        <v>1</v>
      </c>
      <c r="CH47">
        <v>12</v>
      </c>
      <c r="CI47" t="s">
        <v>7589</v>
      </c>
      <c r="CJ47" t="s">
        <v>7588</v>
      </c>
      <c r="CK47">
        <v>0</v>
      </c>
      <c r="CL47">
        <v>0</v>
      </c>
      <c r="CM47">
        <v>0</v>
      </c>
      <c r="CN47" t="s">
        <v>7587</v>
      </c>
      <c r="CO47">
        <v>0</v>
      </c>
      <c r="CP47">
        <v>0</v>
      </c>
      <c r="CQ47" t="s">
        <v>7586</v>
      </c>
      <c r="CR47" t="s">
        <v>7585</v>
      </c>
      <c r="CS47" t="s">
        <v>7584</v>
      </c>
      <c r="CT47">
        <v>0</v>
      </c>
      <c r="CU47" t="s">
        <v>7583</v>
      </c>
      <c r="CV47" t="s">
        <v>7582</v>
      </c>
      <c r="CW47" t="s">
        <v>7580</v>
      </c>
      <c r="CX47" t="s">
        <v>36</v>
      </c>
      <c r="CY47" t="s">
        <v>7581</v>
      </c>
      <c r="CZ47">
        <v>0</v>
      </c>
      <c r="DA47">
        <v>0.55859999999999999</v>
      </c>
      <c r="DB47">
        <v>5586</v>
      </c>
      <c r="DC47">
        <v>5586</v>
      </c>
      <c r="DD47">
        <v>673</v>
      </c>
      <c r="DE47">
        <v>12</v>
      </c>
      <c r="DF47" t="s">
        <v>7580</v>
      </c>
      <c r="DG47">
        <v>0</v>
      </c>
      <c r="DH47" t="s">
        <v>7581</v>
      </c>
      <c r="DI47">
        <v>10000</v>
      </c>
      <c r="DJ47" t="s">
        <v>8572</v>
      </c>
      <c r="DK47">
        <v>600</v>
      </c>
      <c r="DL47">
        <v>4</v>
      </c>
      <c r="DM47" t="s">
        <v>6441</v>
      </c>
      <c r="DN47" t="s">
        <v>7592</v>
      </c>
      <c r="DO47" t="s">
        <v>8525</v>
      </c>
      <c r="DQ47">
        <f t="shared" si="1"/>
        <v>1</v>
      </c>
    </row>
    <row r="48" spans="1:121" x14ac:dyDescent="0.35">
      <c r="A48" t="str">
        <f t="shared" si="0"/>
        <v>CSD01060</v>
      </c>
      <c r="B48" t="s">
        <v>7569</v>
      </c>
      <c r="C48">
        <v>10000</v>
      </c>
      <c r="D48" t="s">
        <v>7569</v>
      </c>
      <c r="E48" t="s">
        <v>137</v>
      </c>
      <c r="F48" t="s">
        <v>7569</v>
      </c>
      <c r="G48" t="s">
        <v>7579</v>
      </c>
      <c r="H48" t="s">
        <v>2367</v>
      </c>
      <c r="I48" t="s">
        <v>6441</v>
      </c>
      <c r="J48" t="s">
        <v>7566</v>
      </c>
      <c r="K48">
        <v>10000</v>
      </c>
      <c r="L48" t="s">
        <v>7578</v>
      </c>
      <c r="M48" t="s">
        <v>7569</v>
      </c>
      <c r="N48">
        <v>0</v>
      </c>
      <c r="O48">
        <v>0</v>
      </c>
      <c r="P48">
        <v>0</v>
      </c>
      <c r="Q48">
        <v>1864926</v>
      </c>
      <c r="R48">
        <v>0</v>
      </c>
      <c r="S48">
        <v>0</v>
      </c>
      <c r="T48" t="s">
        <v>7577</v>
      </c>
      <c r="U48" t="s">
        <v>7569</v>
      </c>
      <c r="V48">
        <v>0</v>
      </c>
      <c r="W48">
        <v>0</v>
      </c>
      <c r="X48" t="s">
        <v>7569</v>
      </c>
      <c r="Y48" t="s">
        <v>7569</v>
      </c>
      <c r="Z48" t="s">
        <v>7569</v>
      </c>
      <c r="AA48" t="s">
        <v>48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0.64</v>
      </c>
      <c r="AQ48">
        <v>0.60140000000000005</v>
      </c>
      <c r="AR48">
        <v>0</v>
      </c>
      <c r="AS48">
        <v>0</v>
      </c>
      <c r="AT48">
        <v>0</v>
      </c>
      <c r="AU48">
        <v>0.65771706299999999</v>
      </c>
      <c r="AV48">
        <v>0</v>
      </c>
      <c r="AW48">
        <v>0</v>
      </c>
      <c r="AX48">
        <v>0</v>
      </c>
      <c r="AY48">
        <v>0.97</v>
      </c>
      <c r="AZ48">
        <v>0</v>
      </c>
      <c r="BA48">
        <v>0</v>
      </c>
      <c r="BB48">
        <v>0</v>
      </c>
      <c r="BC48">
        <v>0.67</v>
      </c>
      <c r="BD48">
        <v>0.60140000000000005</v>
      </c>
      <c r="BE48">
        <v>10696</v>
      </c>
      <c r="BF48">
        <v>10353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1</v>
      </c>
      <c r="BO48">
        <v>0</v>
      </c>
      <c r="BP48">
        <v>0</v>
      </c>
      <c r="BQ48">
        <v>0</v>
      </c>
      <c r="BR48">
        <v>0</v>
      </c>
      <c r="BS48">
        <v>10353</v>
      </c>
      <c r="BT48">
        <v>1</v>
      </c>
      <c r="BU48">
        <v>1</v>
      </c>
      <c r="BV48">
        <v>0</v>
      </c>
      <c r="BW48">
        <v>0</v>
      </c>
      <c r="BX48">
        <v>0</v>
      </c>
      <c r="BY48">
        <v>1</v>
      </c>
      <c r="BZ48">
        <v>0</v>
      </c>
      <c r="CA48">
        <v>0</v>
      </c>
      <c r="CB48">
        <v>10800</v>
      </c>
      <c r="CC48">
        <v>1</v>
      </c>
      <c r="CD48">
        <v>0</v>
      </c>
      <c r="CE48">
        <v>0</v>
      </c>
      <c r="CF48">
        <v>10800</v>
      </c>
      <c r="CG48">
        <v>1</v>
      </c>
      <c r="CH48">
        <v>14</v>
      </c>
      <c r="CI48" t="s">
        <v>7576</v>
      </c>
      <c r="CJ48" t="s">
        <v>7575</v>
      </c>
      <c r="CK48">
        <v>0</v>
      </c>
      <c r="CL48">
        <v>0</v>
      </c>
      <c r="CM48">
        <v>0</v>
      </c>
      <c r="CN48" t="s">
        <v>7574</v>
      </c>
      <c r="CO48">
        <v>0</v>
      </c>
      <c r="CP48">
        <v>0</v>
      </c>
      <c r="CQ48" t="s">
        <v>7573</v>
      </c>
      <c r="CR48" t="s">
        <v>7572</v>
      </c>
      <c r="CS48">
        <v>0</v>
      </c>
      <c r="CT48">
        <v>0</v>
      </c>
      <c r="CU48" t="s">
        <v>7571</v>
      </c>
      <c r="CV48" t="s">
        <v>7570</v>
      </c>
      <c r="CW48" t="s">
        <v>7568</v>
      </c>
      <c r="CX48" t="s">
        <v>36</v>
      </c>
      <c r="CY48" t="s">
        <v>7569</v>
      </c>
      <c r="CZ48">
        <v>0</v>
      </c>
      <c r="DA48">
        <v>0.60140000000000005</v>
      </c>
      <c r="DB48">
        <v>6014</v>
      </c>
      <c r="DC48">
        <v>6014</v>
      </c>
      <c r="DD48">
        <v>10353</v>
      </c>
      <c r="DE48">
        <v>14</v>
      </c>
      <c r="DF48" t="s">
        <v>7568</v>
      </c>
      <c r="DG48">
        <v>0</v>
      </c>
      <c r="DH48" t="s">
        <v>7569</v>
      </c>
      <c r="DI48">
        <v>10000</v>
      </c>
      <c r="DJ48" t="s">
        <v>8572</v>
      </c>
      <c r="DK48">
        <v>600</v>
      </c>
      <c r="DL48">
        <v>4</v>
      </c>
      <c r="DM48" t="s">
        <v>6441</v>
      </c>
      <c r="DN48" t="s">
        <v>7566</v>
      </c>
      <c r="DO48" t="s">
        <v>8526</v>
      </c>
      <c r="DQ48">
        <f t="shared" si="1"/>
        <v>1</v>
      </c>
    </row>
    <row r="49" spans="1:121" x14ac:dyDescent="0.35">
      <c r="A49" t="str">
        <f t="shared" si="0"/>
        <v>CSD01060</v>
      </c>
      <c r="B49" t="s">
        <v>7569</v>
      </c>
      <c r="C49">
        <v>10000</v>
      </c>
      <c r="D49" t="s">
        <v>7558</v>
      </c>
      <c r="E49" t="s">
        <v>137</v>
      </c>
      <c r="F49" t="s">
        <v>7558</v>
      </c>
      <c r="G49" t="s">
        <v>7567</v>
      </c>
      <c r="H49" t="s">
        <v>2367</v>
      </c>
      <c r="I49" t="s">
        <v>6441</v>
      </c>
      <c r="J49" t="s">
        <v>7566</v>
      </c>
      <c r="K49">
        <v>10000</v>
      </c>
      <c r="L49" t="s">
        <v>7565</v>
      </c>
      <c r="M49" t="s">
        <v>7558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 t="s">
        <v>7564</v>
      </c>
      <c r="U49" t="s">
        <v>7558</v>
      </c>
      <c r="V49">
        <v>1923500</v>
      </c>
      <c r="W49">
        <v>0</v>
      </c>
      <c r="X49">
        <v>0</v>
      </c>
      <c r="Y49">
        <v>0</v>
      </c>
      <c r="Z49" t="s">
        <v>7558</v>
      </c>
      <c r="AA49" t="s">
        <v>514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0.64</v>
      </c>
      <c r="AQ49">
        <v>0.62890000000000001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0.76500000000000001</v>
      </c>
      <c r="AY49">
        <v>0.67</v>
      </c>
      <c r="AZ49">
        <v>0.72199999999999998</v>
      </c>
      <c r="BA49">
        <v>0</v>
      </c>
      <c r="BB49">
        <v>0</v>
      </c>
      <c r="BC49">
        <v>0</v>
      </c>
      <c r="BD49">
        <v>0.94140000000000001</v>
      </c>
      <c r="BE49">
        <v>12672</v>
      </c>
      <c r="BF49">
        <v>7500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67</v>
      </c>
      <c r="BT49">
        <v>1</v>
      </c>
      <c r="BU49">
        <v>7500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10000</v>
      </c>
      <c r="CC49">
        <v>10000</v>
      </c>
      <c r="CD49">
        <v>10</v>
      </c>
      <c r="CE49">
        <v>0</v>
      </c>
      <c r="CF49">
        <v>0</v>
      </c>
      <c r="CG49">
        <v>0</v>
      </c>
      <c r="CH49">
        <v>12</v>
      </c>
      <c r="CI49" t="s">
        <v>7563</v>
      </c>
      <c r="CJ49" t="s">
        <v>7557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 t="s">
        <v>7562</v>
      </c>
      <c r="CR49" t="s">
        <v>7561</v>
      </c>
      <c r="CS49" t="s">
        <v>7560</v>
      </c>
      <c r="CT49">
        <v>0</v>
      </c>
      <c r="CU49">
        <v>0</v>
      </c>
      <c r="CV49">
        <v>0</v>
      </c>
      <c r="CW49" t="s">
        <v>7559</v>
      </c>
      <c r="CX49" t="s">
        <v>2614</v>
      </c>
      <c r="CY49" t="s">
        <v>7558</v>
      </c>
      <c r="CZ49">
        <v>0</v>
      </c>
      <c r="DA49">
        <v>0.62890000000000001</v>
      </c>
      <c r="DB49">
        <v>6289</v>
      </c>
      <c r="DC49">
        <v>6289</v>
      </c>
      <c r="DD49">
        <v>7500</v>
      </c>
      <c r="DE49">
        <v>7500</v>
      </c>
      <c r="DF49" t="s">
        <v>7557</v>
      </c>
      <c r="DG49">
        <v>0</v>
      </c>
      <c r="DH49" t="s">
        <v>7558</v>
      </c>
      <c r="DI49">
        <v>10000</v>
      </c>
      <c r="DJ49" t="s">
        <v>8572</v>
      </c>
      <c r="DK49">
        <v>600</v>
      </c>
      <c r="DL49">
        <v>4</v>
      </c>
      <c r="DM49" t="s">
        <v>6441</v>
      </c>
      <c r="DN49" t="s">
        <v>7566</v>
      </c>
      <c r="DO49" t="s">
        <v>8526</v>
      </c>
      <c r="DQ49">
        <f t="shared" si="1"/>
        <v>1</v>
      </c>
    </row>
    <row r="50" spans="1:121" x14ac:dyDescent="0.35">
      <c r="A50" t="str">
        <f t="shared" si="0"/>
        <v>C5D05170</v>
      </c>
      <c r="B50" t="s">
        <v>7682</v>
      </c>
      <c r="C50">
        <v>10000</v>
      </c>
      <c r="D50" t="s">
        <v>7682</v>
      </c>
      <c r="E50" t="s">
        <v>137</v>
      </c>
      <c r="F50" t="s">
        <v>7682</v>
      </c>
      <c r="G50" t="s">
        <v>7689</v>
      </c>
      <c r="H50" t="s">
        <v>6388</v>
      </c>
      <c r="I50" t="s">
        <v>4480</v>
      </c>
      <c r="J50" t="s">
        <v>7688</v>
      </c>
      <c r="K50">
        <v>10000</v>
      </c>
      <c r="L50" t="s">
        <v>7687</v>
      </c>
      <c r="M50" t="s">
        <v>7682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 t="s">
        <v>7682</v>
      </c>
      <c r="V50">
        <v>1923381</v>
      </c>
      <c r="W50">
        <v>0</v>
      </c>
      <c r="X50">
        <v>0</v>
      </c>
      <c r="Y50">
        <v>0</v>
      </c>
      <c r="Z50" t="s">
        <v>7682</v>
      </c>
      <c r="AA50" t="s">
        <v>48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6.6980000000000004</v>
      </c>
      <c r="AQ50">
        <v>4.3799000000000001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8.2899999999999991</v>
      </c>
      <c r="AZ50">
        <v>6.6070000000000002</v>
      </c>
      <c r="BA50">
        <v>0</v>
      </c>
      <c r="BB50">
        <v>0</v>
      </c>
      <c r="BC50">
        <v>0</v>
      </c>
      <c r="BD50">
        <v>4.3799000000000001</v>
      </c>
      <c r="BE50">
        <v>728</v>
      </c>
      <c r="BF50">
        <v>339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295</v>
      </c>
      <c r="BO50">
        <v>100</v>
      </c>
      <c r="BP50">
        <v>0</v>
      </c>
      <c r="BQ50">
        <v>0</v>
      </c>
      <c r="BR50">
        <v>0</v>
      </c>
      <c r="BS50">
        <v>339</v>
      </c>
      <c r="BT50">
        <v>1</v>
      </c>
      <c r="BU50">
        <v>1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1</v>
      </c>
      <c r="CD50">
        <v>30</v>
      </c>
      <c r="CE50">
        <v>0</v>
      </c>
      <c r="CF50">
        <v>0</v>
      </c>
      <c r="CG50">
        <v>0</v>
      </c>
      <c r="CH50">
        <v>2</v>
      </c>
      <c r="CI50" t="s">
        <v>7686</v>
      </c>
      <c r="CJ50" t="s">
        <v>7685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  <c r="CR50" t="s">
        <v>7684</v>
      </c>
      <c r="CS50" t="s">
        <v>7683</v>
      </c>
      <c r="CT50">
        <v>0</v>
      </c>
      <c r="CU50">
        <v>0</v>
      </c>
      <c r="CV50">
        <v>0</v>
      </c>
      <c r="CW50" t="s">
        <v>7681</v>
      </c>
      <c r="CX50" t="s">
        <v>36</v>
      </c>
      <c r="CY50" t="s">
        <v>7682</v>
      </c>
      <c r="CZ50">
        <v>0</v>
      </c>
      <c r="DA50">
        <v>4.3799000000000001</v>
      </c>
      <c r="DB50">
        <v>43799</v>
      </c>
      <c r="DC50">
        <v>43799</v>
      </c>
      <c r="DD50">
        <v>339</v>
      </c>
      <c r="DE50">
        <v>2</v>
      </c>
      <c r="DF50" t="s">
        <v>7681</v>
      </c>
      <c r="DG50">
        <v>0</v>
      </c>
      <c r="DH50" t="s">
        <v>7682</v>
      </c>
      <c r="DI50">
        <v>10000</v>
      </c>
      <c r="DJ50" t="s">
        <v>8572</v>
      </c>
      <c r="DK50">
        <v>1700</v>
      </c>
      <c r="DL50">
        <v>18</v>
      </c>
      <c r="DM50" t="s">
        <v>4480</v>
      </c>
      <c r="DN50" t="s">
        <v>7688</v>
      </c>
      <c r="DO50" t="s">
        <v>8549</v>
      </c>
      <c r="DQ50">
        <f t="shared" si="1"/>
        <v>1</v>
      </c>
    </row>
    <row r="51" spans="1:121" x14ac:dyDescent="0.35">
      <c r="A51" t="str">
        <f t="shared" si="0"/>
        <v>C5D10170</v>
      </c>
      <c r="B51" t="s">
        <v>7674</v>
      </c>
      <c r="C51">
        <v>10000</v>
      </c>
      <c r="D51" t="s">
        <v>7674</v>
      </c>
      <c r="E51" t="s">
        <v>137</v>
      </c>
      <c r="F51" t="s">
        <v>7674</v>
      </c>
      <c r="G51" t="s">
        <v>7680</v>
      </c>
      <c r="H51" t="s">
        <v>6388</v>
      </c>
      <c r="I51" t="s">
        <v>4453</v>
      </c>
      <c r="J51" t="s">
        <v>7679</v>
      </c>
      <c r="K51">
        <v>10000</v>
      </c>
      <c r="L51" t="s">
        <v>7678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 t="s">
        <v>7674</v>
      </c>
      <c r="V51">
        <v>1923377</v>
      </c>
      <c r="W51">
        <v>0</v>
      </c>
      <c r="X51">
        <v>0</v>
      </c>
      <c r="Y51">
        <v>0</v>
      </c>
      <c r="Z51" t="s">
        <v>7674</v>
      </c>
      <c r="AA51" t="s">
        <v>48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15.446999999999999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17.11</v>
      </c>
      <c r="AZ51">
        <v>12.53</v>
      </c>
      <c r="BA51">
        <v>0</v>
      </c>
      <c r="BB51">
        <v>0</v>
      </c>
      <c r="BC51">
        <v>0</v>
      </c>
      <c r="BD51">
        <v>9.9510000000000005</v>
      </c>
      <c r="BE51">
        <v>563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438</v>
      </c>
      <c r="BO51">
        <v>47</v>
      </c>
      <c r="BP51">
        <v>0</v>
      </c>
      <c r="BQ51">
        <v>0</v>
      </c>
      <c r="BR51">
        <v>0</v>
      </c>
      <c r="BS51">
        <v>549</v>
      </c>
      <c r="BT51">
        <v>1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1</v>
      </c>
      <c r="CD51">
        <v>30</v>
      </c>
      <c r="CE51">
        <v>0</v>
      </c>
      <c r="CF51">
        <v>0</v>
      </c>
      <c r="CG51">
        <v>0</v>
      </c>
      <c r="CH51">
        <v>1</v>
      </c>
      <c r="CI51" t="s">
        <v>7677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 t="s">
        <v>7676</v>
      </c>
      <c r="CS51" t="s">
        <v>7675</v>
      </c>
      <c r="CT51">
        <v>0</v>
      </c>
      <c r="CU51">
        <v>0</v>
      </c>
      <c r="CV51">
        <v>0</v>
      </c>
      <c r="CW51" t="s">
        <v>7673</v>
      </c>
      <c r="CX51" t="s">
        <v>36</v>
      </c>
      <c r="CY51" t="s">
        <v>7674</v>
      </c>
      <c r="CZ51">
        <v>0</v>
      </c>
      <c r="DA51">
        <v>9.9510000000000005</v>
      </c>
      <c r="DB51">
        <v>99510</v>
      </c>
      <c r="DC51">
        <v>99510</v>
      </c>
      <c r="DD51">
        <v>549</v>
      </c>
      <c r="DE51">
        <v>1</v>
      </c>
      <c r="DF51" t="s">
        <v>7673</v>
      </c>
      <c r="DG51">
        <v>0</v>
      </c>
      <c r="DH51" t="s">
        <v>7674</v>
      </c>
      <c r="DI51">
        <v>10000</v>
      </c>
      <c r="DJ51" t="s">
        <v>8572</v>
      </c>
      <c r="DK51">
        <v>1700</v>
      </c>
      <c r="DL51">
        <v>33</v>
      </c>
      <c r="DM51" t="s">
        <v>4453</v>
      </c>
      <c r="DN51" t="s">
        <v>7679</v>
      </c>
      <c r="DO51" t="s">
        <v>8549</v>
      </c>
      <c r="DQ51">
        <f t="shared" si="1"/>
        <v>1</v>
      </c>
    </row>
    <row r="52" spans="1:121" x14ac:dyDescent="0.35">
      <c r="A52" t="str">
        <f t="shared" si="0"/>
        <v>C5D25170</v>
      </c>
      <c r="B52" t="s">
        <v>7666</v>
      </c>
      <c r="C52">
        <v>10000</v>
      </c>
      <c r="D52" t="s">
        <v>7666</v>
      </c>
      <c r="E52" t="s">
        <v>137</v>
      </c>
      <c r="F52" t="s">
        <v>7666</v>
      </c>
      <c r="G52" t="s">
        <v>7672</v>
      </c>
      <c r="H52" t="s">
        <v>6388</v>
      </c>
      <c r="I52" t="s">
        <v>6401</v>
      </c>
      <c r="J52" t="s">
        <v>7671</v>
      </c>
      <c r="K52">
        <v>10000</v>
      </c>
      <c r="L52" t="s">
        <v>7670</v>
      </c>
      <c r="M52" t="s">
        <v>7666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 t="s">
        <v>7666</v>
      </c>
      <c r="V52">
        <v>1923371</v>
      </c>
      <c r="W52">
        <v>0</v>
      </c>
      <c r="X52">
        <v>0</v>
      </c>
      <c r="Y52">
        <v>0</v>
      </c>
      <c r="Z52">
        <v>0</v>
      </c>
      <c r="AA52" t="s">
        <v>48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30.812519999999999</v>
      </c>
      <c r="AQ52">
        <v>30.55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44.74</v>
      </c>
      <c r="AZ52">
        <v>32.96</v>
      </c>
      <c r="BA52">
        <v>0</v>
      </c>
      <c r="BB52">
        <v>0</v>
      </c>
      <c r="BC52">
        <v>0</v>
      </c>
      <c r="BD52">
        <v>0</v>
      </c>
      <c r="BE52">
        <v>395</v>
      </c>
      <c r="BF52">
        <v>270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60</v>
      </c>
      <c r="BP52">
        <v>0</v>
      </c>
      <c r="BQ52">
        <v>0</v>
      </c>
      <c r="BR52">
        <v>0</v>
      </c>
      <c r="BS52">
        <v>0</v>
      </c>
      <c r="BT52">
        <v>1</v>
      </c>
      <c r="BU52">
        <v>30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1</v>
      </c>
      <c r="CD52">
        <v>30</v>
      </c>
      <c r="CE52">
        <v>0</v>
      </c>
      <c r="CF52">
        <v>0</v>
      </c>
      <c r="CG52">
        <v>0</v>
      </c>
      <c r="CH52">
        <v>0</v>
      </c>
      <c r="CI52" t="s">
        <v>7669</v>
      </c>
      <c r="CJ52" t="s">
        <v>7665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  <c r="CR52" t="s">
        <v>7668</v>
      </c>
      <c r="CS52" t="s">
        <v>7667</v>
      </c>
      <c r="CT52">
        <v>0</v>
      </c>
      <c r="CU52">
        <v>0</v>
      </c>
      <c r="CV52">
        <v>0</v>
      </c>
      <c r="CW52">
        <v>0</v>
      </c>
      <c r="CX52" t="s">
        <v>2614</v>
      </c>
      <c r="CY52" t="s">
        <v>7666</v>
      </c>
      <c r="CZ52">
        <v>0</v>
      </c>
      <c r="DA52">
        <v>30.55</v>
      </c>
      <c r="DB52">
        <v>305500</v>
      </c>
      <c r="DC52">
        <v>305500</v>
      </c>
      <c r="DD52">
        <v>270</v>
      </c>
      <c r="DE52">
        <v>30</v>
      </c>
      <c r="DF52" t="s">
        <v>7665</v>
      </c>
      <c r="DG52">
        <v>0</v>
      </c>
      <c r="DH52" t="s">
        <v>7666</v>
      </c>
      <c r="DI52">
        <v>10000</v>
      </c>
      <c r="DJ52" t="s">
        <v>8572</v>
      </c>
      <c r="DK52">
        <v>1700</v>
      </c>
      <c r="DL52">
        <v>70</v>
      </c>
      <c r="DM52" t="s">
        <v>6401</v>
      </c>
      <c r="DN52" t="s">
        <v>7671</v>
      </c>
      <c r="DO52" t="s">
        <v>8549</v>
      </c>
      <c r="DQ52">
        <f t="shared" si="1"/>
        <v>1</v>
      </c>
    </row>
    <row r="53" spans="1:121" x14ac:dyDescent="0.35">
      <c r="A53" t="str">
        <f t="shared" si="0"/>
        <v>CPW3-170</v>
      </c>
      <c r="B53" t="s">
        <v>7605</v>
      </c>
      <c r="C53">
        <v>10000</v>
      </c>
      <c r="D53" t="s">
        <v>7605</v>
      </c>
      <c r="E53" t="s">
        <v>137</v>
      </c>
      <c r="F53" t="s">
        <v>7605</v>
      </c>
      <c r="G53" t="s">
        <v>7604</v>
      </c>
      <c r="H53" t="s">
        <v>6388</v>
      </c>
      <c r="I53" t="s">
        <v>7603</v>
      </c>
      <c r="J53" t="s">
        <v>7602</v>
      </c>
      <c r="K53">
        <v>10000</v>
      </c>
      <c r="L53" t="s">
        <v>7601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 t="s">
        <v>799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21.19913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300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 t="s">
        <v>7600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  <c r="CX53" t="s">
        <v>23</v>
      </c>
      <c r="CY53" t="s">
        <v>7601</v>
      </c>
      <c r="CZ53" t="s">
        <v>799</v>
      </c>
      <c r="DA53">
        <v>21.19913</v>
      </c>
      <c r="DB53">
        <v>211991.3</v>
      </c>
      <c r="DC53">
        <v>211991.3</v>
      </c>
      <c r="DD53">
        <v>0</v>
      </c>
      <c r="DE53">
        <v>300</v>
      </c>
      <c r="DF53" t="s">
        <v>7600</v>
      </c>
      <c r="DG53">
        <v>0</v>
      </c>
      <c r="DH53" t="s">
        <v>7605</v>
      </c>
      <c r="DI53">
        <v>10000</v>
      </c>
      <c r="DJ53" t="s">
        <v>8572</v>
      </c>
      <c r="DK53">
        <v>1700</v>
      </c>
      <c r="DL53">
        <v>10</v>
      </c>
      <c r="DM53" t="s">
        <v>7603</v>
      </c>
      <c r="DN53" t="s">
        <v>7602</v>
      </c>
      <c r="DO53" t="s">
        <v>8557</v>
      </c>
      <c r="DQ53">
        <f t="shared" si="1"/>
        <v>1</v>
      </c>
    </row>
    <row r="54" spans="1:121" x14ac:dyDescent="0.35">
      <c r="A54" t="str">
        <f t="shared" si="0"/>
        <v>CPW3-170</v>
      </c>
      <c r="B54" t="s">
        <v>7599</v>
      </c>
      <c r="C54">
        <v>10000</v>
      </c>
      <c r="D54" t="s">
        <v>7599</v>
      </c>
      <c r="E54" t="s">
        <v>137</v>
      </c>
      <c r="F54" t="s">
        <v>7599</v>
      </c>
      <c r="G54" t="s">
        <v>7598</v>
      </c>
      <c r="H54" t="s">
        <v>6388</v>
      </c>
      <c r="I54" t="s">
        <v>7597</v>
      </c>
      <c r="J54" t="s">
        <v>7596</v>
      </c>
      <c r="K54">
        <v>10000</v>
      </c>
      <c r="L54" t="s">
        <v>7595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 t="s">
        <v>799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68.512500000000003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100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 t="s">
        <v>7594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0</v>
      </c>
      <c r="CW54">
        <v>0</v>
      </c>
      <c r="CX54" t="s">
        <v>23</v>
      </c>
      <c r="CY54" t="s">
        <v>7595</v>
      </c>
      <c r="CZ54" t="s">
        <v>799</v>
      </c>
      <c r="DA54">
        <v>68.512500000000003</v>
      </c>
      <c r="DB54">
        <v>685125</v>
      </c>
      <c r="DC54">
        <v>685125</v>
      </c>
      <c r="DD54">
        <v>0</v>
      </c>
      <c r="DE54">
        <v>100</v>
      </c>
      <c r="DF54" t="s">
        <v>7594</v>
      </c>
      <c r="DG54">
        <v>0</v>
      </c>
      <c r="DH54" t="s">
        <v>7599</v>
      </c>
      <c r="DI54">
        <v>10000</v>
      </c>
      <c r="DJ54" t="s">
        <v>8572</v>
      </c>
      <c r="DK54">
        <v>1700</v>
      </c>
      <c r="DL54">
        <v>25</v>
      </c>
      <c r="DM54" t="s">
        <v>7597</v>
      </c>
      <c r="DN54" t="s">
        <v>7596</v>
      </c>
      <c r="DO54" t="s">
        <v>8557</v>
      </c>
      <c r="DQ54">
        <f t="shared" si="1"/>
        <v>1</v>
      </c>
    </row>
    <row r="55" spans="1:121" x14ac:dyDescent="0.35">
      <c r="A55" t="str">
        <f t="shared" si="0"/>
        <v>C4D02120</v>
      </c>
      <c r="B55" t="s">
        <v>7872</v>
      </c>
      <c r="C55">
        <v>10000</v>
      </c>
      <c r="D55" t="s">
        <v>7872</v>
      </c>
      <c r="E55" t="s">
        <v>137</v>
      </c>
      <c r="F55" t="s">
        <v>7872</v>
      </c>
      <c r="G55" t="s">
        <v>7884</v>
      </c>
      <c r="H55" t="s">
        <v>2424</v>
      </c>
      <c r="I55" t="s">
        <v>5389</v>
      </c>
      <c r="J55" t="s">
        <v>7883</v>
      </c>
      <c r="K55">
        <v>10000</v>
      </c>
      <c r="L55" t="s">
        <v>7882</v>
      </c>
      <c r="M55" t="s">
        <v>7872</v>
      </c>
      <c r="N55">
        <v>0</v>
      </c>
      <c r="O55">
        <v>0</v>
      </c>
      <c r="P55">
        <v>0</v>
      </c>
      <c r="Q55">
        <v>2345068</v>
      </c>
      <c r="R55">
        <v>0</v>
      </c>
      <c r="S55">
        <v>0</v>
      </c>
      <c r="T55" t="s">
        <v>7881</v>
      </c>
      <c r="U55" t="s">
        <v>7872</v>
      </c>
      <c r="V55">
        <v>9199761</v>
      </c>
      <c r="W55">
        <v>0</v>
      </c>
      <c r="X55" t="s">
        <v>7872</v>
      </c>
      <c r="Y55" t="s">
        <v>7872</v>
      </c>
      <c r="Z55" t="s">
        <v>7872</v>
      </c>
      <c r="AA55" t="s">
        <v>48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1.4125000000000001</v>
      </c>
      <c r="AQ55">
        <v>1.3143</v>
      </c>
      <c r="AR55">
        <v>0</v>
      </c>
      <c r="AS55">
        <v>0</v>
      </c>
      <c r="AT55">
        <v>0</v>
      </c>
      <c r="AU55">
        <v>1.4989229719999999</v>
      </c>
      <c r="AV55">
        <v>0</v>
      </c>
      <c r="AW55">
        <v>0</v>
      </c>
      <c r="AX55">
        <v>1.61</v>
      </c>
      <c r="AY55">
        <v>1.61</v>
      </c>
      <c r="AZ55">
        <v>1.5269999999999999</v>
      </c>
      <c r="BA55">
        <v>0</v>
      </c>
      <c r="BB55">
        <v>1.186202097</v>
      </c>
      <c r="BC55">
        <v>1.2</v>
      </c>
      <c r="BD55">
        <v>1.3143</v>
      </c>
      <c r="BE55">
        <v>14683</v>
      </c>
      <c r="BF55">
        <v>1273</v>
      </c>
      <c r="BG55">
        <v>0</v>
      </c>
      <c r="BH55">
        <v>0</v>
      </c>
      <c r="BI55">
        <v>0</v>
      </c>
      <c r="BJ55">
        <v>386</v>
      </c>
      <c r="BK55">
        <v>0</v>
      </c>
      <c r="BL55">
        <v>0</v>
      </c>
      <c r="BM55">
        <v>98</v>
      </c>
      <c r="BN55">
        <v>3000</v>
      </c>
      <c r="BO55">
        <v>0</v>
      </c>
      <c r="BP55">
        <v>0</v>
      </c>
      <c r="BQ55">
        <v>30</v>
      </c>
      <c r="BR55">
        <v>50</v>
      </c>
      <c r="BS55">
        <v>1273</v>
      </c>
      <c r="BT55">
        <v>1</v>
      </c>
      <c r="BU55">
        <v>1</v>
      </c>
      <c r="BV55">
        <v>0</v>
      </c>
      <c r="BW55">
        <v>0</v>
      </c>
      <c r="BX55">
        <v>0</v>
      </c>
      <c r="BY55">
        <v>1</v>
      </c>
      <c r="BZ55">
        <v>0</v>
      </c>
      <c r="CA55">
        <v>0</v>
      </c>
      <c r="CB55">
        <v>1</v>
      </c>
      <c r="CC55">
        <v>1</v>
      </c>
      <c r="CD55">
        <v>50</v>
      </c>
      <c r="CE55">
        <v>0</v>
      </c>
      <c r="CF55">
        <v>5</v>
      </c>
      <c r="CG55">
        <v>1</v>
      </c>
      <c r="CH55">
        <v>8</v>
      </c>
      <c r="CI55" t="s">
        <v>7880</v>
      </c>
      <c r="CJ55" t="s">
        <v>7879</v>
      </c>
      <c r="CK55">
        <v>0</v>
      </c>
      <c r="CL55">
        <v>0</v>
      </c>
      <c r="CM55">
        <v>0</v>
      </c>
      <c r="CN55" t="s">
        <v>7878</v>
      </c>
      <c r="CO55">
        <v>0</v>
      </c>
      <c r="CP55">
        <v>0</v>
      </c>
      <c r="CQ55" t="s">
        <v>7877</v>
      </c>
      <c r="CR55" t="s">
        <v>7876</v>
      </c>
      <c r="CS55" t="s">
        <v>7875</v>
      </c>
      <c r="CT55">
        <v>0</v>
      </c>
      <c r="CU55" t="s">
        <v>7871</v>
      </c>
      <c r="CV55" t="s">
        <v>7874</v>
      </c>
      <c r="CW55" t="s">
        <v>7873</v>
      </c>
      <c r="CX55" t="s">
        <v>2600</v>
      </c>
      <c r="CY55" t="s">
        <v>7872</v>
      </c>
      <c r="CZ55">
        <v>0</v>
      </c>
      <c r="DA55">
        <v>1.186202097</v>
      </c>
      <c r="DB55">
        <v>11862.02097</v>
      </c>
      <c r="DC55">
        <v>11862.02097</v>
      </c>
      <c r="DD55">
        <v>30</v>
      </c>
      <c r="DE55">
        <v>5</v>
      </c>
      <c r="DF55" t="s">
        <v>7871</v>
      </c>
      <c r="DG55">
        <v>0</v>
      </c>
      <c r="DH55" t="s">
        <v>7872</v>
      </c>
      <c r="DI55">
        <v>10000</v>
      </c>
      <c r="DJ55" t="s">
        <v>8572</v>
      </c>
      <c r="DK55">
        <v>1200</v>
      </c>
      <c r="DL55">
        <v>10</v>
      </c>
      <c r="DM55" t="s">
        <v>5389</v>
      </c>
      <c r="DN55" t="s">
        <v>7883</v>
      </c>
      <c r="DO55" t="s">
        <v>8525</v>
      </c>
      <c r="DQ55">
        <f t="shared" si="1"/>
        <v>1</v>
      </c>
    </row>
    <row r="56" spans="1:121" x14ac:dyDescent="0.35">
      <c r="A56" t="str">
        <f t="shared" si="0"/>
        <v>C4D02120</v>
      </c>
      <c r="B56" t="s">
        <v>7859</v>
      </c>
      <c r="C56">
        <v>10000</v>
      </c>
      <c r="D56" t="s">
        <v>7859</v>
      </c>
      <c r="E56" t="s">
        <v>137</v>
      </c>
      <c r="F56" t="s">
        <v>7859</v>
      </c>
      <c r="G56" t="s">
        <v>7870</v>
      </c>
      <c r="H56" t="s">
        <v>2424</v>
      </c>
      <c r="I56" t="s">
        <v>5389</v>
      </c>
      <c r="J56" t="s">
        <v>7869</v>
      </c>
      <c r="K56">
        <v>10000</v>
      </c>
      <c r="L56" t="s">
        <v>7868</v>
      </c>
      <c r="M56" t="s">
        <v>7859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 t="s">
        <v>7867</v>
      </c>
      <c r="U56" t="s">
        <v>7859</v>
      </c>
      <c r="V56">
        <v>9199752</v>
      </c>
      <c r="W56">
        <v>0</v>
      </c>
      <c r="X56" t="s">
        <v>7859</v>
      </c>
      <c r="Y56" t="s">
        <v>7859</v>
      </c>
      <c r="Z56" t="s">
        <v>7859</v>
      </c>
      <c r="AA56" t="s">
        <v>48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1.4125000000000001</v>
      </c>
      <c r="AQ56">
        <v>1.3819999999999999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1.26</v>
      </c>
      <c r="AY56">
        <v>1.61</v>
      </c>
      <c r="AZ56">
        <v>1.8280000000000001</v>
      </c>
      <c r="BA56">
        <v>0</v>
      </c>
      <c r="BB56">
        <v>1.5251169819999999</v>
      </c>
      <c r="BC56">
        <v>1.18</v>
      </c>
      <c r="BD56">
        <v>1.3819999999999999</v>
      </c>
      <c r="BE56">
        <v>5652</v>
      </c>
      <c r="BF56">
        <v>162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4521</v>
      </c>
      <c r="BN56">
        <v>1015</v>
      </c>
      <c r="BO56">
        <v>0</v>
      </c>
      <c r="BP56">
        <v>0</v>
      </c>
      <c r="BQ56">
        <v>215</v>
      </c>
      <c r="BR56">
        <v>850</v>
      </c>
      <c r="BS56">
        <v>162</v>
      </c>
      <c r="BT56">
        <v>1</v>
      </c>
      <c r="BU56">
        <v>1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1</v>
      </c>
      <c r="CC56">
        <v>1</v>
      </c>
      <c r="CD56">
        <v>75</v>
      </c>
      <c r="CE56">
        <v>0</v>
      </c>
      <c r="CF56">
        <v>5</v>
      </c>
      <c r="CG56">
        <v>1</v>
      </c>
      <c r="CH56">
        <v>6</v>
      </c>
      <c r="CI56" t="s">
        <v>7866</v>
      </c>
      <c r="CJ56" t="s">
        <v>7865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 t="s">
        <v>7864</v>
      </c>
      <c r="CR56" t="s">
        <v>7863</v>
      </c>
      <c r="CS56" t="s">
        <v>7862</v>
      </c>
      <c r="CT56">
        <v>0</v>
      </c>
      <c r="CU56" t="s">
        <v>7861</v>
      </c>
      <c r="CV56" t="s">
        <v>7858</v>
      </c>
      <c r="CW56" t="s">
        <v>7860</v>
      </c>
      <c r="CX56" t="s">
        <v>34</v>
      </c>
      <c r="CY56" t="s">
        <v>7859</v>
      </c>
      <c r="CZ56">
        <v>0</v>
      </c>
      <c r="DA56">
        <v>1.18</v>
      </c>
      <c r="DB56">
        <v>11800</v>
      </c>
      <c r="DC56">
        <v>11800</v>
      </c>
      <c r="DD56">
        <v>850</v>
      </c>
      <c r="DE56">
        <v>1</v>
      </c>
      <c r="DF56" t="s">
        <v>7858</v>
      </c>
      <c r="DG56">
        <v>0</v>
      </c>
      <c r="DH56" t="s">
        <v>7859</v>
      </c>
      <c r="DI56">
        <v>10000</v>
      </c>
      <c r="DJ56" t="s">
        <v>8572</v>
      </c>
      <c r="DK56">
        <v>1200</v>
      </c>
      <c r="DL56">
        <v>10</v>
      </c>
      <c r="DM56" t="s">
        <v>5389</v>
      </c>
      <c r="DN56" t="s">
        <v>7869</v>
      </c>
      <c r="DO56" t="s">
        <v>8526</v>
      </c>
      <c r="DQ56">
        <f t="shared" si="1"/>
        <v>1</v>
      </c>
    </row>
    <row r="57" spans="1:121" x14ac:dyDescent="0.35">
      <c r="A57" t="str">
        <f t="shared" si="0"/>
        <v>C4D02120</v>
      </c>
      <c r="B57" t="s">
        <v>7859</v>
      </c>
      <c r="C57">
        <v>10000</v>
      </c>
      <c r="D57" t="s">
        <v>7849</v>
      </c>
      <c r="E57" t="s">
        <v>137</v>
      </c>
      <c r="F57" t="s">
        <v>7849</v>
      </c>
      <c r="G57" t="s">
        <v>7857</v>
      </c>
      <c r="H57" t="s">
        <v>2424</v>
      </c>
      <c r="I57" t="s">
        <v>5389</v>
      </c>
      <c r="J57" t="s">
        <v>7856</v>
      </c>
      <c r="K57">
        <v>10000</v>
      </c>
      <c r="L57" t="s">
        <v>7855</v>
      </c>
      <c r="M57" t="s">
        <v>7849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 t="s">
        <v>7854</v>
      </c>
      <c r="U57" t="s">
        <v>7849</v>
      </c>
      <c r="V57">
        <v>0</v>
      </c>
      <c r="W57">
        <v>0</v>
      </c>
      <c r="X57">
        <v>0</v>
      </c>
      <c r="Y57">
        <v>0</v>
      </c>
      <c r="Z57" t="s">
        <v>7849</v>
      </c>
      <c r="AA57" t="s">
        <v>514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1.4125000000000001</v>
      </c>
      <c r="AQ57">
        <v>1.3646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1.47</v>
      </c>
      <c r="AY57">
        <v>1.22</v>
      </c>
      <c r="AZ57">
        <v>0</v>
      </c>
      <c r="BA57">
        <v>0</v>
      </c>
      <c r="BB57">
        <v>0</v>
      </c>
      <c r="BC57">
        <v>0</v>
      </c>
      <c r="BD57">
        <v>1.7321</v>
      </c>
      <c r="BE57">
        <v>3671</v>
      </c>
      <c r="BF57">
        <v>7500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278</v>
      </c>
      <c r="BT57">
        <v>1</v>
      </c>
      <c r="BU57">
        <v>2500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2500</v>
      </c>
      <c r="CC57">
        <v>2500</v>
      </c>
      <c r="CD57">
        <v>0</v>
      </c>
      <c r="CE57">
        <v>0</v>
      </c>
      <c r="CF57">
        <v>0</v>
      </c>
      <c r="CG57">
        <v>0</v>
      </c>
      <c r="CH57">
        <v>6</v>
      </c>
      <c r="CI57" t="s">
        <v>7853</v>
      </c>
      <c r="CJ57" t="s">
        <v>7852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 t="s">
        <v>7851</v>
      </c>
      <c r="CR57" t="s">
        <v>7848</v>
      </c>
      <c r="CS57">
        <v>0</v>
      </c>
      <c r="CT57">
        <v>0</v>
      </c>
      <c r="CU57">
        <v>0</v>
      </c>
      <c r="CV57">
        <v>0</v>
      </c>
      <c r="CW57" t="s">
        <v>7850</v>
      </c>
      <c r="CX57" t="s">
        <v>31</v>
      </c>
      <c r="CY57" t="s">
        <v>7849</v>
      </c>
      <c r="CZ57">
        <v>0</v>
      </c>
      <c r="DA57">
        <v>1.22</v>
      </c>
      <c r="DB57">
        <v>12200</v>
      </c>
      <c r="DC57">
        <v>12200</v>
      </c>
      <c r="DD57">
        <v>0</v>
      </c>
      <c r="DE57">
        <v>2500</v>
      </c>
      <c r="DF57" t="s">
        <v>7848</v>
      </c>
      <c r="DG57">
        <v>0</v>
      </c>
      <c r="DH57" t="s">
        <v>7849</v>
      </c>
      <c r="DI57">
        <v>10000</v>
      </c>
      <c r="DJ57" t="s">
        <v>8572</v>
      </c>
      <c r="DK57">
        <v>1200</v>
      </c>
      <c r="DL57">
        <v>10</v>
      </c>
      <c r="DM57" t="s">
        <v>5389</v>
      </c>
      <c r="DN57" t="s">
        <v>7856</v>
      </c>
      <c r="DO57" t="s">
        <v>8526</v>
      </c>
      <c r="DQ57">
        <f t="shared" si="1"/>
        <v>1</v>
      </c>
    </row>
    <row r="58" spans="1:121" x14ac:dyDescent="0.35">
      <c r="A58" t="str">
        <f t="shared" si="0"/>
        <v>C4D05120</v>
      </c>
      <c r="B58" t="s">
        <v>7835</v>
      </c>
      <c r="C58">
        <v>10000</v>
      </c>
      <c r="D58" t="s">
        <v>7835</v>
      </c>
      <c r="E58" t="s">
        <v>137</v>
      </c>
      <c r="F58" t="s">
        <v>7835</v>
      </c>
      <c r="G58" t="s">
        <v>7847</v>
      </c>
      <c r="H58" t="s">
        <v>2424</v>
      </c>
      <c r="I58" t="s">
        <v>4480</v>
      </c>
      <c r="J58" t="s">
        <v>7846</v>
      </c>
      <c r="K58">
        <v>10000</v>
      </c>
      <c r="L58" t="s">
        <v>7845</v>
      </c>
      <c r="M58" t="s">
        <v>7835</v>
      </c>
      <c r="N58">
        <v>0</v>
      </c>
      <c r="O58">
        <v>0</v>
      </c>
      <c r="P58">
        <v>0</v>
      </c>
      <c r="Q58">
        <v>2345069</v>
      </c>
      <c r="R58">
        <v>0</v>
      </c>
      <c r="S58">
        <v>0</v>
      </c>
      <c r="T58" t="s">
        <v>7844</v>
      </c>
      <c r="U58" t="s">
        <v>7835</v>
      </c>
      <c r="V58">
        <v>1777166</v>
      </c>
      <c r="W58">
        <v>0</v>
      </c>
      <c r="X58" t="s">
        <v>7835</v>
      </c>
      <c r="Y58" t="s">
        <v>7835</v>
      </c>
      <c r="Z58" t="s">
        <v>7835</v>
      </c>
      <c r="AA58" t="s">
        <v>48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3.5125000000000002</v>
      </c>
      <c r="AQ58">
        <v>3.1890000000000001</v>
      </c>
      <c r="AR58">
        <v>0</v>
      </c>
      <c r="AS58">
        <v>0</v>
      </c>
      <c r="AT58">
        <v>0</v>
      </c>
      <c r="AU58">
        <v>3.695620431</v>
      </c>
      <c r="AV58">
        <v>0</v>
      </c>
      <c r="AW58">
        <v>0</v>
      </c>
      <c r="AX58">
        <v>3.34</v>
      </c>
      <c r="AY58">
        <v>4</v>
      </c>
      <c r="AZ58">
        <v>4.4580000000000002</v>
      </c>
      <c r="BA58">
        <v>0</v>
      </c>
      <c r="BB58">
        <v>2.6548332650000002</v>
      </c>
      <c r="BC58">
        <v>2.73</v>
      </c>
      <c r="BD58">
        <v>3.1890000000000001</v>
      </c>
      <c r="BE58">
        <v>1768</v>
      </c>
      <c r="BF58">
        <v>117</v>
      </c>
      <c r="BG58">
        <v>0</v>
      </c>
      <c r="BH58">
        <v>0</v>
      </c>
      <c r="BI58">
        <v>0</v>
      </c>
      <c r="BJ58">
        <v>373</v>
      </c>
      <c r="BK58">
        <v>0</v>
      </c>
      <c r="BL58">
        <v>0</v>
      </c>
      <c r="BM58">
        <v>500</v>
      </c>
      <c r="BN58">
        <v>48950</v>
      </c>
      <c r="BO58">
        <v>0</v>
      </c>
      <c r="BP58">
        <v>0</v>
      </c>
      <c r="BQ58">
        <v>250</v>
      </c>
      <c r="BR58">
        <v>36</v>
      </c>
      <c r="BS58">
        <v>117</v>
      </c>
      <c r="BT58">
        <v>1</v>
      </c>
      <c r="BU58">
        <v>1</v>
      </c>
      <c r="BV58">
        <v>0</v>
      </c>
      <c r="BW58">
        <v>0</v>
      </c>
      <c r="BX58">
        <v>0</v>
      </c>
      <c r="BY58">
        <v>1</v>
      </c>
      <c r="BZ58">
        <v>0</v>
      </c>
      <c r="CA58">
        <v>0</v>
      </c>
      <c r="CB58">
        <v>1</v>
      </c>
      <c r="CC58">
        <v>1</v>
      </c>
      <c r="CD58">
        <v>50</v>
      </c>
      <c r="CE58">
        <v>0</v>
      </c>
      <c r="CF58">
        <v>5</v>
      </c>
      <c r="CG58">
        <v>1</v>
      </c>
      <c r="CH58">
        <v>4</v>
      </c>
      <c r="CI58" t="s">
        <v>7843</v>
      </c>
      <c r="CJ58" t="s">
        <v>7842</v>
      </c>
      <c r="CK58">
        <v>0</v>
      </c>
      <c r="CL58">
        <v>0</v>
      </c>
      <c r="CM58">
        <v>0</v>
      </c>
      <c r="CN58" t="s">
        <v>7841</v>
      </c>
      <c r="CO58">
        <v>0</v>
      </c>
      <c r="CP58">
        <v>0</v>
      </c>
      <c r="CQ58" t="s">
        <v>7840</v>
      </c>
      <c r="CR58" t="s">
        <v>7839</v>
      </c>
      <c r="CS58" t="s">
        <v>7838</v>
      </c>
      <c r="CT58">
        <v>0</v>
      </c>
      <c r="CU58" t="s">
        <v>7834</v>
      </c>
      <c r="CV58" t="s">
        <v>7837</v>
      </c>
      <c r="CW58" t="s">
        <v>7836</v>
      </c>
      <c r="CX58" t="s">
        <v>2600</v>
      </c>
      <c r="CY58" t="s">
        <v>7835</v>
      </c>
      <c r="CZ58">
        <v>0</v>
      </c>
      <c r="DA58">
        <v>2.6548332650000002</v>
      </c>
      <c r="DB58">
        <v>26548.33265</v>
      </c>
      <c r="DC58">
        <v>26548.33265</v>
      </c>
      <c r="DD58">
        <v>250</v>
      </c>
      <c r="DE58">
        <v>5</v>
      </c>
      <c r="DF58" t="s">
        <v>7834</v>
      </c>
      <c r="DG58">
        <v>0</v>
      </c>
      <c r="DH58" t="s">
        <v>7835</v>
      </c>
      <c r="DI58">
        <v>10000</v>
      </c>
      <c r="DJ58" t="s">
        <v>8572</v>
      </c>
      <c r="DK58">
        <v>1200</v>
      </c>
      <c r="DL58">
        <v>19</v>
      </c>
      <c r="DM58" t="s">
        <v>4480</v>
      </c>
      <c r="DN58" t="s">
        <v>7846</v>
      </c>
      <c r="DO58" t="s">
        <v>8525</v>
      </c>
      <c r="DQ58">
        <f t="shared" si="1"/>
        <v>1</v>
      </c>
    </row>
    <row r="59" spans="1:121" x14ac:dyDescent="0.35">
      <c r="A59" t="str">
        <f t="shared" si="0"/>
        <v>C4D05120</v>
      </c>
      <c r="B59" t="s">
        <v>7821</v>
      </c>
      <c r="C59">
        <v>10000</v>
      </c>
      <c r="D59" t="s">
        <v>7821</v>
      </c>
      <c r="E59" t="s">
        <v>137</v>
      </c>
      <c r="F59" t="s">
        <v>7821</v>
      </c>
      <c r="G59" t="s">
        <v>7833</v>
      </c>
      <c r="H59" t="s">
        <v>2424</v>
      </c>
      <c r="I59" t="s">
        <v>4480</v>
      </c>
      <c r="J59" t="s">
        <v>7832</v>
      </c>
      <c r="K59">
        <v>10000</v>
      </c>
      <c r="L59" t="s">
        <v>7831</v>
      </c>
      <c r="M59" t="s">
        <v>7821</v>
      </c>
      <c r="N59">
        <v>0</v>
      </c>
      <c r="O59">
        <v>0</v>
      </c>
      <c r="P59">
        <v>0</v>
      </c>
      <c r="Q59">
        <v>2345070</v>
      </c>
      <c r="R59">
        <v>0</v>
      </c>
      <c r="S59">
        <v>0</v>
      </c>
      <c r="T59" t="s">
        <v>7830</v>
      </c>
      <c r="U59" t="s">
        <v>7821</v>
      </c>
      <c r="V59">
        <v>1777188</v>
      </c>
      <c r="W59">
        <v>0</v>
      </c>
      <c r="X59" t="s">
        <v>7821</v>
      </c>
      <c r="Y59" t="s">
        <v>7821</v>
      </c>
      <c r="Z59" t="s">
        <v>7821</v>
      </c>
      <c r="AA59" t="s">
        <v>48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3.5125000000000002</v>
      </c>
      <c r="AQ59">
        <v>3.2120000000000002</v>
      </c>
      <c r="AR59">
        <v>0</v>
      </c>
      <c r="AS59">
        <v>0</v>
      </c>
      <c r="AT59">
        <v>0</v>
      </c>
      <c r="AU59">
        <v>4.0574294249999996</v>
      </c>
      <c r="AV59">
        <v>0</v>
      </c>
      <c r="AW59">
        <v>0</v>
      </c>
      <c r="AX59">
        <v>4.01</v>
      </c>
      <c r="AY59">
        <v>4</v>
      </c>
      <c r="AZ59">
        <v>3.069</v>
      </c>
      <c r="BA59">
        <v>0</v>
      </c>
      <c r="BB59">
        <v>2.5757531249999999</v>
      </c>
      <c r="BC59">
        <v>2.94</v>
      </c>
      <c r="BD59">
        <v>3.2120000000000002</v>
      </c>
      <c r="BE59">
        <v>2379</v>
      </c>
      <c r="BF59">
        <v>3135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1588</v>
      </c>
      <c r="BO59">
        <v>0</v>
      </c>
      <c r="BP59">
        <v>0</v>
      </c>
      <c r="BQ59">
        <v>0</v>
      </c>
      <c r="BR59">
        <v>116</v>
      </c>
      <c r="BS59">
        <v>3135</v>
      </c>
      <c r="BT59">
        <v>1</v>
      </c>
      <c r="BU59">
        <v>1</v>
      </c>
      <c r="BV59">
        <v>0</v>
      </c>
      <c r="BW59">
        <v>0</v>
      </c>
      <c r="BX59">
        <v>0</v>
      </c>
      <c r="BY59">
        <v>1</v>
      </c>
      <c r="BZ59">
        <v>0</v>
      </c>
      <c r="CA59">
        <v>0</v>
      </c>
      <c r="CB59">
        <v>3600</v>
      </c>
      <c r="CC59">
        <v>1</v>
      </c>
      <c r="CD59">
        <v>75</v>
      </c>
      <c r="CE59">
        <v>0</v>
      </c>
      <c r="CF59">
        <v>3600</v>
      </c>
      <c r="CG59">
        <v>1</v>
      </c>
      <c r="CH59">
        <v>4</v>
      </c>
      <c r="CI59" t="s">
        <v>7829</v>
      </c>
      <c r="CJ59" t="s">
        <v>7828</v>
      </c>
      <c r="CK59">
        <v>0</v>
      </c>
      <c r="CL59">
        <v>0</v>
      </c>
      <c r="CM59">
        <v>0</v>
      </c>
      <c r="CN59" t="s">
        <v>7827</v>
      </c>
      <c r="CO59">
        <v>0</v>
      </c>
      <c r="CP59">
        <v>0</v>
      </c>
      <c r="CQ59" t="s">
        <v>7826</v>
      </c>
      <c r="CR59" t="s">
        <v>7825</v>
      </c>
      <c r="CS59" t="s">
        <v>7824</v>
      </c>
      <c r="CT59">
        <v>0</v>
      </c>
      <c r="CU59" t="s">
        <v>7820</v>
      </c>
      <c r="CV59" t="s">
        <v>7823</v>
      </c>
      <c r="CW59" t="s">
        <v>7822</v>
      </c>
      <c r="CX59" t="s">
        <v>2600</v>
      </c>
      <c r="CY59" t="s">
        <v>7821</v>
      </c>
      <c r="CZ59">
        <v>0</v>
      </c>
      <c r="DA59">
        <v>2.5757531249999999</v>
      </c>
      <c r="DB59">
        <v>25757.53125</v>
      </c>
      <c r="DC59">
        <v>25757.53125</v>
      </c>
      <c r="DD59">
        <v>0</v>
      </c>
      <c r="DE59">
        <v>3600</v>
      </c>
      <c r="DF59" t="s">
        <v>7820</v>
      </c>
      <c r="DG59">
        <v>0</v>
      </c>
      <c r="DH59" t="s">
        <v>7821</v>
      </c>
      <c r="DI59">
        <v>10000</v>
      </c>
      <c r="DJ59" t="s">
        <v>8572</v>
      </c>
      <c r="DK59">
        <v>1200</v>
      </c>
      <c r="DL59">
        <v>19</v>
      </c>
      <c r="DM59" t="s">
        <v>4480</v>
      </c>
      <c r="DN59" t="s">
        <v>7832</v>
      </c>
      <c r="DO59" t="s">
        <v>8526</v>
      </c>
      <c r="DQ59">
        <f t="shared" si="1"/>
        <v>1</v>
      </c>
    </row>
    <row r="60" spans="1:121" x14ac:dyDescent="0.35">
      <c r="A60" t="str">
        <f t="shared" si="0"/>
        <v>C4D05120</v>
      </c>
      <c r="B60" t="s">
        <v>7821</v>
      </c>
      <c r="C60">
        <v>10000</v>
      </c>
      <c r="D60" t="s">
        <v>7811</v>
      </c>
      <c r="E60" t="s">
        <v>137</v>
      </c>
      <c r="F60" t="s">
        <v>7811</v>
      </c>
      <c r="G60" t="s">
        <v>7819</v>
      </c>
      <c r="H60" t="s">
        <v>2424</v>
      </c>
      <c r="I60" t="s">
        <v>4480</v>
      </c>
      <c r="J60" t="s">
        <v>7818</v>
      </c>
      <c r="K60">
        <v>10000</v>
      </c>
      <c r="L60" t="s">
        <v>7817</v>
      </c>
      <c r="M60" t="s">
        <v>7811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 t="s">
        <v>7816</v>
      </c>
      <c r="U60" t="s">
        <v>7811</v>
      </c>
      <c r="V60">
        <v>0</v>
      </c>
      <c r="W60">
        <v>0</v>
      </c>
      <c r="X60">
        <v>0</v>
      </c>
      <c r="Y60">
        <v>0</v>
      </c>
      <c r="Z60" t="s">
        <v>7811</v>
      </c>
      <c r="AA60" t="s">
        <v>129</v>
      </c>
      <c r="AB60" t="s">
        <v>514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3.5125000000000002</v>
      </c>
      <c r="AQ60">
        <v>3.581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3.66</v>
      </c>
      <c r="AY60">
        <v>3.04</v>
      </c>
      <c r="AZ60">
        <v>0</v>
      </c>
      <c r="BA60">
        <v>0</v>
      </c>
      <c r="BB60">
        <v>0</v>
      </c>
      <c r="BC60">
        <v>0</v>
      </c>
      <c r="BD60">
        <v>3.581</v>
      </c>
      <c r="BE60">
        <v>0</v>
      </c>
      <c r="BF60">
        <v>319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319</v>
      </c>
      <c r="BT60">
        <v>2500</v>
      </c>
      <c r="BU60">
        <v>1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2500</v>
      </c>
      <c r="CC60">
        <v>2500</v>
      </c>
      <c r="CD60">
        <v>0</v>
      </c>
      <c r="CE60">
        <v>0</v>
      </c>
      <c r="CF60">
        <v>0</v>
      </c>
      <c r="CG60">
        <v>0</v>
      </c>
      <c r="CH60">
        <v>3</v>
      </c>
      <c r="CI60" t="s">
        <v>7815</v>
      </c>
      <c r="CJ60" t="s">
        <v>7814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 t="s">
        <v>7813</v>
      </c>
      <c r="CR60" t="s">
        <v>7810</v>
      </c>
      <c r="CS60">
        <v>0</v>
      </c>
      <c r="CT60">
        <v>0</v>
      </c>
      <c r="CU60">
        <v>0</v>
      </c>
      <c r="CV60">
        <v>0</v>
      </c>
      <c r="CW60" t="s">
        <v>7812</v>
      </c>
      <c r="CX60" t="s">
        <v>31</v>
      </c>
      <c r="CY60" t="s">
        <v>7811</v>
      </c>
      <c r="CZ60">
        <v>0</v>
      </c>
      <c r="DA60">
        <v>3.04</v>
      </c>
      <c r="DB60">
        <v>30400</v>
      </c>
      <c r="DC60">
        <v>30400</v>
      </c>
      <c r="DD60">
        <v>0</v>
      </c>
      <c r="DE60">
        <v>2500</v>
      </c>
      <c r="DF60" t="s">
        <v>7810</v>
      </c>
      <c r="DG60">
        <v>0</v>
      </c>
      <c r="DH60" t="s">
        <v>7811</v>
      </c>
      <c r="DI60">
        <v>10000</v>
      </c>
      <c r="DJ60" t="s">
        <v>8572</v>
      </c>
      <c r="DK60">
        <v>1200</v>
      </c>
      <c r="DL60">
        <v>19</v>
      </c>
      <c r="DM60" t="s">
        <v>4480</v>
      </c>
      <c r="DN60" t="s">
        <v>7818</v>
      </c>
      <c r="DO60" t="s">
        <v>8526</v>
      </c>
      <c r="DQ60">
        <f t="shared" si="1"/>
        <v>1</v>
      </c>
    </row>
    <row r="61" spans="1:121" x14ac:dyDescent="0.35">
      <c r="A61" t="str">
        <f t="shared" si="0"/>
        <v>C4D08120</v>
      </c>
      <c r="B61" t="s">
        <v>7800</v>
      </c>
      <c r="C61">
        <v>10000</v>
      </c>
      <c r="D61" t="s">
        <v>7800</v>
      </c>
      <c r="E61" t="s">
        <v>137</v>
      </c>
      <c r="F61" t="s">
        <v>7800</v>
      </c>
      <c r="G61" t="s">
        <v>7809</v>
      </c>
      <c r="H61" t="s">
        <v>2424</v>
      </c>
      <c r="I61" t="s">
        <v>7808</v>
      </c>
      <c r="J61" t="s">
        <v>6748</v>
      </c>
      <c r="K61">
        <v>10000</v>
      </c>
      <c r="L61" t="s">
        <v>7807</v>
      </c>
      <c r="M61">
        <v>0</v>
      </c>
      <c r="N61">
        <v>0</v>
      </c>
      <c r="O61">
        <v>0</v>
      </c>
      <c r="P61">
        <v>0</v>
      </c>
      <c r="Q61">
        <v>2345071</v>
      </c>
      <c r="R61">
        <v>0</v>
      </c>
      <c r="S61">
        <v>0</v>
      </c>
      <c r="T61" t="s">
        <v>7806</v>
      </c>
      <c r="U61" t="s">
        <v>7800</v>
      </c>
      <c r="V61">
        <v>0</v>
      </c>
      <c r="W61">
        <v>0</v>
      </c>
      <c r="X61" t="s">
        <v>7800</v>
      </c>
      <c r="Y61" t="s">
        <v>7800</v>
      </c>
      <c r="Z61">
        <v>0</v>
      </c>
      <c r="AA61" t="s">
        <v>48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5.2800200000000004</v>
      </c>
      <c r="AQ61">
        <v>0</v>
      </c>
      <c r="AR61">
        <v>0</v>
      </c>
      <c r="AS61">
        <v>0</v>
      </c>
      <c r="AT61">
        <v>0</v>
      </c>
      <c r="AU61">
        <v>6.1119876360000003</v>
      </c>
      <c r="AV61">
        <v>0</v>
      </c>
      <c r="AW61">
        <v>0</v>
      </c>
      <c r="AX61">
        <v>6.03</v>
      </c>
      <c r="AY61">
        <v>6.39</v>
      </c>
      <c r="AZ61">
        <v>0</v>
      </c>
      <c r="BA61">
        <v>0</v>
      </c>
      <c r="BB61">
        <v>3.8975211769999998</v>
      </c>
      <c r="BC61">
        <v>4.6500000000000004</v>
      </c>
      <c r="BD61">
        <v>0</v>
      </c>
      <c r="BE61">
        <v>923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2</v>
      </c>
      <c r="BO61">
        <v>0</v>
      </c>
      <c r="BP61">
        <v>0</v>
      </c>
      <c r="BQ61">
        <v>360</v>
      </c>
      <c r="BR61">
        <v>5</v>
      </c>
      <c r="BS61">
        <v>0</v>
      </c>
      <c r="BT61">
        <v>1</v>
      </c>
      <c r="BU61">
        <v>0</v>
      </c>
      <c r="BV61">
        <v>0</v>
      </c>
      <c r="BW61">
        <v>0</v>
      </c>
      <c r="BX61">
        <v>0</v>
      </c>
      <c r="BY61">
        <v>1</v>
      </c>
      <c r="BZ61">
        <v>0</v>
      </c>
      <c r="CA61">
        <v>0</v>
      </c>
      <c r="CB61">
        <v>1000</v>
      </c>
      <c r="CC61">
        <v>1</v>
      </c>
      <c r="CD61">
        <v>0</v>
      </c>
      <c r="CE61">
        <v>0</v>
      </c>
      <c r="CF61">
        <v>5</v>
      </c>
      <c r="CG61">
        <v>1</v>
      </c>
      <c r="CH61">
        <v>0</v>
      </c>
      <c r="CI61" t="s">
        <v>7805</v>
      </c>
      <c r="CJ61">
        <v>0</v>
      </c>
      <c r="CK61">
        <v>0</v>
      </c>
      <c r="CL61">
        <v>0</v>
      </c>
      <c r="CM61">
        <v>0</v>
      </c>
      <c r="CN61" t="s">
        <v>7804</v>
      </c>
      <c r="CO61">
        <v>0</v>
      </c>
      <c r="CP61">
        <v>0</v>
      </c>
      <c r="CQ61" t="s">
        <v>7803</v>
      </c>
      <c r="CR61" t="s">
        <v>7802</v>
      </c>
      <c r="CS61">
        <v>0</v>
      </c>
      <c r="CT61">
        <v>0</v>
      </c>
      <c r="CU61" t="s">
        <v>7799</v>
      </c>
      <c r="CV61" t="s">
        <v>7801</v>
      </c>
      <c r="CW61">
        <v>0</v>
      </c>
      <c r="CX61" t="s">
        <v>2600</v>
      </c>
      <c r="CY61" t="s">
        <v>7800</v>
      </c>
      <c r="CZ61">
        <v>0</v>
      </c>
      <c r="DA61">
        <v>3.8975211769999998</v>
      </c>
      <c r="DB61">
        <v>38975.211770000002</v>
      </c>
      <c r="DC61">
        <v>38975.211770000002</v>
      </c>
      <c r="DD61">
        <v>360</v>
      </c>
      <c r="DE61">
        <v>5</v>
      </c>
      <c r="DF61" t="s">
        <v>7799</v>
      </c>
      <c r="DG61">
        <v>0</v>
      </c>
      <c r="DH61" t="s">
        <v>7800</v>
      </c>
      <c r="DI61">
        <v>10000</v>
      </c>
      <c r="DJ61" t="s">
        <v>8572</v>
      </c>
      <c r="DK61">
        <v>1200</v>
      </c>
      <c r="DL61">
        <v>24.5</v>
      </c>
      <c r="DM61" t="s">
        <v>7808</v>
      </c>
      <c r="DN61" t="s">
        <v>6748</v>
      </c>
      <c r="DO61" t="s">
        <v>8525</v>
      </c>
      <c r="DQ61">
        <f t="shared" si="1"/>
        <v>1</v>
      </c>
    </row>
    <row r="62" spans="1:121" x14ac:dyDescent="0.35">
      <c r="A62" t="str">
        <f t="shared" si="0"/>
        <v>C4D08120</v>
      </c>
      <c r="B62" t="s">
        <v>7788</v>
      </c>
      <c r="C62">
        <v>10000</v>
      </c>
      <c r="D62" t="s">
        <v>7788</v>
      </c>
      <c r="E62" t="s">
        <v>137</v>
      </c>
      <c r="F62" t="s">
        <v>7788</v>
      </c>
      <c r="G62" t="s">
        <v>7798</v>
      </c>
      <c r="H62" t="s">
        <v>2424</v>
      </c>
      <c r="I62" t="s">
        <v>7797</v>
      </c>
      <c r="J62" t="s">
        <v>7796</v>
      </c>
      <c r="K62">
        <v>10000</v>
      </c>
      <c r="L62" t="s">
        <v>7795</v>
      </c>
      <c r="M62" t="s">
        <v>7788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 t="s">
        <v>7788</v>
      </c>
      <c r="V62">
        <v>1629715</v>
      </c>
      <c r="W62">
        <v>0</v>
      </c>
      <c r="X62" t="s">
        <v>7788</v>
      </c>
      <c r="Y62" t="s">
        <v>7788</v>
      </c>
      <c r="Z62" t="s">
        <v>7788</v>
      </c>
      <c r="AA62" t="s">
        <v>48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5.2800200000000004</v>
      </c>
      <c r="AQ62">
        <v>4.6050000000000004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6.39</v>
      </c>
      <c r="AZ62">
        <v>4.6630000000000003</v>
      </c>
      <c r="BA62">
        <v>0</v>
      </c>
      <c r="BB62">
        <v>3.8749268510000001</v>
      </c>
      <c r="BC62">
        <v>4.38</v>
      </c>
      <c r="BD62">
        <v>4.6050000000000004</v>
      </c>
      <c r="BE62">
        <v>1803</v>
      </c>
      <c r="BF62">
        <v>2565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300</v>
      </c>
      <c r="BO62">
        <v>0</v>
      </c>
      <c r="BP62">
        <v>0</v>
      </c>
      <c r="BQ62">
        <v>110</v>
      </c>
      <c r="BR62">
        <v>40</v>
      </c>
      <c r="BS62">
        <v>2565</v>
      </c>
      <c r="BT62">
        <v>1</v>
      </c>
      <c r="BU62">
        <v>1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1</v>
      </c>
      <c r="CD62">
        <v>75</v>
      </c>
      <c r="CE62">
        <v>0</v>
      </c>
      <c r="CF62">
        <v>5</v>
      </c>
      <c r="CG62">
        <v>1</v>
      </c>
      <c r="CH62">
        <v>2</v>
      </c>
      <c r="CI62" t="s">
        <v>7794</v>
      </c>
      <c r="CJ62" t="s">
        <v>7793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R62" t="s">
        <v>7792</v>
      </c>
      <c r="CS62" t="s">
        <v>7791</v>
      </c>
      <c r="CT62">
        <v>0</v>
      </c>
      <c r="CU62" t="s">
        <v>7787</v>
      </c>
      <c r="CV62" t="s">
        <v>7790</v>
      </c>
      <c r="CW62" t="s">
        <v>7789</v>
      </c>
      <c r="CX62" t="s">
        <v>2600</v>
      </c>
      <c r="CY62" t="s">
        <v>7788</v>
      </c>
      <c r="CZ62">
        <v>0</v>
      </c>
      <c r="DA62">
        <v>3.8749268510000001</v>
      </c>
      <c r="DB62">
        <v>38749.268510000002</v>
      </c>
      <c r="DC62">
        <v>38749.268510000002</v>
      </c>
      <c r="DD62">
        <v>110</v>
      </c>
      <c r="DE62">
        <v>5</v>
      </c>
      <c r="DF62" t="s">
        <v>7787</v>
      </c>
      <c r="DG62">
        <v>0</v>
      </c>
      <c r="DH62" t="s">
        <v>7788</v>
      </c>
      <c r="DI62">
        <v>10000</v>
      </c>
      <c r="DJ62" t="s">
        <v>8572</v>
      </c>
      <c r="DK62">
        <v>1200</v>
      </c>
      <c r="DL62">
        <v>24.5</v>
      </c>
      <c r="DM62" t="s">
        <v>7797</v>
      </c>
      <c r="DN62" t="s">
        <v>7796</v>
      </c>
      <c r="DO62" t="s">
        <v>8526</v>
      </c>
      <c r="DQ62">
        <f t="shared" si="1"/>
        <v>1</v>
      </c>
    </row>
    <row r="63" spans="1:121" x14ac:dyDescent="0.35">
      <c r="A63" t="str">
        <f t="shared" si="0"/>
        <v>C4D08120</v>
      </c>
      <c r="B63" t="s">
        <v>7788</v>
      </c>
      <c r="C63">
        <v>10000</v>
      </c>
      <c r="D63" t="s">
        <v>7782</v>
      </c>
      <c r="E63" t="s">
        <v>137</v>
      </c>
      <c r="F63" t="s">
        <v>7782</v>
      </c>
      <c r="G63" t="s">
        <v>7786</v>
      </c>
      <c r="H63" t="s">
        <v>2424</v>
      </c>
      <c r="I63" t="s">
        <v>4466</v>
      </c>
      <c r="J63" t="s">
        <v>7785</v>
      </c>
      <c r="K63">
        <v>10000</v>
      </c>
      <c r="L63" t="s">
        <v>7784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 t="s">
        <v>7782</v>
      </c>
      <c r="V63">
        <v>0</v>
      </c>
      <c r="W63">
        <v>0</v>
      </c>
      <c r="X63">
        <v>0</v>
      </c>
      <c r="Y63">
        <v>0</v>
      </c>
      <c r="Z63">
        <v>0</v>
      </c>
      <c r="AA63" t="s">
        <v>129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5.2800200000000004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4.8600000000000003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2500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2500</v>
      </c>
      <c r="CD63">
        <v>0</v>
      </c>
      <c r="CE63">
        <v>0</v>
      </c>
      <c r="CF63">
        <v>0</v>
      </c>
      <c r="CG63">
        <v>0</v>
      </c>
      <c r="CH63">
        <v>0</v>
      </c>
      <c r="CI63" t="s">
        <v>7783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  <c r="CR63" t="s">
        <v>7781</v>
      </c>
      <c r="CS63">
        <v>0</v>
      </c>
      <c r="CT63">
        <v>0</v>
      </c>
      <c r="CU63">
        <v>0</v>
      </c>
      <c r="CV63">
        <v>0</v>
      </c>
      <c r="CW63">
        <v>0</v>
      </c>
      <c r="CX63" t="s">
        <v>31</v>
      </c>
      <c r="CY63" t="s">
        <v>7782</v>
      </c>
      <c r="CZ63">
        <v>0</v>
      </c>
      <c r="DA63">
        <v>4.8600000000000003</v>
      </c>
      <c r="DB63">
        <v>48600</v>
      </c>
      <c r="DC63">
        <v>48600</v>
      </c>
      <c r="DD63">
        <v>0</v>
      </c>
      <c r="DE63">
        <v>2500</v>
      </c>
      <c r="DF63" t="s">
        <v>7781</v>
      </c>
      <c r="DG63">
        <v>0</v>
      </c>
      <c r="DH63" t="s">
        <v>7782</v>
      </c>
      <c r="DI63">
        <v>10000</v>
      </c>
      <c r="DJ63" t="s">
        <v>8572</v>
      </c>
      <c r="DK63">
        <v>1200</v>
      </c>
      <c r="DL63">
        <v>24.5</v>
      </c>
      <c r="DM63" t="s">
        <v>4466</v>
      </c>
      <c r="DN63" t="s">
        <v>7785</v>
      </c>
      <c r="DO63" t="s">
        <v>8526</v>
      </c>
      <c r="DQ63">
        <f t="shared" si="1"/>
        <v>1</v>
      </c>
    </row>
    <row r="64" spans="1:121" x14ac:dyDescent="0.35">
      <c r="A64" t="str">
        <f t="shared" si="0"/>
        <v>C4D10120</v>
      </c>
      <c r="B64" t="s">
        <v>7769</v>
      </c>
      <c r="C64">
        <v>10000</v>
      </c>
      <c r="D64" t="s">
        <v>7769</v>
      </c>
      <c r="E64" t="s">
        <v>137</v>
      </c>
      <c r="F64" t="s">
        <v>7769</v>
      </c>
      <c r="G64" t="s">
        <v>7780</v>
      </c>
      <c r="H64" t="s">
        <v>2424</v>
      </c>
      <c r="I64" t="s">
        <v>4453</v>
      </c>
      <c r="J64" t="s">
        <v>4399</v>
      </c>
      <c r="K64">
        <v>10000</v>
      </c>
      <c r="L64" t="s">
        <v>7779</v>
      </c>
      <c r="M64" t="s">
        <v>7769</v>
      </c>
      <c r="N64">
        <v>0</v>
      </c>
      <c r="O64">
        <v>0</v>
      </c>
      <c r="P64">
        <v>0</v>
      </c>
      <c r="Q64">
        <v>2345072</v>
      </c>
      <c r="R64">
        <v>0</v>
      </c>
      <c r="S64">
        <v>0</v>
      </c>
      <c r="T64" t="s">
        <v>7778</v>
      </c>
      <c r="U64" t="s">
        <v>7769</v>
      </c>
      <c r="V64">
        <v>9199755</v>
      </c>
      <c r="W64">
        <v>0</v>
      </c>
      <c r="X64" t="s">
        <v>7769</v>
      </c>
      <c r="Y64" t="s">
        <v>7769</v>
      </c>
      <c r="Z64" t="s">
        <v>7769</v>
      </c>
      <c r="AA64" t="s">
        <v>48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7.0400299999999998</v>
      </c>
      <c r="AQ64">
        <v>6.55</v>
      </c>
      <c r="AR64">
        <v>0</v>
      </c>
      <c r="AS64">
        <v>0</v>
      </c>
      <c r="AT64">
        <v>0</v>
      </c>
      <c r="AU64">
        <v>6.7451533750000001</v>
      </c>
      <c r="AV64">
        <v>0</v>
      </c>
      <c r="AW64">
        <v>0</v>
      </c>
      <c r="AX64">
        <v>8.0399999999999991</v>
      </c>
      <c r="AY64">
        <v>8</v>
      </c>
      <c r="AZ64">
        <v>9.9689999999999994</v>
      </c>
      <c r="BA64">
        <v>0</v>
      </c>
      <c r="BB64">
        <v>5.0724261110000004</v>
      </c>
      <c r="BC64">
        <v>5.07</v>
      </c>
      <c r="BD64">
        <v>6.55</v>
      </c>
      <c r="BE64">
        <v>3423</v>
      </c>
      <c r="BF64">
        <v>6460</v>
      </c>
      <c r="BG64">
        <v>0</v>
      </c>
      <c r="BH64">
        <v>0</v>
      </c>
      <c r="BI64">
        <v>0</v>
      </c>
      <c r="BJ64">
        <v>1012</v>
      </c>
      <c r="BK64">
        <v>0</v>
      </c>
      <c r="BL64">
        <v>0</v>
      </c>
      <c r="BM64">
        <v>39</v>
      </c>
      <c r="BN64">
        <v>294</v>
      </c>
      <c r="BO64">
        <v>0</v>
      </c>
      <c r="BP64">
        <v>0</v>
      </c>
      <c r="BQ64">
        <v>35</v>
      </c>
      <c r="BR64">
        <v>0</v>
      </c>
      <c r="BS64">
        <v>6460</v>
      </c>
      <c r="BT64">
        <v>1</v>
      </c>
      <c r="BU64">
        <v>1</v>
      </c>
      <c r="BV64">
        <v>0</v>
      </c>
      <c r="BW64">
        <v>0</v>
      </c>
      <c r="BX64">
        <v>0</v>
      </c>
      <c r="BY64">
        <v>1</v>
      </c>
      <c r="BZ64">
        <v>0</v>
      </c>
      <c r="CA64">
        <v>0</v>
      </c>
      <c r="CB64">
        <v>1</v>
      </c>
      <c r="CC64">
        <v>1</v>
      </c>
      <c r="CD64">
        <v>50</v>
      </c>
      <c r="CE64">
        <v>0</v>
      </c>
      <c r="CF64">
        <v>5</v>
      </c>
      <c r="CG64">
        <v>1</v>
      </c>
      <c r="CH64">
        <v>2</v>
      </c>
      <c r="CI64" t="s">
        <v>7777</v>
      </c>
      <c r="CJ64" t="s">
        <v>7776</v>
      </c>
      <c r="CK64">
        <v>0</v>
      </c>
      <c r="CL64">
        <v>0</v>
      </c>
      <c r="CM64">
        <v>0</v>
      </c>
      <c r="CN64" t="s">
        <v>7775</v>
      </c>
      <c r="CO64">
        <v>0</v>
      </c>
      <c r="CP64">
        <v>0</v>
      </c>
      <c r="CQ64" t="s">
        <v>7774</v>
      </c>
      <c r="CR64" t="s">
        <v>7773</v>
      </c>
      <c r="CS64" t="s">
        <v>7772</v>
      </c>
      <c r="CT64">
        <v>0</v>
      </c>
      <c r="CU64" t="s">
        <v>7771</v>
      </c>
      <c r="CV64" t="s">
        <v>7768</v>
      </c>
      <c r="CW64" t="s">
        <v>7770</v>
      </c>
      <c r="CX64" t="s">
        <v>34</v>
      </c>
      <c r="CY64" t="s">
        <v>7769</v>
      </c>
      <c r="CZ64">
        <v>0</v>
      </c>
      <c r="DA64">
        <v>5.07</v>
      </c>
      <c r="DB64">
        <v>50700</v>
      </c>
      <c r="DC64">
        <v>50700</v>
      </c>
      <c r="DD64">
        <v>0</v>
      </c>
      <c r="DE64">
        <v>1</v>
      </c>
      <c r="DF64" t="s">
        <v>7768</v>
      </c>
      <c r="DG64">
        <v>0</v>
      </c>
      <c r="DH64" t="s">
        <v>7769</v>
      </c>
      <c r="DI64">
        <v>10000</v>
      </c>
      <c r="DJ64" t="s">
        <v>8572</v>
      </c>
      <c r="DK64">
        <v>1200</v>
      </c>
      <c r="DL64">
        <v>33</v>
      </c>
      <c r="DM64" t="s">
        <v>4453</v>
      </c>
      <c r="DN64" t="s">
        <v>4399</v>
      </c>
      <c r="DO64" t="s">
        <v>8525</v>
      </c>
      <c r="DQ64">
        <f t="shared" si="1"/>
        <v>1</v>
      </c>
    </row>
    <row r="65" spans="1:121" x14ac:dyDescent="0.35">
      <c r="A65" t="str">
        <f t="shared" si="0"/>
        <v>C4D10120</v>
      </c>
      <c r="B65" t="s">
        <v>7755</v>
      </c>
      <c r="C65">
        <v>10000</v>
      </c>
      <c r="D65" t="s">
        <v>7755</v>
      </c>
      <c r="E65" t="s">
        <v>137</v>
      </c>
      <c r="F65" t="s">
        <v>7755</v>
      </c>
      <c r="G65" t="s">
        <v>7767</v>
      </c>
      <c r="H65" t="s">
        <v>2424</v>
      </c>
      <c r="I65" t="s">
        <v>4453</v>
      </c>
      <c r="J65" t="s">
        <v>7766</v>
      </c>
      <c r="K65">
        <v>10000</v>
      </c>
      <c r="L65" t="s">
        <v>7765</v>
      </c>
      <c r="M65" t="s">
        <v>7755</v>
      </c>
      <c r="N65">
        <v>0</v>
      </c>
      <c r="O65">
        <v>0</v>
      </c>
      <c r="P65">
        <v>0</v>
      </c>
      <c r="Q65">
        <v>2345073</v>
      </c>
      <c r="R65">
        <v>0</v>
      </c>
      <c r="S65">
        <v>0</v>
      </c>
      <c r="T65" t="s">
        <v>7764</v>
      </c>
      <c r="U65" t="s">
        <v>7755</v>
      </c>
      <c r="V65">
        <v>1777187</v>
      </c>
      <c r="W65">
        <v>0</v>
      </c>
      <c r="X65" t="s">
        <v>7755</v>
      </c>
      <c r="Y65" t="s">
        <v>7755</v>
      </c>
      <c r="Z65" t="s">
        <v>7755</v>
      </c>
      <c r="AA65" t="s">
        <v>48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7.0400299999999998</v>
      </c>
      <c r="AQ65">
        <v>6.4379999999999997</v>
      </c>
      <c r="AR65">
        <v>0</v>
      </c>
      <c r="AS65">
        <v>0</v>
      </c>
      <c r="AT65">
        <v>0</v>
      </c>
      <c r="AU65">
        <v>7.5592236100000001</v>
      </c>
      <c r="AV65">
        <v>0</v>
      </c>
      <c r="AW65">
        <v>0</v>
      </c>
      <c r="AX65">
        <v>8.0399999999999991</v>
      </c>
      <c r="AY65">
        <v>8</v>
      </c>
      <c r="AZ65">
        <v>10.35</v>
      </c>
      <c r="BA65">
        <v>0</v>
      </c>
      <c r="BB65">
        <v>4.722214063</v>
      </c>
      <c r="BC65">
        <v>7.06</v>
      </c>
      <c r="BD65">
        <v>6.4379999999999997</v>
      </c>
      <c r="BE65">
        <v>5013</v>
      </c>
      <c r="BF65">
        <v>1240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3077</v>
      </c>
      <c r="BO65">
        <v>0</v>
      </c>
      <c r="BP65">
        <v>0</v>
      </c>
      <c r="BQ65">
        <v>55</v>
      </c>
      <c r="BR65">
        <v>164</v>
      </c>
      <c r="BS65">
        <v>1240</v>
      </c>
      <c r="BT65">
        <v>1</v>
      </c>
      <c r="BU65">
        <v>1</v>
      </c>
      <c r="BV65">
        <v>0</v>
      </c>
      <c r="BW65">
        <v>0</v>
      </c>
      <c r="BX65">
        <v>0</v>
      </c>
      <c r="BY65">
        <v>1</v>
      </c>
      <c r="BZ65">
        <v>0</v>
      </c>
      <c r="CA65">
        <v>0</v>
      </c>
      <c r="CB65">
        <v>3600</v>
      </c>
      <c r="CC65">
        <v>1</v>
      </c>
      <c r="CD65">
        <v>75</v>
      </c>
      <c r="CE65">
        <v>0</v>
      </c>
      <c r="CF65">
        <v>5</v>
      </c>
      <c r="CG65">
        <v>1</v>
      </c>
      <c r="CH65">
        <v>2</v>
      </c>
      <c r="CI65" t="s">
        <v>7763</v>
      </c>
      <c r="CJ65" t="s">
        <v>7762</v>
      </c>
      <c r="CK65">
        <v>0</v>
      </c>
      <c r="CL65">
        <v>0</v>
      </c>
      <c r="CM65">
        <v>0</v>
      </c>
      <c r="CN65" t="s">
        <v>7761</v>
      </c>
      <c r="CO65">
        <v>0</v>
      </c>
      <c r="CP65">
        <v>0</v>
      </c>
      <c r="CQ65" t="s">
        <v>7760</v>
      </c>
      <c r="CR65" t="s">
        <v>7759</v>
      </c>
      <c r="CS65" t="s">
        <v>7758</v>
      </c>
      <c r="CT65">
        <v>0</v>
      </c>
      <c r="CU65" t="s">
        <v>7754</v>
      </c>
      <c r="CV65" t="s">
        <v>7757</v>
      </c>
      <c r="CW65" t="s">
        <v>7756</v>
      </c>
      <c r="CX65" t="s">
        <v>2600</v>
      </c>
      <c r="CY65" t="s">
        <v>7755</v>
      </c>
      <c r="CZ65">
        <v>0</v>
      </c>
      <c r="DA65">
        <v>4.722214063</v>
      </c>
      <c r="DB65">
        <v>47222.140630000002</v>
      </c>
      <c r="DC65">
        <v>47222.140630000002</v>
      </c>
      <c r="DD65">
        <v>55</v>
      </c>
      <c r="DE65">
        <v>5</v>
      </c>
      <c r="DF65" t="s">
        <v>7754</v>
      </c>
      <c r="DG65">
        <v>0</v>
      </c>
      <c r="DH65" t="s">
        <v>7755</v>
      </c>
      <c r="DI65">
        <v>10000</v>
      </c>
      <c r="DJ65" t="s">
        <v>8572</v>
      </c>
      <c r="DK65">
        <v>1200</v>
      </c>
      <c r="DL65">
        <v>33</v>
      </c>
      <c r="DM65" t="s">
        <v>4453</v>
      </c>
      <c r="DN65" t="s">
        <v>7766</v>
      </c>
      <c r="DO65" t="s">
        <v>8526</v>
      </c>
      <c r="DQ65">
        <f t="shared" si="1"/>
        <v>1</v>
      </c>
    </row>
    <row r="66" spans="1:121" x14ac:dyDescent="0.35">
      <c r="A66" t="str">
        <f t="shared" si="0"/>
        <v>C4D10120</v>
      </c>
      <c r="B66" t="s">
        <v>7755</v>
      </c>
      <c r="C66">
        <v>10000</v>
      </c>
      <c r="D66" t="s">
        <v>7747</v>
      </c>
      <c r="E66" t="s">
        <v>137</v>
      </c>
      <c r="F66" t="s">
        <v>7747</v>
      </c>
      <c r="G66" t="s">
        <v>7753</v>
      </c>
      <c r="H66" t="s">
        <v>2424</v>
      </c>
      <c r="I66" t="s">
        <v>4453</v>
      </c>
      <c r="J66" t="s">
        <v>7752</v>
      </c>
      <c r="K66">
        <v>10000</v>
      </c>
      <c r="L66" t="s">
        <v>7751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 t="s">
        <v>7750</v>
      </c>
      <c r="U66" t="s">
        <v>7747</v>
      </c>
      <c r="V66">
        <v>0</v>
      </c>
      <c r="W66">
        <v>0</v>
      </c>
      <c r="X66">
        <v>0</v>
      </c>
      <c r="Y66">
        <v>0</v>
      </c>
      <c r="Z66">
        <v>0</v>
      </c>
      <c r="AA66" t="s">
        <v>129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7.0400299999999998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7.32</v>
      </c>
      <c r="AY66">
        <v>6.08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2500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2500</v>
      </c>
      <c r="CC66">
        <v>2500</v>
      </c>
      <c r="CD66">
        <v>0</v>
      </c>
      <c r="CE66">
        <v>0</v>
      </c>
      <c r="CF66">
        <v>0</v>
      </c>
      <c r="CG66">
        <v>0</v>
      </c>
      <c r="CH66">
        <v>0</v>
      </c>
      <c r="CI66" t="s">
        <v>7749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 t="s">
        <v>7748</v>
      </c>
      <c r="CR66" t="s">
        <v>7746</v>
      </c>
      <c r="CS66">
        <v>0</v>
      </c>
      <c r="CT66">
        <v>0</v>
      </c>
      <c r="CU66">
        <v>0</v>
      </c>
      <c r="CV66">
        <v>0</v>
      </c>
      <c r="CW66">
        <v>0</v>
      </c>
      <c r="CX66" t="s">
        <v>31</v>
      </c>
      <c r="CY66" t="s">
        <v>7747</v>
      </c>
      <c r="CZ66">
        <v>0</v>
      </c>
      <c r="DA66">
        <v>6.08</v>
      </c>
      <c r="DB66">
        <v>60800</v>
      </c>
      <c r="DC66">
        <v>60800</v>
      </c>
      <c r="DD66">
        <v>0</v>
      </c>
      <c r="DE66">
        <v>2500</v>
      </c>
      <c r="DF66" t="s">
        <v>7746</v>
      </c>
      <c r="DG66">
        <v>0</v>
      </c>
      <c r="DH66" t="s">
        <v>7747</v>
      </c>
      <c r="DI66">
        <v>10000</v>
      </c>
      <c r="DJ66" t="s">
        <v>8572</v>
      </c>
      <c r="DK66">
        <v>1200</v>
      </c>
      <c r="DL66">
        <v>33</v>
      </c>
      <c r="DM66" t="s">
        <v>4453</v>
      </c>
      <c r="DN66" t="s">
        <v>7752</v>
      </c>
      <c r="DO66" t="s">
        <v>8526</v>
      </c>
      <c r="DQ66">
        <f t="shared" si="1"/>
        <v>1</v>
      </c>
    </row>
    <row r="67" spans="1:121" x14ac:dyDescent="0.35">
      <c r="A67" t="str">
        <f t="shared" ref="A67:A130" si="2">LEFT(B67,8)</f>
        <v>C4D10120</v>
      </c>
      <c r="B67" t="s">
        <v>7742</v>
      </c>
      <c r="C67">
        <v>10000</v>
      </c>
      <c r="D67" t="s">
        <v>7742</v>
      </c>
      <c r="E67" t="s">
        <v>137</v>
      </c>
      <c r="F67" t="s">
        <v>7742</v>
      </c>
      <c r="G67" t="s">
        <v>7745</v>
      </c>
      <c r="H67" t="s">
        <v>2424</v>
      </c>
      <c r="I67" t="s">
        <v>4453</v>
      </c>
      <c r="J67" t="s">
        <v>7744</v>
      </c>
      <c r="K67">
        <v>10000</v>
      </c>
      <c r="L67" t="s">
        <v>7743</v>
      </c>
      <c r="M67" t="s">
        <v>7742</v>
      </c>
      <c r="N67">
        <v>0</v>
      </c>
      <c r="O67">
        <v>0</v>
      </c>
      <c r="P67">
        <v>0</v>
      </c>
      <c r="Q67">
        <v>2850755</v>
      </c>
      <c r="R67">
        <v>0</v>
      </c>
      <c r="S67">
        <v>0</v>
      </c>
      <c r="T67" t="s">
        <v>7735</v>
      </c>
      <c r="U67" t="s">
        <v>7742</v>
      </c>
      <c r="V67">
        <v>0</v>
      </c>
      <c r="W67">
        <v>0</v>
      </c>
      <c r="X67">
        <v>0</v>
      </c>
      <c r="Y67" t="s">
        <v>7742</v>
      </c>
      <c r="Z67" t="s">
        <v>7742</v>
      </c>
      <c r="AA67" t="s">
        <v>48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7.0400299999999998</v>
      </c>
      <c r="AQ67">
        <v>6.6539999999999999</v>
      </c>
      <c r="AR67">
        <v>0</v>
      </c>
      <c r="AS67">
        <v>0</v>
      </c>
      <c r="AT67">
        <v>0</v>
      </c>
      <c r="AU67">
        <v>11.34529629</v>
      </c>
      <c r="AV67">
        <v>0</v>
      </c>
      <c r="AW67">
        <v>0</v>
      </c>
      <c r="AX67">
        <v>6.53</v>
      </c>
      <c r="AY67">
        <v>8</v>
      </c>
      <c r="AZ67">
        <v>0</v>
      </c>
      <c r="BA67">
        <v>0</v>
      </c>
      <c r="BB67">
        <v>0</v>
      </c>
      <c r="BC67">
        <v>7.99</v>
      </c>
      <c r="BD67">
        <v>6.6539999999999999</v>
      </c>
      <c r="BE67">
        <v>1055</v>
      </c>
      <c r="BF67">
        <v>415</v>
      </c>
      <c r="BG67">
        <v>0</v>
      </c>
      <c r="BH67">
        <v>0</v>
      </c>
      <c r="BI67">
        <v>0</v>
      </c>
      <c r="BJ67">
        <v>575</v>
      </c>
      <c r="BK67">
        <v>0</v>
      </c>
      <c r="BL67">
        <v>0</v>
      </c>
      <c r="BM67">
        <v>35</v>
      </c>
      <c r="BN67">
        <v>56</v>
      </c>
      <c r="BO67">
        <v>0</v>
      </c>
      <c r="BP67">
        <v>0</v>
      </c>
      <c r="BQ67">
        <v>0</v>
      </c>
      <c r="BR67">
        <v>0</v>
      </c>
      <c r="BS67">
        <v>415</v>
      </c>
      <c r="BT67">
        <v>1</v>
      </c>
      <c r="BU67">
        <v>1</v>
      </c>
      <c r="BV67">
        <v>0</v>
      </c>
      <c r="BW67">
        <v>0</v>
      </c>
      <c r="BX67">
        <v>0</v>
      </c>
      <c r="BY67">
        <v>1</v>
      </c>
      <c r="BZ67">
        <v>0</v>
      </c>
      <c r="CA67">
        <v>0</v>
      </c>
      <c r="CB67">
        <v>1</v>
      </c>
      <c r="CC67">
        <v>1</v>
      </c>
      <c r="CD67">
        <v>0</v>
      </c>
      <c r="CE67">
        <v>0</v>
      </c>
      <c r="CF67">
        <v>0</v>
      </c>
      <c r="CG67">
        <v>1</v>
      </c>
      <c r="CH67">
        <v>2</v>
      </c>
      <c r="CI67" t="s">
        <v>7741</v>
      </c>
      <c r="CJ67" t="s">
        <v>7740</v>
      </c>
      <c r="CK67">
        <v>0</v>
      </c>
      <c r="CL67">
        <v>0</v>
      </c>
      <c r="CM67">
        <v>0</v>
      </c>
      <c r="CN67" t="s">
        <v>7739</v>
      </c>
      <c r="CO67">
        <v>0</v>
      </c>
      <c r="CP67">
        <v>0</v>
      </c>
      <c r="CQ67" t="s">
        <v>7734</v>
      </c>
      <c r="CR67" t="s">
        <v>7738</v>
      </c>
      <c r="CS67">
        <v>0</v>
      </c>
      <c r="CT67">
        <v>0</v>
      </c>
      <c r="CU67">
        <v>0</v>
      </c>
      <c r="CV67" t="s">
        <v>7737</v>
      </c>
      <c r="CW67" t="s">
        <v>7736</v>
      </c>
      <c r="CX67" t="s">
        <v>30</v>
      </c>
      <c r="CY67" t="s">
        <v>7735</v>
      </c>
      <c r="CZ67">
        <v>0</v>
      </c>
      <c r="DA67">
        <v>6.53</v>
      </c>
      <c r="DB67">
        <v>65300</v>
      </c>
      <c r="DC67">
        <v>65300</v>
      </c>
      <c r="DD67">
        <v>35</v>
      </c>
      <c r="DE67">
        <v>1</v>
      </c>
      <c r="DF67" t="s">
        <v>7734</v>
      </c>
      <c r="DG67">
        <v>0</v>
      </c>
      <c r="DH67" t="s">
        <v>7742</v>
      </c>
      <c r="DI67">
        <v>10000</v>
      </c>
      <c r="DJ67" t="s">
        <v>8572</v>
      </c>
      <c r="DK67">
        <v>1200</v>
      </c>
      <c r="DL67">
        <v>31.5</v>
      </c>
      <c r="DM67" t="s">
        <v>4453</v>
      </c>
      <c r="DN67" t="s">
        <v>7744</v>
      </c>
      <c r="DO67" t="s">
        <v>8549</v>
      </c>
      <c r="DQ67">
        <f t="shared" ref="DQ67:DQ130" si="3">IF(DH67=D67,1,0)</f>
        <v>1</v>
      </c>
    </row>
    <row r="68" spans="1:121" x14ac:dyDescent="0.35">
      <c r="A68" t="str">
        <f t="shared" si="2"/>
        <v>C4D15120</v>
      </c>
      <c r="B68" t="s">
        <v>7723</v>
      </c>
      <c r="C68">
        <v>10000</v>
      </c>
      <c r="D68" t="s">
        <v>7723</v>
      </c>
      <c r="E68" t="s">
        <v>137</v>
      </c>
      <c r="F68" t="s">
        <v>7723</v>
      </c>
      <c r="G68" t="s">
        <v>7733</v>
      </c>
      <c r="H68" t="s">
        <v>2424</v>
      </c>
      <c r="I68" t="s">
        <v>4440</v>
      </c>
      <c r="J68" t="s">
        <v>4399</v>
      </c>
      <c r="K68">
        <v>10000</v>
      </c>
      <c r="L68" t="s">
        <v>7732</v>
      </c>
      <c r="M68" t="s">
        <v>7723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 t="s">
        <v>7731</v>
      </c>
      <c r="U68" t="s">
        <v>7723</v>
      </c>
      <c r="V68">
        <v>1629716</v>
      </c>
      <c r="W68">
        <v>0</v>
      </c>
      <c r="X68" t="s">
        <v>7723</v>
      </c>
      <c r="Y68" t="s">
        <v>7723</v>
      </c>
      <c r="Z68" t="s">
        <v>7723</v>
      </c>
      <c r="AA68" t="s">
        <v>48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12.06</v>
      </c>
      <c r="AQ68">
        <v>6.9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12.06</v>
      </c>
      <c r="AY68">
        <v>11.97</v>
      </c>
      <c r="AZ68">
        <v>16.329999999999998</v>
      </c>
      <c r="BA68">
        <v>0</v>
      </c>
      <c r="BB68">
        <v>6.7218118840000001</v>
      </c>
      <c r="BC68">
        <v>9.99</v>
      </c>
      <c r="BD68">
        <v>6.9</v>
      </c>
      <c r="BE68">
        <v>86</v>
      </c>
      <c r="BF68">
        <v>1079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90</v>
      </c>
      <c r="BR68">
        <v>24</v>
      </c>
      <c r="BS68">
        <v>1079</v>
      </c>
      <c r="BT68">
        <v>1</v>
      </c>
      <c r="BU68">
        <v>1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1000</v>
      </c>
      <c r="CC68">
        <v>1</v>
      </c>
      <c r="CD68">
        <v>50</v>
      </c>
      <c r="CE68">
        <v>0</v>
      </c>
      <c r="CF68">
        <v>5</v>
      </c>
      <c r="CG68">
        <v>1</v>
      </c>
      <c r="CH68">
        <v>1</v>
      </c>
      <c r="CI68" t="s">
        <v>7730</v>
      </c>
      <c r="CJ68" t="s">
        <v>7729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 t="s">
        <v>7728</v>
      </c>
      <c r="CR68" t="s">
        <v>7727</v>
      </c>
      <c r="CS68" t="s">
        <v>7726</v>
      </c>
      <c r="CT68">
        <v>0</v>
      </c>
      <c r="CU68" t="s">
        <v>7722</v>
      </c>
      <c r="CV68" t="s">
        <v>7725</v>
      </c>
      <c r="CW68" t="s">
        <v>7724</v>
      </c>
      <c r="CX68" t="s">
        <v>2600</v>
      </c>
      <c r="CY68" t="s">
        <v>7723</v>
      </c>
      <c r="CZ68">
        <v>0</v>
      </c>
      <c r="DA68">
        <v>6.7218118840000001</v>
      </c>
      <c r="DB68">
        <v>67218.118839999996</v>
      </c>
      <c r="DC68">
        <v>67218.118839999996</v>
      </c>
      <c r="DD68">
        <v>90</v>
      </c>
      <c r="DE68">
        <v>5</v>
      </c>
      <c r="DF68" t="s">
        <v>7722</v>
      </c>
      <c r="DG68">
        <v>0</v>
      </c>
      <c r="DH68" t="s">
        <v>7723</v>
      </c>
      <c r="DI68">
        <v>10000</v>
      </c>
      <c r="DJ68" t="s">
        <v>8572</v>
      </c>
      <c r="DK68">
        <v>1200</v>
      </c>
      <c r="DL68">
        <v>43.5</v>
      </c>
      <c r="DM68" t="s">
        <v>4440</v>
      </c>
      <c r="DN68" t="s">
        <v>4399</v>
      </c>
      <c r="DO68" t="s">
        <v>8525</v>
      </c>
      <c r="DQ68">
        <f t="shared" si="3"/>
        <v>1</v>
      </c>
    </row>
    <row r="69" spans="1:121" x14ac:dyDescent="0.35">
      <c r="A69" t="str">
        <f t="shared" si="2"/>
        <v>C4D15120</v>
      </c>
      <c r="B69" t="s">
        <v>7712</v>
      </c>
      <c r="C69">
        <v>10000</v>
      </c>
      <c r="D69" t="s">
        <v>7712</v>
      </c>
      <c r="E69" t="s">
        <v>137</v>
      </c>
      <c r="F69" t="s">
        <v>7712</v>
      </c>
      <c r="G69" t="s">
        <v>7721</v>
      </c>
      <c r="H69" t="s">
        <v>2424</v>
      </c>
      <c r="I69" t="s">
        <v>4440</v>
      </c>
      <c r="J69" t="s">
        <v>7720</v>
      </c>
      <c r="K69">
        <v>10000</v>
      </c>
      <c r="L69" t="s">
        <v>7719</v>
      </c>
      <c r="M69" t="s">
        <v>7712</v>
      </c>
      <c r="N69">
        <v>0</v>
      </c>
      <c r="O69">
        <v>0</v>
      </c>
      <c r="P69">
        <v>0</v>
      </c>
      <c r="Q69">
        <v>2850756</v>
      </c>
      <c r="R69">
        <v>0</v>
      </c>
      <c r="S69">
        <v>0</v>
      </c>
      <c r="T69" t="s">
        <v>7718</v>
      </c>
      <c r="U69" t="s">
        <v>7712</v>
      </c>
      <c r="V69">
        <v>0</v>
      </c>
      <c r="W69">
        <v>0</v>
      </c>
      <c r="X69">
        <v>0</v>
      </c>
      <c r="Y69">
        <v>0</v>
      </c>
      <c r="Z69" t="s">
        <v>7712</v>
      </c>
      <c r="AA69" t="s">
        <v>196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12.06002</v>
      </c>
      <c r="AQ69">
        <v>7</v>
      </c>
      <c r="AR69">
        <v>0</v>
      </c>
      <c r="AS69">
        <v>0</v>
      </c>
      <c r="AT69">
        <v>0</v>
      </c>
      <c r="AU69">
        <v>11.009330800000001</v>
      </c>
      <c r="AV69">
        <v>0</v>
      </c>
      <c r="AW69">
        <v>0</v>
      </c>
      <c r="AX69">
        <v>10.19</v>
      </c>
      <c r="AY69">
        <v>11.97</v>
      </c>
      <c r="AZ69">
        <v>0</v>
      </c>
      <c r="BA69">
        <v>0</v>
      </c>
      <c r="BB69">
        <v>0</v>
      </c>
      <c r="BC69">
        <v>0</v>
      </c>
      <c r="BD69">
        <v>7</v>
      </c>
      <c r="BE69">
        <v>53</v>
      </c>
      <c r="BF69">
        <v>565</v>
      </c>
      <c r="BG69">
        <v>0</v>
      </c>
      <c r="BH69">
        <v>0</v>
      </c>
      <c r="BI69">
        <v>0</v>
      </c>
      <c r="BJ69">
        <v>2</v>
      </c>
      <c r="BK69">
        <v>0</v>
      </c>
      <c r="BL69">
        <v>0</v>
      </c>
      <c r="BM69">
        <v>30</v>
      </c>
      <c r="BN69">
        <v>90</v>
      </c>
      <c r="BO69">
        <v>0</v>
      </c>
      <c r="BP69">
        <v>0</v>
      </c>
      <c r="BQ69">
        <v>0</v>
      </c>
      <c r="BR69">
        <v>0</v>
      </c>
      <c r="BS69">
        <v>565</v>
      </c>
      <c r="BT69">
        <v>1</v>
      </c>
      <c r="BU69">
        <v>1</v>
      </c>
      <c r="BV69">
        <v>0</v>
      </c>
      <c r="BW69">
        <v>0</v>
      </c>
      <c r="BX69">
        <v>0</v>
      </c>
      <c r="BY69">
        <v>1</v>
      </c>
      <c r="BZ69">
        <v>0</v>
      </c>
      <c r="CA69">
        <v>0</v>
      </c>
      <c r="CB69">
        <v>1</v>
      </c>
      <c r="CC69">
        <v>1</v>
      </c>
      <c r="CD69">
        <v>0</v>
      </c>
      <c r="CE69">
        <v>0</v>
      </c>
      <c r="CF69">
        <v>0</v>
      </c>
      <c r="CG69">
        <v>0</v>
      </c>
      <c r="CH69">
        <v>1</v>
      </c>
      <c r="CI69" t="s">
        <v>7717</v>
      </c>
      <c r="CJ69" t="s">
        <v>7716</v>
      </c>
      <c r="CK69">
        <v>0</v>
      </c>
      <c r="CL69">
        <v>0</v>
      </c>
      <c r="CM69">
        <v>0</v>
      </c>
      <c r="CN69" t="s">
        <v>7715</v>
      </c>
      <c r="CO69">
        <v>0</v>
      </c>
      <c r="CP69">
        <v>0</v>
      </c>
      <c r="CQ69" t="s">
        <v>7714</v>
      </c>
      <c r="CR69" t="s">
        <v>7713</v>
      </c>
      <c r="CS69">
        <v>0</v>
      </c>
      <c r="CT69">
        <v>0</v>
      </c>
      <c r="CU69">
        <v>0</v>
      </c>
      <c r="CV69">
        <v>0</v>
      </c>
      <c r="CW69" t="s">
        <v>7711</v>
      </c>
      <c r="CX69" t="s">
        <v>36</v>
      </c>
      <c r="CY69" t="s">
        <v>7712</v>
      </c>
      <c r="CZ69">
        <v>0</v>
      </c>
      <c r="DA69">
        <v>7</v>
      </c>
      <c r="DB69">
        <v>70000</v>
      </c>
      <c r="DC69">
        <v>70000</v>
      </c>
      <c r="DD69">
        <v>565</v>
      </c>
      <c r="DE69">
        <v>1</v>
      </c>
      <c r="DF69" t="s">
        <v>7711</v>
      </c>
      <c r="DG69">
        <v>0</v>
      </c>
      <c r="DH69" t="s">
        <v>7712</v>
      </c>
      <c r="DI69">
        <v>10000</v>
      </c>
      <c r="DJ69" t="s">
        <v>8572</v>
      </c>
      <c r="DK69">
        <v>1200</v>
      </c>
      <c r="DL69">
        <v>39</v>
      </c>
      <c r="DM69" t="s">
        <v>4440</v>
      </c>
      <c r="DN69" t="s">
        <v>7720</v>
      </c>
      <c r="DO69" t="s">
        <v>8549</v>
      </c>
      <c r="DQ69">
        <f t="shared" si="3"/>
        <v>1</v>
      </c>
    </row>
    <row r="70" spans="1:121" x14ac:dyDescent="0.35">
      <c r="A70" t="str">
        <f t="shared" si="2"/>
        <v>C4D20120</v>
      </c>
      <c r="B70" t="s">
        <v>7701</v>
      </c>
      <c r="C70">
        <v>10000</v>
      </c>
      <c r="D70" t="s">
        <v>7701</v>
      </c>
      <c r="E70" t="s">
        <v>137</v>
      </c>
      <c r="F70" t="s">
        <v>7701</v>
      </c>
      <c r="G70" t="s">
        <v>7710</v>
      </c>
      <c r="H70" t="s">
        <v>2424</v>
      </c>
      <c r="I70" t="s">
        <v>4426</v>
      </c>
      <c r="J70" t="s">
        <v>6635</v>
      </c>
      <c r="K70">
        <v>10000</v>
      </c>
      <c r="L70" t="s">
        <v>7709</v>
      </c>
      <c r="M70" t="s">
        <v>7701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 t="s">
        <v>7708</v>
      </c>
      <c r="U70" t="s">
        <v>7701</v>
      </c>
      <c r="V70">
        <v>0</v>
      </c>
      <c r="W70">
        <v>0</v>
      </c>
      <c r="X70" t="s">
        <v>7701</v>
      </c>
      <c r="Y70" t="s">
        <v>7701</v>
      </c>
      <c r="Z70" t="s">
        <v>7701</v>
      </c>
      <c r="AA70" t="s">
        <v>48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16.070060000000002</v>
      </c>
      <c r="AQ70">
        <v>13.507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22.5</v>
      </c>
      <c r="AY70">
        <v>15.97</v>
      </c>
      <c r="AZ70">
        <v>0</v>
      </c>
      <c r="BA70">
        <v>0</v>
      </c>
      <c r="BB70">
        <v>8.936055799</v>
      </c>
      <c r="BC70">
        <v>9.93</v>
      </c>
      <c r="BD70">
        <v>13.507</v>
      </c>
      <c r="BE70">
        <v>2045</v>
      </c>
      <c r="BF70">
        <v>945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990</v>
      </c>
      <c r="BO70">
        <v>0</v>
      </c>
      <c r="BP70">
        <v>0</v>
      </c>
      <c r="BQ70">
        <v>44</v>
      </c>
      <c r="BR70">
        <v>25</v>
      </c>
      <c r="BS70">
        <v>945</v>
      </c>
      <c r="BT70">
        <v>1</v>
      </c>
      <c r="BU70">
        <v>1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1000</v>
      </c>
      <c r="CC70">
        <v>1</v>
      </c>
      <c r="CD70">
        <v>0</v>
      </c>
      <c r="CE70">
        <v>0</v>
      </c>
      <c r="CF70">
        <v>5</v>
      </c>
      <c r="CG70">
        <v>1</v>
      </c>
      <c r="CH70">
        <v>1</v>
      </c>
      <c r="CI70" t="s">
        <v>7707</v>
      </c>
      <c r="CJ70" t="s">
        <v>7706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  <c r="CQ70" t="s">
        <v>7705</v>
      </c>
      <c r="CR70" t="s">
        <v>7704</v>
      </c>
      <c r="CS70">
        <v>0</v>
      </c>
      <c r="CT70">
        <v>0</v>
      </c>
      <c r="CU70" t="s">
        <v>7700</v>
      </c>
      <c r="CV70" t="s">
        <v>7703</v>
      </c>
      <c r="CW70" t="s">
        <v>7702</v>
      </c>
      <c r="CX70" t="s">
        <v>2600</v>
      </c>
      <c r="CY70" t="s">
        <v>7701</v>
      </c>
      <c r="CZ70">
        <v>0</v>
      </c>
      <c r="DA70">
        <v>8.936055799</v>
      </c>
      <c r="DB70">
        <v>89360.557990000001</v>
      </c>
      <c r="DC70">
        <v>89360.557990000001</v>
      </c>
      <c r="DD70">
        <v>44</v>
      </c>
      <c r="DE70">
        <v>5</v>
      </c>
      <c r="DF70" t="s">
        <v>7700</v>
      </c>
      <c r="DG70">
        <v>0</v>
      </c>
      <c r="DH70" t="s">
        <v>7701</v>
      </c>
      <c r="DI70">
        <v>10000</v>
      </c>
      <c r="DJ70" t="s">
        <v>8572</v>
      </c>
      <c r="DK70">
        <v>1200</v>
      </c>
      <c r="DL70">
        <v>54.5</v>
      </c>
      <c r="DM70" t="s">
        <v>4426</v>
      </c>
      <c r="DN70" t="s">
        <v>6635</v>
      </c>
      <c r="DO70" t="s">
        <v>8525</v>
      </c>
      <c r="DQ70">
        <f t="shared" si="3"/>
        <v>1</v>
      </c>
    </row>
    <row r="71" spans="1:121" x14ac:dyDescent="0.35">
      <c r="A71" t="str">
        <f t="shared" si="2"/>
        <v>C4D20120</v>
      </c>
      <c r="B71" t="s">
        <v>7691</v>
      </c>
      <c r="C71">
        <v>10000</v>
      </c>
      <c r="D71" t="s">
        <v>7691</v>
      </c>
      <c r="E71" t="s">
        <v>137</v>
      </c>
      <c r="F71" t="s">
        <v>7691</v>
      </c>
      <c r="G71" t="s">
        <v>7699</v>
      </c>
      <c r="H71" t="s">
        <v>2424</v>
      </c>
      <c r="I71" t="s">
        <v>4426</v>
      </c>
      <c r="J71" t="s">
        <v>7698</v>
      </c>
      <c r="K71">
        <v>10000</v>
      </c>
      <c r="L71" t="s">
        <v>7697</v>
      </c>
      <c r="M71">
        <v>0</v>
      </c>
      <c r="N71">
        <v>0</v>
      </c>
      <c r="O71">
        <v>0</v>
      </c>
      <c r="P71">
        <v>0</v>
      </c>
      <c r="Q71">
        <v>2850758</v>
      </c>
      <c r="R71">
        <v>0</v>
      </c>
      <c r="S71">
        <v>0</v>
      </c>
      <c r="T71" t="s">
        <v>7696</v>
      </c>
      <c r="U71" t="s">
        <v>7691</v>
      </c>
      <c r="V71">
        <v>0</v>
      </c>
      <c r="W71">
        <v>0</v>
      </c>
      <c r="X71">
        <v>0</v>
      </c>
      <c r="Y71">
        <v>0</v>
      </c>
      <c r="Z71" t="s">
        <v>7691</v>
      </c>
      <c r="AA71" t="s">
        <v>196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16.070060000000002</v>
      </c>
      <c r="AQ71">
        <v>0</v>
      </c>
      <c r="AR71">
        <v>0</v>
      </c>
      <c r="AS71">
        <v>0</v>
      </c>
      <c r="AT71">
        <v>0</v>
      </c>
      <c r="AU71">
        <v>15.816221710000001</v>
      </c>
      <c r="AV71">
        <v>0</v>
      </c>
      <c r="AW71">
        <v>0</v>
      </c>
      <c r="AX71">
        <v>18.75</v>
      </c>
      <c r="AY71">
        <v>15.97</v>
      </c>
      <c r="AZ71">
        <v>0</v>
      </c>
      <c r="BA71">
        <v>0</v>
      </c>
      <c r="BB71">
        <v>0</v>
      </c>
      <c r="BC71">
        <v>0</v>
      </c>
      <c r="BD71">
        <v>14.951000000000001</v>
      </c>
      <c r="BE71">
        <v>514</v>
      </c>
      <c r="BF71">
        <v>0</v>
      </c>
      <c r="BG71">
        <v>0</v>
      </c>
      <c r="BH71">
        <v>0</v>
      </c>
      <c r="BI71">
        <v>0</v>
      </c>
      <c r="BJ71">
        <v>66</v>
      </c>
      <c r="BK71">
        <v>0</v>
      </c>
      <c r="BL71">
        <v>0</v>
      </c>
      <c r="BM71">
        <v>25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344</v>
      </c>
      <c r="BT71">
        <v>1</v>
      </c>
      <c r="BU71">
        <v>0</v>
      </c>
      <c r="BV71">
        <v>0</v>
      </c>
      <c r="BW71">
        <v>0</v>
      </c>
      <c r="BX71">
        <v>0</v>
      </c>
      <c r="BY71">
        <v>1</v>
      </c>
      <c r="BZ71">
        <v>0</v>
      </c>
      <c r="CA71">
        <v>0</v>
      </c>
      <c r="CB71">
        <v>1</v>
      </c>
      <c r="CC71">
        <v>1</v>
      </c>
      <c r="CD71">
        <v>0</v>
      </c>
      <c r="CE71">
        <v>0</v>
      </c>
      <c r="CF71">
        <v>0</v>
      </c>
      <c r="CG71">
        <v>0</v>
      </c>
      <c r="CH71">
        <v>1</v>
      </c>
      <c r="CI71" t="s">
        <v>7695</v>
      </c>
      <c r="CJ71">
        <v>0</v>
      </c>
      <c r="CK71">
        <v>0</v>
      </c>
      <c r="CL71">
        <v>0</v>
      </c>
      <c r="CM71">
        <v>0</v>
      </c>
      <c r="CN71" t="s">
        <v>7694</v>
      </c>
      <c r="CO71">
        <v>0</v>
      </c>
      <c r="CP71">
        <v>0</v>
      </c>
      <c r="CQ71" t="s">
        <v>7693</v>
      </c>
      <c r="CR71" t="s">
        <v>7692</v>
      </c>
      <c r="CS71">
        <v>0</v>
      </c>
      <c r="CT71">
        <v>0</v>
      </c>
      <c r="CU71">
        <v>0</v>
      </c>
      <c r="CV71">
        <v>0</v>
      </c>
      <c r="CW71" t="s">
        <v>7690</v>
      </c>
      <c r="CX71" t="s">
        <v>36</v>
      </c>
      <c r="CY71" t="s">
        <v>7691</v>
      </c>
      <c r="CZ71">
        <v>0</v>
      </c>
      <c r="DA71">
        <v>14.951000000000001</v>
      </c>
      <c r="DB71">
        <v>149510</v>
      </c>
      <c r="DC71">
        <v>149510</v>
      </c>
      <c r="DD71">
        <v>344</v>
      </c>
      <c r="DE71">
        <v>1</v>
      </c>
      <c r="DF71" t="s">
        <v>7690</v>
      </c>
      <c r="DG71">
        <v>0</v>
      </c>
      <c r="DH71" t="s">
        <v>7691</v>
      </c>
      <c r="DI71">
        <v>10000</v>
      </c>
      <c r="DJ71" t="s">
        <v>8572</v>
      </c>
      <c r="DK71">
        <v>1200</v>
      </c>
      <c r="DL71">
        <v>54</v>
      </c>
      <c r="DM71" t="s">
        <v>4426</v>
      </c>
      <c r="DN71" t="s">
        <v>7698</v>
      </c>
      <c r="DO71" t="s">
        <v>8549</v>
      </c>
      <c r="DQ71">
        <f t="shared" si="3"/>
        <v>1</v>
      </c>
    </row>
    <row r="72" spans="1:121" x14ac:dyDescent="0.35">
      <c r="A72" t="str">
        <f t="shared" si="2"/>
        <v>E4D10120</v>
      </c>
      <c r="B72" t="s">
        <v>7541</v>
      </c>
      <c r="C72">
        <v>10000</v>
      </c>
      <c r="D72" t="s">
        <v>7541</v>
      </c>
      <c r="E72" t="s">
        <v>137</v>
      </c>
      <c r="F72" t="s">
        <v>7541</v>
      </c>
      <c r="G72" t="s">
        <v>7544</v>
      </c>
      <c r="H72" t="s">
        <v>2424</v>
      </c>
      <c r="I72" t="s">
        <v>4453</v>
      </c>
      <c r="J72" t="s">
        <v>7543</v>
      </c>
      <c r="K72">
        <v>10000</v>
      </c>
      <c r="L72" t="s">
        <v>7535</v>
      </c>
      <c r="M72" t="s">
        <v>7541</v>
      </c>
      <c r="N72">
        <v>0</v>
      </c>
      <c r="O72">
        <v>0</v>
      </c>
      <c r="P72">
        <v>0</v>
      </c>
      <c r="Q72">
        <v>3227324</v>
      </c>
      <c r="R72">
        <v>0</v>
      </c>
      <c r="S72">
        <v>0</v>
      </c>
      <c r="T72" t="s">
        <v>7542</v>
      </c>
      <c r="U72" t="s">
        <v>7541</v>
      </c>
      <c r="V72">
        <v>0</v>
      </c>
      <c r="W72">
        <v>0</v>
      </c>
      <c r="X72">
        <v>0</v>
      </c>
      <c r="Y72">
        <v>0</v>
      </c>
      <c r="Z72" t="s">
        <v>7541</v>
      </c>
      <c r="AA72" t="s">
        <v>48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8.28003</v>
      </c>
      <c r="AQ72">
        <v>8.2898999999999994</v>
      </c>
      <c r="AR72">
        <v>0</v>
      </c>
      <c r="AS72">
        <v>0</v>
      </c>
      <c r="AT72">
        <v>0</v>
      </c>
      <c r="AU72">
        <v>9.2390510779999993</v>
      </c>
      <c r="AV72">
        <v>0</v>
      </c>
      <c r="AW72">
        <v>0</v>
      </c>
      <c r="AX72">
        <v>8.51</v>
      </c>
      <c r="AY72">
        <v>9.18</v>
      </c>
      <c r="AZ72">
        <v>0</v>
      </c>
      <c r="BA72">
        <v>0</v>
      </c>
      <c r="BB72">
        <v>0</v>
      </c>
      <c r="BC72">
        <v>0</v>
      </c>
      <c r="BD72">
        <v>8.2898999999999994</v>
      </c>
      <c r="BE72">
        <v>100</v>
      </c>
      <c r="BF72">
        <v>14</v>
      </c>
      <c r="BG72">
        <v>0</v>
      </c>
      <c r="BH72">
        <v>0</v>
      </c>
      <c r="BI72">
        <v>0</v>
      </c>
      <c r="BJ72">
        <v>90</v>
      </c>
      <c r="BK72">
        <v>0</v>
      </c>
      <c r="BL72">
        <v>0</v>
      </c>
      <c r="BM72">
        <v>90</v>
      </c>
      <c r="BN72">
        <v>50</v>
      </c>
      <c r="BO72">
        <v>0</v>
      </c>
      <c r="BP72">
        <v>0</v>
      </c>
      <c r="BQ72">
        <v>0</v>
      </c>
      <c r="BR72">
        <v>0</v>
      </c>
      <c r="BS72">
        <v>14</v>
      </c>
      <c r="BT72">
        <v>1</v>
      </c>
      <c r="BU72">
        <v>1</v>
      </c>
      <c r="BV72">
        <v>0</v>
      </c>
      <c r="BW72">
        <v>0</v>
      </c>
      <c r="BX72">
        <v>0</v>
      </c>
      <c r="BY72">
        <v>1</v>
      </c>
      <c r="BZ72">
        <v>0</v>
      </c>
      <c r="CA72">
        <v>0</v>
      </c>
      <c r="CB72">
        <v>1</v>
      </c>
      <c r="CC72">
        <v>1</v>
      </c>
      <c r="CD72">
        <v>0</v>
      </c>
      <c r="CE72">
        <v>0</v>
      </c>
      <c r="CF72">
        <v>0</v>
      </c>
      <c r="CG72">
        <v>0</v>
      </c>
      <c r="CH72">
        <v>1</v>
      </c>
      <c r="CI72" t="s">
        <v>7534</v>
      </c>
      <c r="CJ72" t="s">
        <v>7540</v>
      </c>
      <c r="CK72">
        <v>0</v>
      </c>
      <c r="CL72">
        <v>0</v>
      </c>
      <c r="CM72">
        <v>0</v>
      </c>
      <c r="CN72" t="s">
        <v>7539</v>
      </c>
      <c r="CO72">
        <v>0</v>
      </c>
      <c r="CP72">
        <v>0</v>
      </c>
      <c r="CQ72" t="s">
        <v>7538</v>
      </c>
      <c r="CR72" t="s">
        <v>7537</v>
      </c>
      <c r="CS72">
        <v>0</v>
      </c>
      <c r="CT72">
        <v>0</v>
      </c>
      <c r="CU72">
        <v>0</v>
      </c>
      <c r="CV72">
        <v>0</v>
      </c>
      <c r="CW72" t="s">
        <v>7536</v>
      </c>
      <c r="CX72" t="s">
        <v>23</v>
      </c>
      <c r="CY72" t="s">
        <v>7535</v>
      </c>
      <c r="CZ72" t="s">
        <v>48</v>
      </c>
      <c r="DA72">
        <v>8.28003</v>
      </c>
      <c r="DB72">
        <v>82800.3</v>
      </c>
      <c r="DC72">
        <v>82800.3</v>
      </c>
      <c r="DD72">
        <v>100</v>
      </c>
      <c r="DE72">
        <v>1</v>
      </c>
      <c r="DF72" t="s">
        <v>7534</v>
      </c>
      <c r="DG72">
        <v>0</v>
      </c>
      <c r="DH72" t="s">
        <v>7541</v>
      </c>
      <c r="DI72">
        <v>10000</v>
      </c>
      <c r="DJ72" t="s">
        <v>8572</v>
      </c>
      <c r="DK72">
        <v>1200</v>
      </c>
      <c r="DL72">
        <v>33</v>
      </c>
      <c r="DM72" t="s">
        <v>4453</v>
      </c>
      <c r="DN72" t="s">
        <v>7543</v>
      </c>
      <c r="DO72" t="s">
        <v>8525</v>
      </c>
      <c r="DQ72">
        <f t="shared" si="3"/>
        <v>1</v>
      </c>
    </row>
    <row r="73" spans="1:121" x14ac:dyDescent="0.35">
      <c r="A73" t="str">
        <f t="shared" si="2"/>
        <v>E4D20120</v>
      </c>
      <c r="B73" t="s">
        <v>7524</v>
      </c>
      <c r="C73">
        <v>10000</v>
      </c>
      <c r="D73" t="s">
        <v>7524</v>
      </c>
      <c r="E73" t="s">
        <v>137</v>
      </c>
      <c r="F73" t="s">
        <v>7524</v>
      </c>
      <c r="G73" t="s">
        <v>7533</v>
      </c>
      <c r="H73" t="s">
        <v>2424</v>
      </c>
      <c r="I73" t="s">
        <v>4426</v>
      </c>
      <c r="J73" t="s">
        <v>7532</v>
      </c>
      <c r="K73">
        <v>10000</v>
      </c>
      <c r="L73" t="s">
        <v>7531</v>
      </c>
      <c r="M73" t="s">
        <v>7524</v>
      </c>
      <c r="N73">
        <v>0</v>
      </c>
      <c r="O73">
        <v>0</v>
      </c>
      <c r="P73">
        <v>0</v>
      </c>
      <c r="Q73">
        <v>2916499</v>
      </c>
      <c r="R73">
        <v>0</v>
      </c>
      <c r="S73">
        <v>0</v>
      </c>
      <c r="T73" t="s">
        <v>7530</v>
      </c>
      <c r="U73" t="s">
        <v>7524</v>
      </c>
      <c r="V73">
        <v>0</v>
      </c>
      <c r="W73">
        <v>0</v>
      </c>
      <c r="X73">
        <v>0</v>
      </c>
      <c r="Y73">
        <v>0</v>
      </c>
      <c r="Z73" t="s">
        <v>7524</v>
      </c>
      <c r="AA73" t="s">
        <v>48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18.910039999999999</v>
      </c>
      <c r="AQ73">
        <v>13.526999999999999</v>
      </c>
      <c r="AR73">
        <v>0</v>
      </c>
      <c r="AS73">
        <v>0</v>
      </c>
      <c r="AT73">
        <v>0</v>
      </c>
      <c r="AU73">
        <v>18.06460616</v>
      </c>
      <c r="AV73">
        <v>0</v>
      </c>
      <c r="AW73">
        <v>0</v>
      </c>
      <c r="AX73">
        <v>18.34</v>
      </c>
      <c r="AY73">
        <v>18.37</v>
      </c>
      <c r="AZ73">
        <v>0</v>
      </c>
      <c r="BA73">
        <v>0</v>
      </c>
      <c r="BB73">
        <v>0</v>
      </c>
      <c r="BC73">
        <v>0</v>
      </c>
      <c r="BD73">
        <v>13.526999999999999</v>
      </c>
      <c r="BE73">
        <v>927</v>
      </c>
      <c r="BF73">
        <v>1899</v>
      </c>
      <c r="BG73">
        <v>0</v>
      </c>
      <c r="BH73">
        <v>0</v>
      </c>
      <c r="BI73">
        <v>0</v>
      </c>
      <c r="BJ73">
        <v>100</v>
      </c>
      <c r="BK73">
        <v>0</v>
      </c>
      <c r="BL73">
        <v>0</v>
      </c>
      <c r="BM73">
        <v>50</v>
      </c>
      <c r="BN73">
        <v>86</v>
      </c>
      <c r="BO73">
        <v>0</v>
      </c>
      <c r="BP73">
        <v>0</v>
      </c>
      <c r="BQ73">
        <v>0</v>
      </c>
      <c r="BR73">
        <v>0</v>
      </c>
      <c r="BS73">
        <v>1899</v>
      </c>
      <c r="BT73">
        <v>1</v>
      </c>
      <c r="BU73">
        <v>1</v>
      </c>
      <c r="BV73">
        <v>0</v>
      </c>
      <c r="BW73">
        <v>0</v>
      </c>
      <c r="BX73">
        <v>0</v>
      </c>
      <c r="BY73">
        <v>1</v>
      </c>
      <c r="BZ73">
        <v>0</v>
      </c>
      <c r="CA73">
        <v>0</v>
      </c>
      <c r="CB73">
        <v>1</v>
      </c>
      <c r="CC73">
        <v>1</v>
      </c>
      <c r="CD73">
        <v>0</v>
      </c>
      <c r="CE73">
        <v>0</v>
      </c>
      <c r="CF73">
        <v>0</v>
      </c>
      <c r="CG73">
        <v>0</v>
      </c>
      <c r="CH73">
        <v>1</v>
      </c>
      <c r="CI73" t="s">
        <v>7529</v>
      </c>
      <c r="CJ73" t="s">
        <v>7528</v>
      </c>
      <c r="CK73">
        <v>0</v>
      </c>
      <c r="CL73">
        <v>0</v>
      </c>
      <c r="CM73">
        <v>0</v>
      </c>
      <c r="CN73" t="s">
        <v>7527</v>
      </c>
      <c r="CO73">
        <v>0</v>
      </c>
      <c r="CP73">
        <v>0</v>
      </c>
      <c r="CQ73" t="s">
        <v>7526</v>
      </c>
      <c r="CR73" t="s">
        <v>7525</v>
      </c>
      <c r="CS73">
        <v>0</v>
      </c>
      <c r="CT73">
        <v>0</v>
      </c>
      <c r="CU73">
        <v>0</v>
      </c>
      <c r="CV73">
        <v>0</v>
      </c>
      <c r="CW73" t="s">
        <v>7523</v>
      </c>
      <c r="CX73" t="s">
        <v>36</v>
      </c>
      <c r="CY73" t="s">
        <v>7524</v>
      </c>
      <c r="CZ73">
        <v>0</v>
      </c>
      <c r="DA73">
        <v>13.526999999999999</v>
      </c>
      <c r="DB73">
        <v>135270</v>
      </c>
      <c r="DC73">
        <v>135270</v>
      </c>
      <c r="DD73">
        <v>1899</v>
      </c>
      <c r="DE73">
        <v>1</v>
      </c>
      <c r="DF73" t="s">
        <v>7523</v>
      </c>
      <c r="DG73">
        <v>0</v>
      </c>
      <c r="DH73" t="s">
        <v>7524</v>
      </c>
      <c r="DI73">
        <v>10000</v>
      </c>
      <c r="DJ73" t="s">
        <v>8572</v>
      </c>
      <c r="DK73">
        <v>1200</v>
      </c>
      <c r="DL73">
        <v>54.5</v>
      </c>
      <c r="DM73" t="s">
        <v>4426</v>
      </c>
      <c r="DN73" t="s">
        <v>7532</v>
      </c>
      <c r="DO73" t="s">
        <v>8525</v>
      </c>
      <c r="DQ73">
        <f t="shared" si="3"/>
        <v>1</v>
      </c>
    </row>
    <row r="74" spans="1:121" x14ac:dyDescent="0.35">
      <c r="A74" t="str">
        <f t="shared" si="2"/>
        <v>STPSC100</v>
      </c>
      <c r="B74" t="s">
        <v>3287</v>
      </c>
      <c r="C74">
        <v>10000</v>
      </c>
      <c r="D74" t="s">
        <v>3287</v>
      </c>
      <c r="E74" t="s">
        <v>38</v>
      </c>
      <c r="F74" t="s">
        <v>3287</v>
      </c>
      <c r="G74" t="s">
        <v>3299</v>
      </c>
      <c r="H74" t="s">
        <v>2282</v>
      </c>
      <c r="I74" t="s">
        <v>3272</v>
      </c>
      <c r="J74" t="s">
        <v>3177</v>
      </c>
      <c r="K74">
        <v>10000</v>
      </c>
      <c r="L74" t="s">
        <v>3298</v>
      </c>
      <c r="M74" t="s">
        <v>3287</v>
      </c>
      <c r="N74" t="s">
        <v>3287</v>
      </c>
      <c r="O74" t="s">
        <v>3287</v>
      </c>
      <c r="P74">
        <v>0</v>
      </c>
      <c r="Q74">
        <v>2797967</v>
      </c>
      <c r="R74">
        <v>0</v>
      </c>
      <c r="S74" t="s">
        <v>3297</v>
      </c>
      <c r="T74" t="s">
        <v>3296</v>
      </c>
      <c r="U74">
        <v>0</v>
      </c>
      <c r="V74">
        <v>1646967</v>
      </c>
      <c r="W74">
        <v>0</v>
      </c>
      <c r="X74">
        <v>0</v>
      </c>
      <c r="Y74">
        <v>0</v>
      </c>
      <c r="Z74" t="s">
        <v>3287</v>
      </c>
      <c r="AA74" t="s">
        <v>48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1.49322</v>
      </c>
      <c r="AQ74">
        <v>1.613</v>
      </c>
      <c r="AR74">
        <v>1.3954</v>
      </c>
      <c r="AS74">
        <v>1.732634566</v>
      </c>
      <c r="AT74">
        <v>0</v>
      </c>
      <c r="AU74">
        <v>1.64106222</v>
      </c>
      <c r="AV74">
        <v>0</v>
      </c>
      <c r="AW74">
        <v>1.52</v>
      </c>
      <c r="AX74">
        <v>2.02</v>
      </c>
      <c r="AY74">
        <v>0</v>
      </c>
      <c r="AZ74">
        <v>2.2589999999999999</v>
      </c>
      <c r="BA74">
        <v>0</v>
      </c>
      <c r="BB74">
        <v>0</v>
      </c>
      <c r="BC74">
        <v>0</v>
      </c>
      <c r="BD74">
        <v>1.613</v>
      </c>
      <c r="BE74">
        <v>321</v>
      </c>
      <c r="BF74">
        <v>751</v>
      </c>
      <c r="BG74">
        <v>0</v>
      </c>
      <c r="BH74">
        <v>0</v>
      </c>
      <c r="BI74">
        <v>0</v>
      </c>
      <c r="BJ74">
        <v>250</v>
      </c>
      <c r="BK74">
        <v>0</v>
      </c>
      <c r="BL74">
        <v>5097</v>
      </c>
      <c r="BM74">
        <v>250</v>
      </c>
      <c r="BN74">
        <v>0</v>
      </c>
      <c r="BO74">
        <v>980</v>
      </c>
      <c r="BP74">
        <v>0</v>
      </c>
      <c r="BQ74">
        <v>0</v>
      </c>
      <c r="BR74">
        <v>0</v>
      </c>
      <c r="BS74">
        <v>751</v>
      </c>
      <c r="BT74">
        <v>1</v>
      </c>
      <c r="BU74">
        <v>1</v>
      </c>
      <c r="BV74">
        <v>1000</v>
      </c>
      <c r="BW74">
        <v>1</v>
      </c>
      <c r="BX74">
        <v>0</v>
      </c>
      <c r="BY74">
        <v>1</v>
      </c>
      <c r="BZ74">
        <v>0</v>
      </c>
      <c r="CA74">
        <v>1</v>
      </c>
      <c r="CB74">
        <v>1</v>
      </c>
      <c r="CC74">
        <v>0</v>
      </c>
      <c r="CD74">
        <v>50</v>
      </c>
      <c r="CE74">
        <v>0</v>
      </c>
      <c r="CF74">
        <v>0</v>
      </c>
      <c r="CG74">
        <v>0</v>
      </c>
      <c r="CH74">
        <v>4</v>
      </c>
      <c r="CI74" t="s">
        <v>3295</v>
      </c>
      <c r="CJ74" t="s">
        <v>3294</v>
      </c>
      <c r="CK74" t="s">
        <v>3286</v>
      </c>
      <c r="CL74" t="s">
        <v>3293</v>
      </c>
      <c r="CM74">
        <v>0</v>
      </c>
      <c r="CN74" t="s">
        <v>3292</v>
      </c>
      <c r="CO74">
        <v>0</v>
      </c>
      <c r="CP74" t="s">
        <v>3291</v>
      </c>
      <c r="CQ74" t="s">
        <v>3290</v>
      </c>
      <c r="CR74">
        <v>0</v>
      </c>
      <c r="CS74" t="s">
        <v>3289</v>
      </c>
      <c r="CT74">
        <v>0</v>
      </c>
      <c r="CU74">
        <v>0</v>
      </c>
      <c r="CV74">
        <v>0</v>
      </c>
      <c r="CW74" t="s">
        <v>3288</v>
      </c>
      <c r="CX74" t="s">
        <v>25</v>
      </c>
      <c r="CY74" t="s">
        <v>3287</v>
      </c>
      <c r="CZ74">
        <v>0</v>
      </c>
      <c r="DA74">
        <v>1.3954</v>
      </c>
      <c r="DB74">
        <v>13954</v>
      </c>
      <c r="DC74">
        <v>13954</v>
      </c>
      <c r="DD74">
        <v>0</v>
      </c>
      <c r="DE74">
        <v>1000</v>
      </c>
      <c r="DF74" t="s">
        <v>3286</v>
      </c>
      <c r="DG74">
        <v>0</v>
      </c>
      <c r="DH74" t="s">
        <v>3287</v>
      </c>
      <c r="DI74">
        <v>10000</v>
      </c>
      <c r="DJ74" t="s">
        <v>38</v>
      </c>
      <c r="DK74">
        <v>650</v>
      </c>
      <c r="DL74">
        <v>10</v>
      </c>
      <c r="DM74" t="s">
        <v>3272</v>
      </c>
      <c r="DN74" t="s">
        <v>3177</v>
      </c>
      <c r="DO74" t="s">
        <v>8525</v>
      </c>
      <c r="DQ74">
        <f t="shared" si="3"/>
        <v>1</v>
      </c>
    </row>
    <row r="75" spans="1:121" x14ac:dyDescent="0.35">
      <c r="A75" t="str">
        <f t="shared" si="2"/>
        <v>STPSC100</v>
      </c>
      <c r="B75" t="s">
        <v>3282</v>
      </c>
      <c r="C75">
        <v>10000</v>
      </c>
      <c r="D75" t="s">
        <v>3282</v>
      </c>
      <c r="E75" t="s">
        <v>38</v>
      </c>
      <c r="F75" t="s">
        <v>3282</v>
      </c>
      <c r="G75" t="s">
        <v>3285</v>
      </c>
      <c r="H75" t="s">
        <v>2282</v>
      </c>
      <c r="I75" t="s">
        <v>3272</v>
      </c>
      <c r="J75" t="s">
        <v>3177</v>
      </c>
      <c r="K75">
        <v>10000</v>
      </c>
      <c r="L75" t="s">
        <v>3275</v>
      </c>
      <c r="M75" t="s">
        <v>3282</v>
      </c>
      <c r="N75">
        <v>0</v>
      </c>
      <c r="O75" t="s">
        <v>3282</v>
      </c>
      <c r="P75">
        <v>0</v>
      </c>
      <c r="Q75">
        <v>2851913</v>
      </c>
      <c r="R75">
        <v>0</v>
      </c>
      <c r="S75" t="s">
        <v>3284</v>
      </c>
      <c r="T75" t="s">
        <v>3283</v>
      </c>
      <c r="U75">
        <v>0</v>
      </c>
      <c r="V75">
        <v>0</v>
      </c>
      <c r="W75">
        <v>0</v>
      </c>
      <c r="X75">
        <v>0</v>
      </c>
      <c r="Y75">
        <v>0</v>
      </c>
      <c r="Z75" t="s">
        <v>3282</v>
      </c>
      <c r="AA75" t="s">
        <v>48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1.5464800000000001</v>
      </c>
      <c r="AQ75">
        <v>1.8560000000000001</v>
      </c>
      <c r="AR75">
        <v>0</v>
      </c>
      <c r="AS75">
        <v>1.9391918909999999</v>
      </c>
      <c r="AT75">
        <v>0</v>
      </c>
      <c r="AU75">
        <v>1.783201467</v>
      </c>
      <c r="AV75">
        <v>0</v>
      </c>
      <c r="AW75">
        <v>1.76</v>
      </c>
      <c r="AX75">
        <v>2.3199999999999998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1.8560000000000001</v>
      </c>
      <c r="BE75">
        <v>496</v>
      </c>
      <c r="BF75">
        <v>964</v>
      </c>
      <c r="BG75">
        <v>0</v>
      </c>
      <c r="BH75">
        <v>0</v>
      </c>
      <c r="BI75">
        <v>0</v>
      </c>
      <c r="BJ75">
        <v>70</v>
      </c>
      <c r="BK75">
        <v>0</v>
      </c>
      <c r="BL75">
        <v>1000</v>
      </c>
      <c r="BM75">
        <v>70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964</v>
      </c>
      <c r="BT75">
        <v>1</v>
      </c>
      <c r="BU75">
        <v>1</v>
      </c>
      <c r="BV75">
        <v>0</v>
      </c>
      <c r="BW75">
        <v>1</v>
      </c>
      <c r="BX75">
        <v>0</v>
      </c>
      <c r="BY75">
        <v>1</v>
      </c>
      <c r="BZ75">
        <v>0</v>
      </c>
      <c r="CA75">
        <v>1</v>
      </c>
      <c r="CB75">
        <v>1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4</v>
      </c>
      <c r="CI75" t="s">
        <v>3274</v>
      </c>
      <c r="CJ75" t="s">
        <v>3281</v>
      </c>
      <c r="CK75">
        <v>0</v>
      </c>
      <c r="CL75" t="s">
        <v>3280</v>
      </c>
      <c r="CM75">
        <v>0</v>
      </c>
      <c r="CN75" t="s">
        <v>3279</v>
      </c>
      <c r="CO75">
        <v>0</v>
      </c>
      <c r="CP75" t="s">
        <v>3278</v>
      </c>
      <c r="CQ75" t="s">
        <v>3277</v>
      </c>
      <c r="CR75">
        <v>0</v>
      </c>
      <c r="CS75">
        <v>0</v>
      </c>
      <c r="CT75">
        <v>0</v>
      </c>
      <c r="CU75">
        <v>0</v>
      </c>
      <c r="CV75">
        <v>0</v>
      </c>
      <c r="CW75" t="s">
        <v>3276</v>
      </c>
      <c r="CX75" t="s">
        <v>23</v>
      </c>
      <c r="CY75" t="s">
        <v>3275</v>
      </c>
      <c r="CZ75" t="s">
        <v>48</v>
      </c>
      <c r="DA75">
        <v>1.5464800000000001</v>
      </c>
      <c r="DB75">
        <v>15464.8</v>
      </c>
      <c r="DC75">
        <v>15464.8</v>
      </c>
      <c r="DD75">
        <v>496</v>
      </c>
      <c r="DE75">
        <v>1</v>
      </c>
      <c r="DF75" t="s">
        <v>3274</v>
      </c>
      <c r="DG75">
        <v>0</v>
      </c>
      <c r="DH75" t="s">
        <v>3282</v>
      </c>
      <c r="DI75">
        <v>10000</v>
      </c>
      <c r="DJ75" t="s">
        <v>38</v>
      </c>
      <c r="DK75">
        <v>650</v>
      </c>
      <c r="DL75">
        <v>10</v>
      </c>
      <c r="DM75" t="s">
        <v>3272</v>
      </c>
      <c r="DN75" t="s">
        <v>3177</v>
      </c>
      <c r="DO75" t="s">
        <v>8525</v>
      </c>
      <c r="DQ75">
        <f t="shared" si="3"/>
        <v>1</v>
      </c>
    </row>
    <row r="76" spans="1:121" x14ac:dyDescent="0.35">
      <c r="A76" t="str">
        <f t="shared" si="2"/>
        <v>STPSC100</v>
      </c>
      <c r="B76" t="s">
        <v>8982</v>
      </c>
      <c r="C76">
        <v>10000</v>
      </c>
      <c r="D76" t="s">
        <v>3269</v>
      </c>
      <c r="E76" t="s">
        <v>38</v>
      </c>
      <c r="F76" t="s">
        <v>3269</v>
      </c>
      <c r="G76" t="s">
        <v>3273</v>
      </c>
      <c r="H76" t="s">
        <v>2282</v>
      </c>
      <c r="I76" t="s">
        <v>3272</v>
      </c>
      <c r="J76" t="s">
        <v>2837</v>
      </c>
      <c r="K76">
        <v>10000</v>
      </c>
      <c r="L76" t="s">
        <v>3263</v>
      </c>
      <c r="M76" t="s">
        <v>3269</v>
      </c>
      <c r="N76">
        <v>0</v>
      </c>
      <c r="O76" t="s">
        <v>3269</v>
      </c>
      <c r="P76">
        <v>0</v>
      </c>
      <c r="Q76">
        <v>0</v>
      </c>
      <c r="R76">
        <v>0</v>
      </c>
      <c r="S76" t="s">
        <v>3271</v>
      </c>
      <c r="T76" t="s">
        <v>3270</v>
      </c>
      <c r="U76">
        <v>0</v>
      </c>
      <c r="V76">
        <v>0</v>
      </c>
      <c r="W76">
        <v>0</v>
      </c>
      <c r="X76">
        <v>0</v>
      </c>
      <c r="Y76">
        <v>0</v>
      </c>
      <c r="Z76" t="s">
        <v>3269</v>
      </c>
      <c r="AA76" t="s">
        <v>129</v>
      </c>
      <c r="AB76" t="s">
        <v>514</v>
      </c>
      <c r="AC76">
        <v>0</v>
      </c>
      <c r="AD76">
        <v>0</v>
      </c>
      <c r="AE76">
        <v>0</v>
      </c>
      <c r="AF76">
        <v>0</v>
      </c>
      <c r="AG76">
        <v>0</v>
      </c>
      <c r="AH76" t="s">
        <v>129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1.61622</v>
      </c>
      <c r="AQ76">
        <v>2.0310000000000001</v>
      </c>
      <c r="AR76">
        <v>0</v>
      </c>
      <c r="AS76">
        <v>1.9518108219999999</v>
      </c>
      <c r="AT76">
        <v>0</v>
      </c>
      <c r="AU76">
        <v>0</v>
      </c>
      <c r="AV76">
        <v>0</v>
      </c>
      <c r="AW76">
        <v>1.83</v>
      </c>
      <c r="AX76">
        <v>1.65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2.0310000000000001</v>
      </c>
      <c r="BE76">
        <v>0</v>
      </c>
      <c r="BF76">
        <v>380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832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380</v>
      </c>
      <c r="BT76">
        <v>1000</v>
      </c>
      <c r="BU76">
        <v>1</v>
      </c>
      <c r="BV76">
        <v>0</v>
      </c>
      <c r="BW76">
        <v>1000</v>
      </c>
      <c r="BX76">
        <v>0</v>
      </c>
      <c r="BY76">
        <v>0</v>
      </c>
      <c r="BZ76">
        <v>0</v>
      </c>
      <c r="CA76">
        <v>1</v>
      </c>
      <c r="CB76">
        <v>1000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4</v>
      </c>
      <c r="CI76" t="s">
        <v>3262</v>
      </c>
      <c r="CJ76" t="s">
        <v>3268</v>
      </c>
      <c r="CK76">
        <v>0</v>
      </c>
      <c r="CL76" t="s">
        <v>3267</v>
      </c>
      <c r="CM76">
        <v>0</v>
      </c>
      <c r="CN76">
        <v>0</v>
      </c>
      <c r="CO76">
        <v>0</v>
      </c>
      <c r="CP76" t="s">
        <v>3266</v>
      </c>
      <c r="CQ76" t="s">
        <v>3265</v>
      </c>
      <c r="CR76">
        <v>0</v>
      </c>
      <c r="CS76">
        <v>0</v>
      </c>
      <c r="CT76">
        <v>0</v>
      </c>
      <c r="CU76">
        <v>0</v>
      </c>
      <c r="CV76">
        <v>0</v>
      </c>
      <c r="CW76" t="s">
        <v>3264</v>
      </c>
      <c r="CX76" t="s">
        <v>23</v>
      </c>
      <c r="CY76" t="s">
        <v>3263</v>
      </c>
      <c r="CZ76" t="s">
        <v>129</v>
      </c>
      <c r="DA76">
        <v>1.61622</v>
      </c>
      <c r="DB76">
        <v>16162.2</v>
      </c>
      <c r="DC76">
        <v>16162.2</v>
      </c>
      <c r="DD76">
        <v>0</v>
      </c>
      <c r="DE76">
        <v>1000</v>
      </c>
      <c r="DF76" t="s">
        <v>3262</v>
      </c>
      <c r="DG76">
        <v>0</v>
      </c>
      <c r="DH76" t="s">
        <v>3269</v>
      </c>
      <c r="DI76">
        <v>10000</v>
      </c>
      <c r="DJ76" t="s">
        <v>38</v>
      </c>
      <c r="DK76">
        <v>650</v>
      </c>
      <c r="DL76">
        <v>10</v>
      </c>
      <c r="DM76" t="s">
        <v>3272</v>
      </c>
      <c r="DN76" t="s">
        <v>2837</v>
      </c>
      <c r="DO76" t="s">
        <v>8536</v>
      </c>
      <c r="DQ76">
        <f t="shared" si="3"/>
        <v>1</v>
      </c>
    </row>
    <row r="77" spans="1:121" x14ac:dyDescent="0.35">
      <c r="A77" t="str">
        <f t="shared" si="2"/>
        <v>STPSC10C</v>
      </c>
      <c r="B77" t="s">
        <v>3242</v>
      </c>
      <c r="C77">
        <v>10000</v>
      </c>
      <c r="D77" t="s">
        <v>3242</v>
      </c>
      <c r="E77" t="s">
        <v>38</v>
      </c>
      <c r="F77" t="s">
        <v>3242</v>
      </c>
      <c r="G77" t="s">
        <v>3245</v>
      </c>
      <c r="H77" t="s">
        <v>2282</v>
      </c>
      <c r="I77" t="s">
        <v>2341</v>
      </c>
      <c r="J77" t="s">
        <v>2340</v>
      </c>
      <c r="K77">
        <v>10000</v>
      </c>
      <c r="L77" t="s">
        <v>3234</v>
      </c>
      <c r="M77" t="s">
        <v>3242</v>
      </c>
      <c r="N77" t="s">
        <v>3242</v>
      </c>
      <c r="O77" t="s">
        <v>3242</v>
      </c>
      <c r="P77">
        <v>0</v>
      </c>
      <c r="Q77">
        <v>2987012</v>
      </c>
      <c r="R77">
        <v>0</v>
      </c>
      <c r="S77" t="s">
        <v>3244</v>
      </c>
      <c r="T77" t="s">
        <v>3243</v>
      </c>
      <c r="U77">
        <v>0</v>
      </c>
      <c r="V77">
        <v>0</v>
      </c>
      <c r="W77">
        <v>0</v>
      </c>
      <c r="X77">
        <v>0</v>
      </c>
      <c r="Y77">
        <v>0</v>
      </c>
      <c r="Z77" t="s">
        <v>3242</v>
      </c>
      <c r="AA77" t="s">
        <v>48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 t="s">
        <v>48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1.7729200000000001</v>
      </c>
      <c r="AQ77">
        <v>1.95</v>
      </c>
      <c r="AR77">
        <v>1.84087</v>
      </c>
      <c r="AS77">
        <v>2.179923134</v>
      </c>
      <c r="AT77">
        <v>0</v>
      </c>
      <c r="AU77">
        <v>2.041636462</v>
      </c>
      <c r="AV77">
        <v>0</v>
      </c>
      <c r="AW77">
        <v>1.97</v>
      </c>
      <c r="AX77">
        <v>2.66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1.95</v>
      </c>
      <c r="BE77">
        <v>982</v>
      </c>
      <c r="BF77">
        <v>400</v>
      </c>
      <c r="BG77">
        <v>2000</v>
      </c>
      <c r="BH77">
        <v>0</v>
      </c>
      <c r="BI77">
        <v>0</v>
      </c>
      <c r="BJ77">
        <v>100</v>
      </c>
      <c r="BK77">
        <v>0</v>
      </c>
      <c r="BL77">
        <v>398</v>
      </c>
      <c r="BM77">
        <v>100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400</v>
      </c>
      <c r="BT77">
        <v>1</v>
      </c>
      <c r="BU77">
        <v>1</v>
      </c>
      <c r="BV77">
        <v>50</v>
      </c>
      <c r="BW77">
        <v>1</v>
      </c>
      <c r="BX77">
        <v>0</v>
      </c>
      <c r="BY77">
        <v>1</v>
      </c>
      <c r="BZ77">
        <v>0</v>
      </c>
      <c r="CA77">
        <v>1</v>
      </c>
      <c r="CB77">
        <v>1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3</v>
      </c>
      <c r="CI77" t="s">
        <v>3233</v>
      </c>
      <c r="CJ77" t="s">
        <v>3241</v>
      </c>
      <c r="CK77" t="s">
        <v>3240</v>
      </c>
      <c r="CL77" t="s">
        <v>3239</v>
      </c>
      <c r="CM77">
        <v>0</v>
      </c>
      <c r="CN77" t="s">
        <v>3238</v>
      </c>
      <c r="CO77">
        <v>0</v>
      </c>
      <c r="CP77" t="s">
        <v>3237</v>
      </c>
      <c r="CQ77" t="s">
        <v>3236</v>
      </c>
      <c r="CR77">
        <v>0</v>
      </c>
      <c r="CS77">
        <v>0</v>
      </c>
      <c r="CT77">
        <v>0</v>
      </c>
      <c r="CU77">
        <v>0</v>
      </c>
      <c r="CV77">
        <v>0</v>
      </c>
      <c r="CW77" t="s">
        <v>3235</v>
      </c>
      <c r="CX77" t="s">
        <v>23</v>
      </c>
      <c r="CY77" t="s">
        <v>3234</v>
      </c>
      <c r="CZ77" t="s">
        <v>48</v>
      </c>
      <c r="DA77">
        <v>1.7729200000000001</v>
      </c>
      <c r="DB77">
        <v>17729.2</v>
      </c>
      <c r="DC77">
        <v>17729.2</v>
      </c>
      <c r="DD77">
        <v>982</v>
      </c>
      <c r="DE77">
        <v>1</v>
      </c>
      <c r="DF77" t="s">
        <v>3233</v>
      </c>
      <c r="DG77">
        <v>0</v>
      </c>
      <c r="DH77" t="s">
        <v>3242</v>
      </c>
      <c r="DI77">
        <v>10000</v>
      </c>
      <c r="DJ77" t="s">
        <v>38</v>
      </c>
      <c r="DK77">
        <v>650</v>
      </c>
      <c r="DL77">
        <v>10</v>
      </c>
      <c r="DM77" t="s">
        <v>2104</v>
      </c>
      <c r="DN77" t="s">
        <v>2340</v>
      </c>
      <c r="DO77" t="s">
        <v>8566</v>
      </c>
      <c r="DQ77">
        <f t="shared" si="3"/>
        <v>1</v>
      </c>
    </row>
    <row r="78" spans="1:121" x14ac:dyDescent="0.35">
      <c r="A78" t="str">
        <f t="shared" si="2"/>
        <v>STPSC10H</v>
      </c>
      <c r="B78" t="s">
        <v>8983</v>
      </c>
      <c r="C78">
        <v>10000</v>
      </c>
      <c r="D78" t="s">
        <v>3221</v>
      </c>
      <c r="E78" t="s">
        <v>38</v>
      </c>
      <c r="F78" t="s">
        <v>3221</v>
      </c>
      <c r="G78" t="s">
        <v>3232</v>
      </c>
      <c r="H78" t="s">
        <v>2282</v>
      </c>
      <c r="I78" t="s">
        <v>3149</v>
      </c>
      <c r="J78" t="s">
        <v>3231</v>
      </c>
      <c r="K78">
        <v>10000</v>
      </c>
      <c r="L78" t="s">
        <v>3230</v>
      </c>
      <c r="M78" t="s">
        <v>3221</v>
      </c>
      <c r="N78" t="s">
        <v>3221</v>
      </c>
      <c r="O78" t="s">
        <v>3221</v>
      </c>
      <c r="P78">
        <v>0</v>
      </c>
      <c r="Q78">
        <v>0</v>
      </c>
      <c r="R78">
        <v>0</v>
      </c>
      <c r="S78" t="s">
        <v>3229</v>
      </c>
      <c r="T78" t="s">
        <v>3228</v>
      </c>
      <c r="U78">
        <v>0</v>
      </c>
      <c r="V78">
        <v>0</v>
      </c>
      <c r="W78">
        <v>0</v>
      </c>
      <c r="X78">
        <v>0</v>
      </c>
      <c r="Y78">
        <v>0</v>
      </c>
      <c r="Z78" t="s">
        <v>3221</v>
      </c>
      <c r="AA78" t="s">
        <v>129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 t="s">
        <v>129</v>
      </c>
      <c r="AI78" t="s">
        <v>514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1.41475</v>
      </c>
      <c r="AQ78">
        <v>1.4676</v>
      </c>
      <c r="AR78">
        <v>1.56917</v>
      </c>
      <c r="AS78">
        <v>1.927646191</v>
      </c>
      <c r="AT78">
        <v>0</v>
      </c>
      <c r="AU78">
        <v>0</v>
      </c>
      <c r="AV78">
        <v>0</v>
      </c>
      <c r="AW78">
        <v>1.62</v>
      </c>
      <c r="AX78">
        <v>1.61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1.3788</v>
      </c>
      <c r="BE78">
        <v>0</v>
      </c>
      <c r="BF78">
        <v>5000</v>
      </c>
      <c r="BG78">
        <v>0</v>
      </c>
      <c r="BH78">
        <v>2500</v>
      </c>
      <c r="BI78">
        <v>0</v>
      </c>
      <c r="BJ78">
        <v>0</v>
      </c>
      <c r="BK78">
        <v>0</v>
      </c>
      <c r="BL78">
        <v>1539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5000</v>
      </c>
      <c r="BT78">
        <v>2500</v>
      </c>
      <c r="BU78">
        <v>2500</v>
      </c>
      <c r="BV78">
        <v>2500</v>
      </c>
      <c r="BW78">
        <v>2500</v>
      </c>
      <c r="BX78">
        <v>0</v>
      </c>
      <c r="BY78">
        <v>0</v>
      </c>
      <c r="BZ78">
        <v>0</v>
      </c>
      <c r="CA78">
        <v>1</v>
      </c>
      <c r="CB78">
        <v>2500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2500</v>
      </c>
      <c r="CI78" t="s">
        <v>3227</v>
      </c>
      <c r="CJ78" t="s">
        <v>3226</v>
      </c>
      <c r="CK78" t="s">
        <v>3225</v>
      </c>
      <c r="CL78" t="s">
        <v>3224</v>
      </c>
      <c r="CM78">
        <v>0</v>
      </c>
      <c r="CN78">
        <v>0</v>
      </c>
      <c r="CO78">
        <v>0</v>
      </c>
      <c r="CP78" t="s">
        <v>3223</v>
      </c>
      <c r="CQ78" t="s">
        <v>3222</v>
      </c>
      <c r="CR78">
        <v>0</v>
      </c>
      <c r="CS78">
        <v>0</v>
      </c>
      <c r="CT78">
        <v>0</v>
      </c>
      <c r="CU78">
        <v>0</v>
      </c>
      <c r="CV78">
        <v>0</v>
      </c>
      <c r="CW78" t="s">
        <v>3220</v>
      </c>
      <c r="CX78" t="s">
        <v>36</v>
      </c>
      <c r="CY78" t="s">
        <v>3221</v>
      </c>
      <c r="CZ78">
        <v>0</v>
      </c>
      <c r="DA78">
        <v>1.3788</v>
      </c>
      <c r="DB78">
        <v>13788</v>
      </c>
      <c r="DC78">
        <v>13788</v>
      </c>
      <c r="DD78">
        <v>5000</v>
      </c>
      <c r="DE78">
        <v>2500</v>
      </c>
      <c r="DF78" t="s">
        <v>3220</v>
      </c>
      <c r="DG78">
        <v>0</v>
      </c>
      <c r="DH78" t="s">
        <v>3221</v>
      </c>
      <c r="DI78">
        <v>10000</v>
      </c>
      <c r="DJ78" t="s">
        <v>38</v>
      </c>
      <c r="DK78">
        <v>650</v>
      </c>
      <c r="DL78">
        <v>10</v>
      </c>
      <c r="DM78" t="s">
        <v>3149</v>
      </c>
      <c r="DN78" t="s">
        <v>3231</v>
      </c>
      <c r="DO78" t="s">
        <v>8526</v>
      </c>
      <c r="DQ78">
        <f t="shared" si="3"/>
        <v>1</v>
      </c>
    </row>
    <row r="79" spans="1:121" x14ac:dyDescent="0.35">
      <c r="A79" t="str">
        <f t="shared" si="2"/>
        <v>STPSC10H</v>
      </c>
      <c r="B79" t="s">
        <v>8984</v>
      </c>
      <c r="C79">
        <v>10000</v>
      </c>
      <c r="D79" t="s">
        <v>3216</v>
      </c>
      <c r="E79" t="s">
        <v>38</v>
      </c>
      <c r="F79" t="s">
        <v>3216</v>
      </c>
      <c r="G79" t="s">
        <v>3219</v>
      </c>
      <c r="H79" t="s">
        <v>2282</v>
      </c>
      <c r="I79" t="s">
        <v>2341</v>
      </c>
      <c r="J79" t="s">
        <v>2340</v>
      </c>
      <c r="K79">
        <v>10000</v>
      </c>
      <c r="L79" t="s">
        <v>3210</v>
      </c>
      <c r="M79" t="s">
        <v>3216</v>
      </c>
      <c r="N79">
        <v>0</v>
      </c>
      <c r="O79">
        <v>0</v>
      </c>
      <c r="P79">
        <v>0</v>
      </c>
      <c r="Q79">
        <v>2987010</v>
      </c>
      <c r="R79">
        <v>0</v>
      </c>
      <c r="S79" t="s">
        <v>3218</v>
      </c>
      <c r="T79" t="s">
        <v>3217</v>
      </c>
      <c r="U79">
        <v>0</v>
      </c>
      <c r="V79">
        <v>0</v>
      </c>
      <c r="W79">
        <v>0</v>
      </c>
      <c r="X79">
        <v>0</v>
      </c>
      <c r="Y79">
        <v>0</v>
      </c>
      <c r="Z79" t="s">
        <v>3216</v>
      </c>
      <c r="AA79" t="s">
        <v>129</v>
      </c>
      <c r="AB79" t="s">
        <v>514</v>
      </c>
      <c r="AC79">
        <v>0</v>
      </c>
      <c r="AD79">
        <v>0</v>
      </c>
      <c r="AE79">
        <v>0</v>
      </c>
      <c r="AF79" t="s">
        <v>514</v>
      </c>
      <c r="AG79">
        <v>0</v>
      </c>
      <c r="AH79" t="s">
        <v>129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1.7005999999999999</v>
      </c>
      <c r="AQ79">
        <v>1.79</v>
      </c>
      <c r="AR79">
        <v>0</v>
      </c>
      <c r="AS79">
        <v>0</v>
      </c>
      <c r="AT79">
        <v>0</v>
      </c>
      <c r="AU79">
        <v>2.0545582119999999</v>
      </c>
      <c r="AV79">
        <v>0</v>
      </c>
      <c r="AW79">
        <v>1.95</v>
      </c>
      <c r="AX79">
        <v>1.73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1.79</v>
      </c>
      <c r="BE79">
        <v>0</v>
      </c>
      <c r="BF79">
        <v>2300</v>
      </c>
      <c r="BG79">
        <v>0</v>
      </c>
      <c r="BH79">
        <v>0</v>
      </c>
      <c r="BI79">
        <v>0</v>
      </c>
      <c r="BJ79">
        <v>115</v>
      </c>
      <c r="BK79">
        <v>0</v>
      </c>
      <c r="BL79">
        <v>367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2300</v>
      </c>
      <c r="BT79">
        <v>2500</v>
      </c>
      <c r="BU79">
        <v>1</v>
      </c>
      <c r="BV79">
        <v>0</v>
      </c>
      <c r="BW79">
        <v>0</v>
      </c>
      <c r="BX79">
        <v>0</v>
      </c>
      <c r="BY79">
        <v>1</v>
      </c>
      <c r="BZ79">
        <v>0</v>
      </c>
      <c r="CA79">
        <v>1</v>
      </c>
      <c r="CB79">
        <v>2500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4</v>
      </c>
      <c r="CI79" t="s">
        <v>3209</v>
      </c>
      <c r="CJ79" t="s">
        <v>3215</v>
      </c>
      <c r="CK79">
        <v>0</v>
      </c>
      <c r="CL79">
        <v>0</v>
      </c>
      <c r="CM79">
        <v>0</v>
      </c>
      <c r="CN79" t="s">
        <v>3214</v>
      </c>
      <c r="CO79">
        <v>0</v>
      </c>
      <c r="CP79" t="s">
        <v>3213</v>
      </c>
      <c r="CQ79" t="s">
        <v>3212</v>
      </c>
      <c r="CR79">
        <v>0</v>
      </c>
      <c r="CS79">
        <v>0</v>
      </c>
      <c r="CT79">
        <v>0</v>
      </c>
      <c r="CU79">
        <v>0</v>
      </c>
      <c r="CV79">
        <v>0</v>
      </c>
      <c r="CW79" t="s">
        <v>3211</v>
      </c>
      <c r="CX79" t="s">
        <v>23</v>
      </c>
      <c r="CY79" t="s">
        <v>3210</v>
      </c>
      <c r="CZ79" t="s">
        <v>129</v>
      </c>
      <c r="DA79">
        <v>1.7005999999999999</v>
      </c>
      <c r="DB79">
        <v>17006</v>
      </c>
      <c r="DC79">
        <v>17006</v>
      </c>
      <c r="DD79">
        <v>0</v>
      </c>
      <c r="DE79">
        <v>2500</v>
      </c>
      <c r="DF79" t="s">
        <v>3209</v>
      </c>
      <c r="DG79">
        <v>0</v>
      </c>
      <c r="DH79" t="s">
        <v>3216</v>
      </c>
      <c r="DI79">
        <v>10000</v>
      </c>
      <c r="DJ79" t="s">
        <v>38</v>
      </c>
      <c r="DK79">
        <v>650</v>
      </c>
      <c r="DL79">
        <v>10</v>
      </c>
      <c r="DM79" t="s">
        <v>2104</v>
      </c>
      <c r="DN79" t="s">
        <v>2340</v>
      </c>
      <c r="DO79" t="s">
        <v>8526</v>
      </c>
      <c r="DQ79">
        <f t="shared" si="3"/>
        <v>1</v>
      </c>
    </row>
    <row r="80" spans="1:121" x14ac:dyDescent="0.35">
      <c r="A80" t="str">
        <f t="shared" si="2"/>
        <v>STPSC10H</v>
      </c>
      <c r="B80" t="s">
        <v>3205</v>
      </c>
      <c r="C80">
        <v>10000</v>
      </c>
      <c r="D80" t="s">
        <v>3205</v>
      </c>
      <c r="E80" t="s">
        <v>38</v>
      </c>
      <c r="F80" t="s">
        <v>3205</v>
      </c>
      <c r="G80" t="s">
        <v>3208</v>
      </c>
      <c r="H80" t="s">
        <v>2282</v>
      </c>
      <c r="I80" t="s">
        <v>3149</v>
      </c>
      <c r="J80" t="s">
        <v>3177</v>
      </c>
      <c r="K80">
        <v>10000</v>
      </c>
      <c r="L80" t="s">
        <v>3198</v>
      </c>
      <c r="M80">
        <v>0</v>
      </c>
      <c r="N80" t="s">
        <v>3205</v>
      </c>
      <c r="O80">
        <v>0</v>
      </c>
      <c r="P80">
        <v>0</v>
      </c>
      <c r="Q80">
        <v>2376462</v>
      </c>
      <c r="R80">
        <v>0</v>
      </c>
      <c r="S80" t="s">
        <v>3207</v>
      </c>
      <c r="T80" t="s">
        <v>3206</v>
      </c>
      <c r="U80">
        <v>0</v>
      </c>
      <c r="V80">
        <v>0</v>
      </c>
      <c r="W80">
        <v>0</v>
      </c>
      <c r="X80" t="s">
        <v>3205</v>
      </c>
      <c r="Y80" t="s">
        <v>3205</v>
      </c>
      <c r="Z80">
        <v>0</v>
      </c>
      <c r="AA80" t="s">
        <v>48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 t="s">
        <v>48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1.44685</v>
      </c>
      <c r="AQ80">
        <v>0</v>
      </c>
      <c r="AR80">
        <v>1.5023</v>
      </c>
      <c r="AS80">
        <v>0</v>
      </c>
      <c r="AT80">
        <v>0</v>
      </c>
      <c r="AU80">
        <v>1.705670968</v>
      </c>
      <c r="AV80">
        <v>0</v>
      </c>
      <c r="AW80">
        <v>1.61</v>
      </c>
      <c r="AX80">
        <v>1.53</v>
      </c>
      <c r="AY80">
        <v>0</v>
      </c>
      <c r="AZ80">
        <v>0</v>
      </c>
      <c r="BA80">
        <v>0</v>
      </c>
      <c r="BB80">
        <v>1.4573340050000001</v>
      </c>
      <c r="BC80">
        <v>3.42</v>
      </c>
      <c r="BD80">
        <v>0</v>
      </c>
      <c r="BE80">
        <v>48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979</v>
      </c>
      <c r="BM80">
        <v>0</v>
      </c>
      <c r="BN80">
        <v>0</v>
      </c>
      <c r="BO80">
        <v>0</v>
      </c>
      <c r="BP80">
        <v>0</v>
      </c>
      <c r="BQ80">
        <v>875</v>
      </c>
      <c r="BR80">
        <v>0</v>
      </c>
      <c r="BS80">
        <v>0</v>
      </c>
      <c r="BT80">
        <v>1</v>
      </c>
      <c r="BU80">
        <v>0</v>
      </c>
      <c r="BV80">
        <v>1000</v>
      </c>
      <c r="BW80">
        <v>0</v>
      </c>
      <c r="BX80">
        <v>0</v>
      </c>
      <c r="BY80">
        <v>1</v>
      </c>
      <c r="BZ80">
        <v>0</v>
      </c>
      <c r="CA80">
        <v>1</v>
      </c>
      <c r="CB80">
        <v>1000</v>
      </c>
      <c r="CC80">
        <v>0</v>
      </c>
      <c r="CD80">
        <v>0</v>
      </c>
      <c r="CE80">
        <v>0</v>
      </c>
      <c r="CF80">
        <v>5</v>
      </c>
      <c r="CG80">
        <v>1</v>
      </c>
      <c r="CH80">
        <v>0</v>
      </c>
      <c r="CI80" t="s">
        <v>3197</v>
      </c>
      <c r="CJ80">
        <v>0</v>
      </c>
      <c r="CK80" t="s">
        <v>3204</v>
      </c>
      <c r="CL80">
        <v>0</v>
      </c>
      <c r="CM80">
        <v>0</v>
      </c>
      <c r="CN80" t="s">
        <v>3203</v>
      </c>
      <c r="CO80">
        <v>0</v>
      </c>
      <c r="CP80" t="s">
        <v>3202</v>
      </c>
      <c r="CQ80" t="s">
        <v>3201</v>
      </c>
      <c r="CR80">
        <v>0</v>
      </c>
      <c r="CS80">
        <v>0</v>
      </c>
      <c r="CT80">
        <v>0</v>
      </c>
      <c r="CU80" t="s">
        <v>3200</v>
      </c>
      <c r="CV80" t="s">
        <v>3199</v>
      </c>
      <c r="CW80">
        <v>0</v>
      </c>
      <c r="CX80" t="s">
        <v>23</v>
      </c>
      <c r="CY80" t="s">
        <v>3198</v>
      </c>
      <c r="CZ80" t="s">
        <v>48</v>
      </c>
      <c r="DA80">
        <v>1.44685</v>
      </c>
      <c r="DB80">
        <v>14468.5</v>
      </c>
      <c r="DC80">
        <v>14468.5</v>
      </c>
      <c r="DD80">
        <v>48</v>
      </c>
      <c r="DE80">
        <v>1</v>
      </c>
      <c r="DF80" t="s">
        <v>3197</v>
      </c>
      <c r="DG80">
        <v>0</v>
      </c>
      <c r="DH80" t="s">
        <v>3205</v>
      </c>
      <c r="DI80">
        <v>10000</v>
      </c>
      <c r="DJ80" t="s">
        <v>38</v>
      </c>
      <c r="DK80">
        <v>650</v>
      </c>
      <c r="DL80">
        <v>10</v>
      </c>
      <c r="DM80" t="s">
        <v>3149</v>
      </c>
      <c r="DN80" t="s">
        <v>3177</v>
      </c>
      <c r="DO80" t="s">
        <v>8525</v>
      </c>
      <c r="DQ80">
        <f t="shared" si="3"/>
        <v>1</v>
      </c>
    </row>
    <row r="81" spans="1:121" x14ac:dyDescent="0.35">
      <c r="A81" t="str">
        <f t="shared" si="2"/>
        <v>STPSC10H</v>
      </c>
      <c r="B81" t="s">
        <v>3195</v>
      </c>
      <c r="C81">
        <v>10000</v>
      </c>
      <c r="D81" t="s">
        <v>3195</v>
      </c>
      <c r="E81" t="s">
        <v>38</v>
      </c>
      <c r="F81" t="s">
        <v>3195</v>
      </c>
      <c r="G81" t="s">
        <v>3196</v>
      </c>
      <c r="H81" t="s">
        <v>2282</v>
      </c>
      <c r="I81" t="s">
        <v>3149</v>
      </c>
      <c r="J81" t="s">
        <v>3177</v>
      </c>
      <c r="K81">
        <v>10000</v>
      </c>
      <c r="L81" t="s">
        <v>3187</v>
      </c>
      <c r="M81">
        <v>0</v>
      </c>
      <c r="N81" t="s">
        <v>3195</v>
      </c>
      <c r="O81" t="s">
        <v>3195</v>
      </c>
      <c r="P81">
        <v>0</v>
      </c>
      <c r="Q81">
        <v>2806776</v>
      </c>
      <c r="R81">
        <v>0</v>
      </c>
      <c r="S81" t="s">
        <v>3194</v>
      </c>
      <c r="T81" t="s">
        <v>3193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 t="s">
        <v>48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 t="s">
        <v>48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1.6073599999999999</v>
      </c>
      <c r="AQ81">
        <v>0</v>
      </c>
      <c r="AR81">
        <v>1.6689700000000001</v>
      </c>
      <c r="AS81">
        <v>2.0785198010000001</v>
      </c>
      <c r="AT81">
        <v>0</v>
      </c>
      <c r="AU81">
        <v>1.951184214</v>
      </c>
      <c r="AV81">
        <v>0</v>
      </c>
      <c r="AW81">
        <v>1.82</v>
      </c>
      <c r="AX81">
        <v>2.31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758</v>
      </c>
      <c r="BF81">
        <v>0</v>
      </c>
      <c r="BG81">
        <v>1786</v>
      </c>
      <c r="BH81">
        <v>1000</v>
      </c>
      <c r="BI81">
        <v>0</v>
      </c>
      <c r="BJ81">
        <v>2826</v>
      </c>
      <c r="BK81">
        <v>0</v>
      </c>
      <c r="BL81">
        <v>985</v>
      </c>
      <c r="BM81">
        <v>243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1</v>
      </c>
      <c r="BU81">
        <v>0</v>
      </c>
      <c r="BV81">
        <v>1000</v>
      </c>
      <c r="BW81">
        <v>1</v>
      </c>
      <c r="BX81">
        <v>0</v>
      </c>
      <c r="BY81">
        <v>1</v>
      </c>
      <c r="BZ81">
        <v>0</v>
      </c>
      <c r="CA81">
        <v>1</v>
      </c>
      <c r="CB81">
        <v>1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 t="s">
        <v>3186</v>
      </c>
      <c r="CJ81">
        <v>0</v>
      </c>
      <c r="CK81" t="s">
        <v>3192</v>
      </c>
      <c r="CL81" t="s">
        <v>3191</v>
      </c>
      <c r="CM81">
        <v>0</v>
      </c>
      <c r="CN81" t="s">
        <v>3190</v>
      </c>
      <c r="CO81">
        <v>0</v>
      </c>
      <c r="CP81" t="s">
        <v>3189</v>
      </c>
      <c r="CQ81" t="s">
        <v>3188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 t="s">
        <v>23</v>
      </c>
      <c r="CY81" t="s">
        <v>3187</v>
      </c>
      <c r="CZ81" t="s">
        <v>48</v>
      </c>
      <c r="DA81">
        <v>1.6073599999999999</v>
      </c>
      <c r="DB81">
        <v>16073.6</v>
      </c>
      <c r="DC81">
        <v>16073.6</v>
      </c>
      <c r="DD81">
        <v>758</v>
      </c>
      <c r="DE81">
        <v>1</v>
      </c>
      <c r="DF81" t="s">
        <v>3186</v>
      </c>
      <c r="DG81">
        <v>0</v>
      </c>
      <c r="DH81" t="s">
        <v>3195</v>
      </c>
      <c r="DI81">
        <v>10000</v>
      </c>
      <c r="DJ81" t="s">
        <v>38</v>
      </c>
      <c r="DK81">
        <v>650</v>
      </c>
      <c r="DL81">
        <v>10</v>
      </c>
      <c r="DM81" t="s">
        <v>3149</v>
      </c>
      <c r="DN81" t="s">
        <v>3177</v>
      </c>
      <c r="DO81" t="s">
        <v>8567</v>
      </c>
      <c r="DQ81">
        <f t="shared" si="3"/>
        <v>1</v>
      </c>
    </row>
    <row r="82" spans="1:121" x14ac:dyDescent="0.35">
      <c r="A82" t="str">
        <f t="shared" si="2"/>
        <v>STPSC10H</v>
      </c>
      <c r="B82" t="s">
        <v>3185</v>
      </c>
      <c r="C82">
        <v>10000</v>
      </c>
      <c r="D82" t="s">
        <v>3185</v>
      </c>
      <c r="E82" t="s">
        <v>38</v>
      </c>
      <c r="F82" t="s">
        <v>3185</v>
      </c>
      <c r="G82" t="s">
        <v>3184</v>
      </c>
      <c r="H82" t="s">
        <v>2282</v>
      </c>
      <c r="I82" t="s">
        <v>3183</v>
      </c>
      <c r="J82" t="s">
        <v>2837</v>
      </c>
      <c r="K82">
        <v>10000</v>
      </c>
      <c r="L82" t="s">
        <v>3180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 t="s">
        <v>3182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 t="s">
        <v>129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 t="s">
        <v>129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1.30749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1.48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500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3000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1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 t="s">
        <v>3179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 t="s">
        <v>3181</v>
      </c>
      <c r="CQ82">
        <v>0</v>
      </c>
      <c r="CR82">
        <v>0</v>
      </c>
      <c r="CS82">
        <v>0</v>
      </c>
      <c r="CT82">
        <v>0</v>
      </c>
      <c r="CU82">
        <v>0</v>
      </c>
      <c r="CV82">
        <v>0</v>
      </c>
      <c r="CW82">
        <v>0</v>
      </c>
      <c r="CX82" t="s">
        <v>23</v>
      </c>
      <c r="CY82" t="s">
        <v>3180</v>
      </c>
      <c r="CZ82" t="s">
        <v>129</v>
      </c>
      <c r="DA82">
        <v>1.30749</v>
      </c>
      <c r="DB82">
        <v>13074.9</v>
      </c>
      <c r="DC82">
        <v>13074.9</v>
      </c>
      <c r="DD82">
        <v>0</v>
      </c>
      <c r="DE82">
        <v>3000</v>
      </c>
      <c r="DF82" t="s">
        <v>3179</v>
      </c>
      <c r="DG82">
        <v>0</v>
      </c>
      <c r="DH82" t="s">
        <v>3185</v>
      </c>
      <c r="DI82">
        <v>10000</v>
      </c>
      <c r="DJ82" t="s">
        <v>38</v>
      </c>
      <c r="DK82">
        <v>650</v>
      </c>
      <c r="DL82">
        <v>10</v>
      </c>
      <c r="DM82" t="s">
        <v>3183</v>
      </c>
      <c r="DN82" t="s">
        <v>2837</v>
      </c>
      <c r="DO82" t="s">
        <v>8568</v>
      </c>
      <c r="DQ82">
        <f t="shared" si="3"/>
        <v>1</v>
      </c>
    </row>
    <row r="83" spans="1:121" x14ac:dyDescent="0.35">
      <c r="A83" t="str">
        <f t="shared" si="2"/>
        <v>STPSC10H</v>
      </c>
      <c r="B83" t="s">
        <v>3174</v>
      </c>
      <c r="C83">
        <v>10000</v>
      </c>
      <c r="D83" t="s">
        <v>3174</v>
      </c>
      <c r="E83" t="s">
        <v>38</v>
      </c>
      <c r="F83" t="s">
        <v>3174</v>
      </c>
      <c r="G83" t="s">
        <v>3178</v>
      </c>
      <c r="H83" t="s">
        <v>2282</v>
      </c>
      <c r="I83" t="s">
        <v>3149</v>
      </c>
      <c r="J83" t="s">
        <v>3177</v>
      </c>
      <c r="K83">
        <v>10000</v>
      </c>
      <c r="L83" t="s">
        <v>3166</v>
      </c>
      <c r="M83" t="s">
        <v>3174</v>
      </c>
      <c r="N83" t="s">
        <v>3174</v>
      </c>
      <c r="O83" t="s">
        <v>3174</v>
      </c>
      <c r="P83">
        <v>0</v>
      </c>
      <c r="Q83">
        <v>2453460</v>
      </c>
      <c r="R83">
        <v>0</v>
      </c>
      <c r="S83" t="s">
        <v>3176</v>
      </c>
      <c r="T83" t="s">
        <v>3175</v>
      </c>
      <c r="U83">
        <v>0</v>
      </c>
      <c r="V83">
        <v>0</v>
      </c>
      <c r="W83">
        <v>0</v>
      </c>
      <c r="X83">
        <v>0</v>
      </c>
      <c r="Y83">
        <v>0</v>
      </c>
      <c r="Z83" t="s">
        <v>3174</v>
      </c>
      <c r="AA83" t="s">
        <v>48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1.66493</v>
      </c>
      <c r="AQ83">
        <v>1.9990000000000001</v>
      </c>
      <c r="AR83">
        <v>1.7287399999999999</v>
      </c>
      <c r="AS83">
        <v>2.08799812</v>
      </c>
      <c r="AT83">
        <v>0</v>
      </c>
      <c r="AU83">
        <v>2.1191669609999999</v>
      </c>
      <c r="AV83">
        <v>0</v>
      </c>
      <c r="AW83">
        <v>1.85</v>
      </c>
      <c r="AX83">
        <v>1.76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1.9990000000000001</v>
      </c>
      <c r="BE83">
        <v>987</v>
      </c>
      <c r="BF83">
        <v>348</v>
      </c>
      <c r="BG83">
        <v>0</v>
      </c>
      <c r="BH83">
        <v>1000</v>
      </c>
      <c r="BI83">
        <v>0</v>
      </c>
      <c r="BJ83">
        <v>0</v>
      </c>
      <c r="BK83">
        <v>0</v>
      </c>
      <c r="BL83">
        <v>760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348</v>
      </c>
      <c r="BT83">
        <v>1</v>
      </c>
      <c r="BU83">
        <v>1</v>
      </c>
      <c r="BV83">
        <v>1000</v>
      </c>
      <c r="BW83">
        <v>1</v>
      </c>
      <c r="BX83">
        <v>0</v>
      </c>
      <c r="BY83">
        <v>1</v>
      </c>
      <c r="BZ83">
        <v>0</v>
      </c>
      <c r="CA83">
        <v>1</v>
      </c>
      <c r="CB83">
        <v>1000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3</v>
      </c>
      <c r="CI83" t="s">
        <v>3165</v>
      </c>
      <c r="CJ83" t="s">
        <v>3173</v>
      </c>
      <c r="CK83" t="s">
        <v>3172</v>
      </c>
      <c r="CL83" t="s">
        <v>3171</v>
      </c>
      <c r="CM83">
        <v>0</v>
      </c>
      <c r="CN83" t="s">
        <v>3170</v>
      </c>
      <c r="CO83">
        <v>0</v>
      </c>
      <c r="CP83" t="s">
        <v>3169</v>
      </c>
      <c r="CQ83" t="s">
        <v>3168</v>
      </c>
      <c r="CR83">
        <v>0</v>
      </c>
      <c r="CS83">
        <v>0</v>
      </c>
      <c r="CT83">
        <v>0</v>
      </c>
      <c r="CU83">
        <v>0</v>
      </c>
      <c r="CV83">
        <v>0</v>
      </c>
      <c r="CW83" t="s">
        <v>3167</v>
      </c>
      <c r="CX83" t="s">
        <v>23</v>
      </c>
      <c r="CY83" t="s">
        <v>3166</v>
      </c>
      <c r="CZ83" t="s">
        <v>48</v>
      </c>
      <c r="DA83">
        <v>1.66493</v>
      </c>
      <c r="DB83">
        <v>16649.3</v>
      </c>
      <c r="DC83">
        <v>16649.3</v>
      </c>
      <c r="DD83">
        <v>987</v>
      </c>
      <c r="DE83">
        <v>1</v>
      </c>
      <c r="DF83" t="s">
        <v>3165</v>
      </c>
      <c r="DG83">
        <v>0</v>
      </c>
      <c r="DH83" t="s">
        <v>3174</v>
      </c>
      <c r="DI83">
        <v>10000</v>
      </c>
      <c r="DJ83" t="s">
        <v>38</v>
      </c>
      <c r="DK83">
        <v>650</v>
      </c>
      <c r="DL83">
        <v>10</v>
      </c>
      <c r="DM83" t="s">
        <v>3149</v>
      </c>
      <c r="DN83" t="s">
        <v>3177</v>
      </c>
      <c r="DO83" t="s">
        <v>8525</v>
      </c>
      <c r="DQ83">
        <f t="shared" si="3"/>
        <v>1</v>
      </c>
    </row>
    <row r="84" spans="1:121" x14ac:dyDescent="0.35">
      <c r="A84" t="str">
        <f t="shared" si="2"/>
        <v>STPSC10H</v>
      </c>
      <c r="B84" t="s">
        <v>8985</v>
      </c>
      <c r="C84">
        <v>10000</v>
      </c>
      <c r="D84" t="s">
        <v>3160</v>
      </c>
      <c r="E84" t="s">
        <v>38</v>
      </c>
      <c r="F84" t="s">
        <v>3160</v>
      </c>
      <c r="G84" t="s">
        <v>3164</v>
      </c>
      <c r="H84" t="s">
        <v>2282</v>
      </c>
      <c r="I84" t="s">
        <v>3149</v>
      </c>
      <c r="J84" t="s">
        <v>3163</v>
      </c>
      <c r="K84">
        <v>10000</v>
      </c>
      <c r="L84" t="s">
        <v>3152</v>
      </c>
      <c r="M84" t="s">
        <v>3160</v>
      </c>
      <c r="N84" t="s">
        <v>3160</v>
      </c>
      <c r="O84" t="s">
        <v>3160</v>
      </c>
      <c r="P84">
        <v>0</v>
      </c>
      <c r="Q84">
        <v>2376463</v>
      </c>
      <c r="R84">
        <v>0</v>
      </c>
      <c r="S84" t="s">
        <v>3162</v>
      </c>
      <c r="T84" t="s">
        <v>3161</v>
      </c>
      <c r="U84">
        <v>0</v>
      </c>
      <c r="V84">
        <v>0</v>
      </c>
      <c r="W84">
        <v>0</v>
      </c>
      <c r="X84">
        <v>0</v>
      </c>
      <c r="Y84">
        <v>0</v>
      </c>
      <c r="Z84" t="s">
        <v>3160</v>
      </c>
      <c r="AA84" t="s">
        <v>129</v>
      </c>
      <c r="AB84">
        <v>0</v>
      </c>
      <c r="AC84">
        <v>0</v>
      </c>
      <c r="AD84">
        <v>0</v>
      </c>
      <c r="AE84">
        <v>0</v>
      </c>
      <c r="AF84" t="s">
        <v>514</v>
      </c>
      <c r="AG84">
        <v>0</v>
      </c>
      <c r="AH84" t="s">
        <v>129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1.4944500000000001</v>
      </c>
      <c r="AQ84">
        <v>1.593</v>
      </c>
      <c r="AR84">
        <v>1.55172</v>
      </c>
      <c r="AS84">
        <v>1.861015525</v>
      </c>
      <c r="AT84">
        <v>0</v>
      </c>
      <c r="AU84">
        <v>1.8219667159999999</v>
      </c>
      <c r="AV84">
        <v>0</v>
      </c>
      <c r="AW84">
        <v>1.77</v>
      </c>
      <c r="AX84">
        <v>1.71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1.6687000000000001</v>
      </c>
      <c r="BE84">
        <v>0</v>
      </c>
      <c r="BF84">
        <v>3000</v>
      </c>
      <c r="BG84">
        <v>2000</v>
      </c>
      <c r="BH84">
        <v>2000</v>
      </c>
      <c r="BI84">
        <v>0</v>
      </c>
      <c r="BJ84">
        <v>766</v>
      </c>
      <c r="BK84">
        <v>0</v>
      </c>
      <c r="BL84">
        <v>2300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1000</v>
      </c>
      <c r="BT84">
        <v>1000</v>
      </c>
      <c r="BU84">
        <v>1000</v>
      </c>
      <c r="BV84">
        <v>1000</v>
      </c>
      <c r="BW84">
        <v>1000</v>
      </c>
      <c r="BX84">
        <v>0</v>
      </c>
      <c r="BY84">
        <v>1</v>
      </c>
      <c r="BZ84">
        <v>0</v>
      </c>
      <c r="CA84">
        <v>1</v>
      </c>
      <c r="CB84">
        <v>1000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1000</v>
      </c>
      <c r="CI84" t="s">
        <v>3151</v>
      </c>
      <c r="CJ84" t="s">
        <v>3159</v>
      </c>
      <c r="CK84" t="s">
        <v>3158</v>
      </c>
      <c r="CL84" t="s">
        <v>3157</v>
      </c>
      <c r="CM84">
        <v>0</v>
      </c>
      <c r="CN84" t="s">
        <v>3156</v>
      </c>
      <c r="CO84">
        <v>0</v>
      </c>
      <c r="CP84" t="s">
        <v>3155</v>
      </c>
      <c r="CQ84" t="s">
        <v>3154</v>
      </c>
      <c r="CR84">
        <v>0</v>
      </c>
      <c r="CS84">
        <v>0</v>
      </c>
      <c r="CT84">
        <v>0</v>
      </c>
      <c r="CU84">
        <v>0</v>
      </c>
      <c r="CV84">
        <v>0</v>
      </c>
      <c r="CW84" t="s">
        <v>3153</v>
      </c>
      <c r="CX84" t="s">
        <v>23</v>
      </c>
      <c r="CY84" t="s">
        <v>3152</v>
      </c>
      <c r="CZ84" t="s">
        <v>129</v>
      </c>
      <c r="DA84">
        <v>1.4944500000000001</v>
      </c>
      <c r="DB84">
        <v>14944.5</v>
      </c>
      <c r="DC84">
        <v>14944.5</v>
      </c>
      <c r="DD84">
        <v>0</v>
      </c>
      <c r="DE84">
        <v>1000</v>
      </c>
      <c r="DF84" t="s">
        <v>3151</v>
      </c>
      <c r="DG84">
        <v>0</v>
      </c>
      <c r="DH84" t="s">
        <v>3160</v>
      </c>
      <c r="DI84">
        <v>10000</v>
      </c>
      <c r="DJ84" t="s">
        <v>38</v>
      </c>
      <c r="DK84">
        <v>650</v>
      </c>
      <c r="DL84">
        <v>10</v>
      </c>
      <c r="DM84" t="s">
        <v>3149</v>
      </c>
      <c r="DN84" t="s">
        <v>3163</v>
      </c>
      <c r="DO84" t="s">
        <v>8536</v>
      </c>
      <c r="DQ84">
        <f t="shared" si="3"/>
        <v>1</v>
      </c>
    </row>
    <row r="85" spans="1:121" x14ac:dyDescent="0.35">
      <c r="A85" t="str">
        <f t="shared" si="2"/>
        <v>STPSC10H</v>
      </c>
      <c r="B85" t="s">
        <v>8986</v>
      </c>
      <c r="C85">
        <v>10000</v>
      </c>
      <c r="D85" t="s">
        <v>3145</v>
      </c>
      <c r="E85" t="s">
        <v>38</v>
      </c>
      <c r="F85" t="s">
        <v>3145</v>
      </c>
      <c r="G85" t="s">
        <v>3150</v>
      </c>
      <c r="H85" t="s">
        <v>2282</v>
      </c>
      <c r="I85" t="s">
        <v>3149</v>
      </c>
      <c r="J85" t="s">
        <v>3148</v>
      </c>
      <c r="K85">
        <v>10000</v>
      </c>
      <c r="L85" t="s">
        <v>3137</v>
      </c>
      <c r="M85" t="s">
        <v>3145</v>
      </c>
      <c r="N85" t="s">
        <v>3145</v>
      </c>
      <c r="O85" t="s">
        <v>3145</v>
      </c>
      <c r="P85">
        <v>0</v>
      </c>
      <c r="Q85">
        <v>0</v>
      </c>
      <c r="R85">
        <v>0</v>
      </c>
      <c r="S85" t="s">
        <v>3147</v>
      </c>
      <c r="T85" t="s">
        <v>3146</v>
      </c>
      <c r="U85">
        <v>0</v>
      </c>
      <c r="V85">
        <v>1660866</v>
      </c>
      <c r="W85">
        <v>0</v>
      </c>
      <c r="X85">
        <v>0</v>
      </c>
      <c r="Y85">
        <v>0</v>
      </c>
      <c r="Z85" t="s">
        <v>3145</v>
      </c>
      <c r="AA85" t="s">
        <v>129</v>
      </c>
      <c r="AB85" t="s">
        <v>514</v>
      </c>
      <c r="AC85">
        <v>0</v>
      </c>
      <c r="AD85">
        <v>0</v>
      </c>
      <c r="AE85">
        <v>0</v>
      </c>
      <c r="AF85">
        <v>0</v>
      </c>
      <c r="AG85">
        <v>0</v>
      </c>
      <c r="AH85" t="s">
        <v>129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1.72028</v>
      </c>
      <c r="AQ85">
        <v>1.93</v>
      </c>
      <c r="AR85">
        <v>1.7862100000000001</v>
      </c>
      <c r="AS85">
        <v>2.0775030559999998</v>
      </c>
      <c r="AT85">
        <v>0</v>
      </c>
      <c r="AU85">
        <v>0</v>
      </c>
      <c r="AV85">
        <v>0</v>
      </c>
      <c r="AW85">
        <v>1.91</v>
      </c>
      <c r="AX85">
        <v>1.75</v>
      </c>
      <c r="AY85">
        <v>0</v>
      </c>
      <c r="AZ85">
        <v>2.1030000000000002</v>
      </c>
      <c r="BA85">
        <v>0</v>
      </c>
      <c r="BB85">
        <v>0</v>
      </c>
      <c r="BC85">
        <v>0</v>
      </c>
      <c r="BD85">
        <v>1.93</v>
      </c>
      <c r="BE85">
        <v>1000</v>
      </c>
      <c r="BF85">
        <v>51</v>
      </c>
      <c r="BG85">
        <v>0</v>
      </c>
      <c r="BH85">
        <v>1000</v>
      </c>
      <c r="BI85">
        <v>0</v>
      </c>
      <c r="BJ85">
        <v>0</v>
      </c>
      <c r="BK85">
        <v>0</v>
      </c>
      <c r="BL85">
        <v>3518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51</v>
      </c>
      <c r="BT85">
        <v>1000</v>
      </c>
      <c r="BU85">
        <v>1</v>
      </c>
      <c r="BV85">
        <v>1000</v>
      </c>
      <c r="BW85">
        <v>1000</v>
      </c>
      <c r="BX85">
        <v>0</v>
      </c>
      <c r="BY85">
        <v>0</v>
      </c>
      <c r="BZ85">
        <v>0</v>
      </c>
      <c r="CA85">
        <v>1</v>
      </c>
      <c r="CB85">
        <v>1000</v>
      </c>
      <c r="CC85">
        <v>0</v>
      </c>
      <c r="CD85">
        <v>1000</v>
      </c>
      <c r="CE85">
        <v>0</v>
      </c>
      <c r="CF85">
        <v>0</v>
      </c>
      <c r="CG85">
        <v>0</v>
      </c>
      <c r="CH85">
        <v>4</v>
      </c>
      <c r="CI85" t="s">
        <v>3136</v>
      </c>
      <c r="CJ85" t="s">
        <v>3144</v>
      </c>
      <c r="CK85" t="s">
        <v>3143</v>
      </c>
      <c r="CL85" t="s">
        <v>3142</v>
      </c>
      <c r="CM85">
        <v>0</v>
      </c>
      <c r="CN85">
        <v>0</v>
      </c>
      <c r="CO85">
        <v>0</v>
      </c>
      <c r="CP85" t="s">
        <v>3141</v>
      </c>
      <c r="CQ85" t="s">
        <v>3140</v>
      </c>
      <c r="CR85">
        <v>0</v>
      </c>
      <c r="CS85" t="s">
        <v>3139</v>
      </c>
      <c r="CT85">
        <v>0</v>
      </c>
      <c r="CU85">
        <v>0</v>
      </c>
      <c r="CV85">
        <v>0</v>
      </c>
      <c r="CW85" t="s">
        <v>3138</v>
      </c>
      <c r="CX85" t="s">
        <v>23</v>
      </c>
      <c r="CY85" t="s">
        <v>3137</v>
      </c>
      <c r="CZ85" t="s">
        <v>129</v>
      </c>
      <c r="DA85">
        <v>1.72028</v>
      </c>
      <c r="DB85">
        <v>17202.8</v>
      </c>
      <c r="DC85">
        <v>17202.8</v>
      </c>
      <c r="DD85">
        <v>1000</v>
      </c>
      <c r="DE85">
        <v>1000</v>
      </c>
      <c r="DF85" t="s">
        <v>3136</v>
      </c>
      <c r="DG85">
        <v>0</v>
      </c>
      <c r="DH85" t="s">
        <v>3145</v>
      </c>
      <c r="DI85">
        <v>10000</v>
      </c>
      <c r="DJ85" t="s">
        <v>38</v>
      </c>
      <c r="DK85">
        <v>650</v>
      </c>
      <c r="DL85">
        <v>10</v>
      </c>
      <c r="DM85" t="s">
        <v>3149</v>
      </c>
      <c r="DN85" t="s">
        <v>3148</v>
      </c>
      <c r="DO85" t="s">
        <v>8536</v>
      </c>
      <c r="DQ85">
        <f t="shared" si="3"/>
        <v>1</v>
      </c>
    </row>
    <row r="86" spans="1:121" x14ac:dyDescent="0.35">
      <c r="A86" t="str">
        <f t="shared" si="2"/>
        <v>STPSC120</v>
      </c>
      <c r="B86" t="s">
        <v>3047</v>
      </c>
      <c r="C86">
        <v>10000</v>
      </c>
      <c r="D86" t="s">
        <v>3047</v>
      </c>
      <c r="E86" t="s">
        <v>38</v>
      </c>
      <c r="F86" t="s">
        <v>3047</v>
      </c>
      <c r="G86" t="s">
        <v>3050</v>
      </c>
      <c r="H86" t="s">
        <v>2282</v>
      </c>
      <c r="I86" t="s">
        <v>2996</v>
      </c>
      <c r="J86" t="s">
        <v>2946</v>
      </c>
      <c r="K86">
        <v>10000</v>
      </c>
      <c r="L86" t="s">
        <v>3049</v>
      </c>
      <c r="M86" t="s">
        <v>3047</v>
      </c>
      <c r="N86" t="s">
        <v>3047</v>
      </c>
      <c r="O86" t="s">
        <v>3047</v>
      </c>
      <c r="P86">
        <v>0</v>
      </c>
      <c r="Q86">
        <v>0</v>
      </c>
      <c r="R86">
        <v>0</v>
      </c>
      <c r="S86" t="s">
        <v>3048</v>
      </c>
      <c r="T86" t="s">
        <v>3040</v>
      </c>
      <c r="U86">
        <v>0</v>
      </c>
      <c r="V86">
        <v>0</v>
      </c>
      <c r="W86">
        <v>0</v>
      </c>
      <c r="X86">
        <v>0</v>
      </c>
      <c r="Y86">
        <v>0</v>
      </c>
      <c r="Z86" t="s">
        <v>3047</v>
      </c>
      <c r="AA86" t="s">
        <v>48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1.7188000000000001</v>
      </c>
      <c r="AQ86">
        <v>1.7515000000000001</v>
      </c>
      <c r="AR86">
        <v>1.6023000000000001</v>
      </c>
      <c r="AS86">
        <v>1.9214892370000001</v>
      </c>
      <c r="AT86">
        <v>0</v>
      </c>
      <c r="AU86">
        <v>0</v>
      </c>
      <c r="AV86">
        <v>0</v>
      </c>
      <c r="AW86">
        <v>1.71</v>
      </c>
      <c r="AX86">
        <v>1.57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1.7230000000000001</v>
      </c>
      <c r="BE86">
        <v>0</v>
      </c>
      <c r="BF86">
        <v>988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987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984</v>
      </c>
      <c r="BT86">
        <v>1000</v>
      </c>
      <c r="BU86">
        <v>1</v>
      </c>
      <c r="BV86">
        <v>1000</v>
      </c>
      <c r="BW86">
        <v>50</v>
      </c>
      <c r="BX86">
        <v>0</v>
      </c>
      <c r="BY86">
        <v>0</v>
      </c>
      <c r="BZ86">
        <v>0</v>
      </c>
      <c r="CA86">
        <v>1</v>
      </c>
      <c r="CB86">
        <v>1000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6</v>
      </c>
      <c r="CI86" t="s">
        <v>3046</v>
      </c>
      <c r="CJ86" t="s">
        <v>3045</v>
      </c>
      <c r="CK86" t="s">
        <v>3044</v>
      </c>
      <c r="CL86" t="s">
        <v>3043</v>
      </c>
      <c r="CM86">
        <v>0</v>
      </c>
      <c r="CN86">
        <v>0</v>
      </c>
      <c r="CO86">
        <v>0</v>
      </c>
      <c r="CP86" t="s">
        <v>3042</v>
      </c>
      <c r="CQ86" t="s">
        <v>3039</v>
      </c>
      <c r="CR86">
        <v>0</v>
      </c>
      <c r="CS86">
        <v>0</v>
      </c>
      <c r="CT86">
        <v>0</v>
      </c>
      <c r="CU86">
        <v>0</v>
      </c>
      <c r="CV86">
        <v>0</v>
      </c>
      <c r="CW86" t="s">
        <v>3041</v>
      </c>
      <c r="CX86" t="s">
        <v>30</v>
      </c>
      <c r="CY86" t="s">
        <v>3040</v>
      </c>
      <c r="CZ86">
        <v>0</v>
      </c>
      <c r="DA86">
        <v>1.57</v>
      </c>
      <c r="DB86">
        <v>15700</v>
      </c>
      <c r="DC86">
        <v>15700</v>
      </c>
      <c r="DD86">
        <v>0</v>
      </c>
      <c r="DE86">
        <v>1000</v>
      </c>
      <c r="DF86" t="s">
        <v>3039</v>
      </c>
      <c r="DG86">
        <v>0</v>
      </c>
      <c r="DH86" t="s">
        <v>3047</v>
      </c>
      <c r="DI86">
        <v>10000</v>
      </c>
      <c r="DJ86" t="s">
        <v>38</v>
      </c>
      <c r="DK86">
        <v>650</v>
      </c>
      <c r="DL86">
        <v>12</v>
      </c>
      <c r="DM86" t="s">
        <v>2996</v>
      </c>
      <c r="DN86" t="s">
        <v>2946</v>
      </c>
      <c r="DO86" t="s">
        <v>8525</v>
      </c>
      <c r="DQ86">
        <f t="shared" si="3"/>
        <v>1</v>
      </c>
    </row>
    <row r="87" spans="1:121" x14ac:dyDescent="0.35">
      <c r="A87" t="str">
        <f t="shared" si="2"/>
        <v>STPSC120</v>
      </c>
      <c r="B87" t="s">
        <v>3034</v>
      </c>
      <c r="C87">
        <v>10000</v>
      </c>
      <c r="D87" t="s">
        <v>3034</v>
      </c>
      <c r="E87" t="s">
        <v>38</v>
      </c>
      <c r="F87" t="s">
        <v>3034</v>
      </c>
      <c r="G87" t="s">
        <v>3038</v>
      </c>
      <c r="H87" t="s">
        <v>2282</v>
      </c>
      <c r="I87" t="s">
        <v>2996</v>
      </c>
      <c r="J87" t="s">
        <v>3037</v>
      </c>
      <c r="K87">
        <v>10000</v>
      </c>
      <c r="L87" t="s">
        <v>3025</v>
      </c>
      <c r="M87" t="s">
        <v>3034</v>
      </c>
      <c r="N87" t="s">
        <v>3034</v>
      </c>
      <c r="O87">
        <v>0</v>
      </c>
      <c r="P87">
        <v>0</v>
      </c>
      <c r="Q87">
        <v>2575560</v>
      </c>
      <c r="R87">
        <v>0</v>
      </c>
      <c r="S87" t="s">
        <v>3036</v>
      </c>
      <c r="T87" t="s">
        <v>3035</v>
      </c>
      <c r="U87">
        <v>0</v>
      </c>
      <c r="V87">
        <v>1241124</v>
      </c>
      <c r="W87">
        <v>0</v>
      </c>
      <c r="X87">
        <v>0</v>
      </c>
      <c r="Y87" t="s">
        <v>3034</v>
      </c>
      <c r="Z87" t="s">
        <v>3034</v>
      </c>
      <c r="AA87" t="s">
        <v>48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 t="s">
        <v>48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1.7734099999999999</v>
      </c>
      <c r="AQ87">
        <v>1.8120000000000001</v>
      </c>
      <c r="AR87">
        <v>1.84138</v>
      </c>
      <c r="AS87">
        <v>0</v>
      </c>
      <c r="AT87">
        <v>0</v>
      </c>
      <c r="AU87">
        <v>2.1837757089999998</v>
      </c>
      <c r="AV87">
        <v>0</v>
      </c>
      <c r="AW87">
        <v>2.0099999999999998</v>
      </c>
      <c r="AX87">
        <v>3</v>
      </c>
      <c r="AY87">
        <v>0</v>
      </c>
      <c r="AZ87">
        <v>2.8050000000000002</v>
      </c>
      <c r="BA87">
        <v>0</v>
      </c>
      <c r="BB87">
        <v>0</v>
      </c>
      <c r="BC87">
        <v>2.94</v>
      </c>
      <c r="BD87">
        <v>1.7821</v>
      </c>
      <c r="BE87">
        <v>315</v>
      </c>
      <c r="BF87">
        <v>100</v>
      </c>
      <c r="BG87">
        <v>0</v>
      </c>
      <c r="BH87">
        <v>0</v>
      </c>
      <c r="BI87">
        <v>0</v>
      </c>
      <c r="BJ87">
        <v>923</v>
      </c>
      <c r="BK87">
        <v>0</v>
      </c>
      <c r="BL87">
        <v>4869</v>
      </c>
      <c r="BM87">
        <v>923</v>
      </c>
      <c r="BN87">
        <v>0</v>
      </c>
      <c r="BO87">
        <v>32</v>
      </c>
      <c r="BP87">
        <v>0</v>
      </c>
      <c r="BQ87">
        <v>0</v>
      </c>
      <c r="BR87">
        <v>0</v>
      </c>
      <c r="BS87">
        <v>100</v>
      </c>
      <c r="BT87">
        <v>1</v>
      </c>
      <c r="BU87">
        <v>1</v>
      </c>
      <c r="BV87">
        <v>1000</v>
      </c>
      <c r="BW87">
        <v>0</v>
      </c>
      <c r="BX87">
        <v>0</v>
      </c>
      <c r="BY87">
        <v>1</v>
      </c>
      <c r="BZ87">
        <v>0</v>
      </c>
      <c r="CA87">
        <v>1</v>
      </c>
      <c r="CB87">
        <v>1</v>
      </c>
      <c r="CC87">
        <v>0</v>
      </c>
      <c r="CD87">
        <v>2</v>
      </c>
      <c r="CE87">
        <v>0</v>
      </c>
      <c r="CF87">
        <v>0</v>
      </c>
      <c r="CG87">
        <v>1</v>
      </c>
      <c r="CH87">
        <v>5</v>
      </c>
      <c r="CI87" t="s">
        <v>3024</v>
      </c>
      <c r="CJ87" t="s">
        <v>3033</v>
      </c>
      <c r="CK87" t="s">
        <v>3032</v>
      </c>
      <c r="CL87">
        <v>0</v>
      </c>
      <c r="CM87">
        <v>0</v>
      </c>
      <c r="CN87" t="s">
        <v>3031</v>
      </c>
      <c r="CO87">
        <v>0</v>
      </c>
      <c r="CP87" t="s">
        <v>3030</v>
      </c>
      <c r="CQ87" t="s">
        <v>3029</v>
      </c>
      <c r="CR87">
        <v>0</v>
      </c>
      <c r="CS87" t="s">
        <v>3028</v>
      </c>
      <c r="CT87">
        <v>0</v>
      </c>
      <c r="CU87">
        <v>0</v>
      </c>
      <c r="CV87" t="s">
        <v>3027</v>
      </c>
      <c r="CW87" t="s">
        <v>3026</v>
      </c>
      <c r="CX87" t="s">
        <v>23</v>
      </c>
      <c r="CY87" t="s">
        <v>3025</v>
      </c>
      <c r="CZ87" t="s">
        <v>48</v>
      </c>
      <c r="DA87">
        <v>1.7734099999999999</v>
      </c>
      <c r="DB87">
        <v>17734.099999999999</v>
      </c>
      <c r="DC87">
        <v>17734.099999999999</v>
      </c>
      <c r="DD87">
        <v>315</v>
      </c>
      <c r="DE87">
        <v>1</v>
      </c>
      <c r="DF87" t="s">
        <v>3024</v>
      </c>
      <c r="DG87">
        <v>0</v>
      </c>
      <c r="DH87" t="s">
        <v>3034</v>
      </c>
      <c r="DI87">
        <v>10000</v>
      </c>
      <c r="DJ87" t="s">
        <v>38</v>
      </c>
      <c r="DK87">
        <v>650</v>
      </c>
      <c r="DL87">
        <v>12</v>
      </c>
      <c r="DM87" t="s">
        <v>2996</v>
      </c>
      <c r="DN87" t="s">
        <v>3037</v>
      </c>
      <c r="DO87" t="s">
        <v>8525</v>
      </c>
      <c r="DQ87">
        <f t="shared" si="3"/>
        <v>1</v>
      </c>
    </row>
    <row r="88" spans="1:121" x14ac:dyDescent="0.35">
      <c r="A88" t="str">
        <f t="shared" si="2"/>
        <v>STPSC120</v>
      </c>
      <c r="B88" t="s">
        <v>8987</v>
      </c>
      <c r="C88">
        <v>10000</v>
      </c>
      <c r="D88" t="s">
        <v>3020</v>
      </c>
      <c r="E88" t="s">
        <v>38</v>
      </c>
      <c r="F88" t="s">
        <v>3020</v>
      </c>
      <c r="G88" t="s">
        <v>3023</v>
      </c>
      <c r="H88" t="s">
        <v>2282</v>
      </c>
      <c r="I88" t="s">
        <v>2996</v>
      </c>
      <c r="J88" t="s">
        <v>2296</v>
      </c>
      <c r="K88">
        <v>10000</v>
      </c>
      <c r="L88" t="s">
        <v>3013</v>
      </c>
      <c r="M88" t="s">
        <v>3020</v>
      </c>
      <c r="N88" t="s">
        <v>3020</v>
      </c>
      <c r="O88">
        <v>0</v>
      </c>
      <c r="P88">
        <v>0</v>
      </c>
      <c r="Q88">
        <v>3105987</v>
      </c>
      <c r="R88">
        <v>0</v>
      </c>
      <c r="S88" t="s">
        <v>3022</v>
      </c>
      <c r="T88" t="s">
        <v>3021</v>
      </c>
      <c r="U88">
        <v>0</v>
      </c>
      <c r="V88">
        <v>0</v>
      </c>
      <c r="W88">
        <v>0</v>
      </c>
      <c r="X88">
        <v>0</v>
      </c>
      <c r="Y88">
        <v>0</v>
      </c>
      <c r="Z88" t="s">
        <v>3020</v>
      </c>
      <c r="AA88" t="s">
        <v>129</v>
      </c>
      <c r="AB88" t="s">
        <v>514</v>
      </c>
      <c r="AC88">
        <v>0</v>
      </c>
      <c r="AD88">
        <v>0</v>
      </c>
      <c r="AE88">
        <v>0</v>
      </c>
      <c r="AF88" t="s">
        <v>514</v>
      </c>
      <c r="AG88">
        <v>0</v>
      </c>
      <c r="AH88" t="s">
        <v>129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1.98288</v>
      </c>
      <c r="AQ88">
        <v>2.0609999999999999</v>
      </c>
      <c r="AR88">
        <v>2.0588799999999998</v>
      </c>
      <c r="AS88">
        <v>0</v>
      </c>
      <c r="AT88">
        <v>0</v>
      </c>
      <c r="AU88">
        <v>2.274227958</v>
      </c>
      <c r="AV88">
        <v>0</v>
      </c>
      <c r="AW88">
        <v>2.2000000000000002</v>
      </c>
      <c r="AX88">
        <v>2.02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2.0609999999999999</v>
      </c>
      <c r="BE88">
        <v>0</v>
      </c>
      <c r="BF88">
        <v>286</v>
      </c>
      <c r="BG88">
        <v>0</v>
      </c>
      <c r="BH88">
        <v>0</v>
      </c>
      <c r="BI88">
        <v>0</v>
      </c>
      <c r="BJ88">
        <v>7</v>
      </c>
      <c r="BK88">
        <v>0</v>
      </c>
      <c r="BL88">
        <v>290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286</v>
      </c>
      <c r="BT88">
        <v>1000</v>
      </c>
      <c r="BU88">
        <v>1</v>
      </c>
      <c r="BV88">
        <v>1000</v>
      </c>
      <c r="BW88">
        <v>0</v>
      </c>
      <c r="BX88">
        <v>0</v>
      </c>
      <c r="BY88">
        <v>1</v>
      </c>
      <c r="BZ88">
        <v>0</v>
      </c>
      <c r="CA88">
        <v>1</v>
      </c>
      <c r="CB88">
        <v>1000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3</v>
      </c>
      <c r="CI88" t="s">
        <v>3012</v>
      </c>
      <c r="CJ88" t="s">
        <v>3019</v>
      </c>
      <c r="CK88" t="s">
        <v>3018</v>
      </c>
      <c r="CL88">
        <v>0</v>
      </c>
      <c r="CM88">
        <v>0</v>
      </c>
      <c r="CN88" t="s">
        <v>3017</v>
      </c>
      <c r="CO88">
        <v>0</v>
      </c>
      <c r="CP88" t="s">
        <v>3016</v>
      </c>
      <c r="CQ88" t="s">
        <v>3015</v>
      </c>
      <c r="CR88">
        <v>0</v>
      </c>
      <c r="CS88">
        <v>0</v>
      </c>
      <c r="CT88">
        <v>0</v>
      </c>
      <c r="CU88">
        <v>0</v>
      </c>
      <c r="CV88">
        <v>0</v>
      </c>
      <c r="CW88" t="s">
        <v>3014</v>
      </c>
      <c r="CX88" t="s">
        <v>23</v>
      </c>
      <c r="CY88" t="s">
        <v>3013</v>
      </c>
      <c r="CZ88" t="s">
        <v>129</v>
      </c>
      <c r="DA88">
        <v>1.98288</v>
      </c>
      <c r="DB88">
        <v>19828.8</v>
      </c>
      <c r="DC88">
        <v>19828.8</v>
      </c>
      <c r="DD88">
        <v>0</v>
      </c>
      <c r="DE88">
        <v>1000</v>
      </c>
      <c r="DF88" t="s">
        <v>3012</v>
      </c>
      <c r="DG88">
        <v>0</v>
      </c>
      <c r="DH88" t="s">
        <v>3020</v>
      </c>
      <c r="DI88">
        <v>10000</v>
      </c>
      <c r="DJ88" t="s">
        <v>38</v>
      </c>
      <c r="DK88">
        <v>650</v>
      </c>
      <c r="DL88">
        <v>12</v>
      </c>
      <c r="DM88" t="s">
        <v>2996</v>
      </c>
      <c r="DN88" t="s">
        <v>2296</v>
      </c>
      <c r="DO88" t="s">
        <v>8536</v>
      </c>
      <c r="DQ88">
        <f t="shared" si="3"/>
        <v>1</v>
      </c>
    </row>
    <row r="89" spans="1:121" x14ac:dyDescent="0.35">
      <c r="A89" t="str">
        <f t="shared" si="2"/>
        <v>STPSC120</v>
      </c>
      <c r="B89" t="s">
        <v>8988</v>
      </c>
      <c r="C89">
        <v>10000</v>
      </c>
      <c r="D89" t="s">
        <v>3007</v>
      </c>
      <c r="E89" t="s">
        <v>38</v>
      </c>
      <c r="F89" t="s">
        <v>3007</v>
      </c>
      <c r="G89" t="s">
        <v>3011</v>
      </c>
      <c r="H89" t="s">
        <v>2282</v>
      </c>
      <c r="I89" t="s">
        <v>2996</v>
      </c>
      <c r="J89" t="s">
        <v>2310</v>
      </c>
      <c r="K89">
        <v>10000</v>
      </c>
      <c r="L89" t="s">
        <v>2999</v>
      </c>
      <c r="M89" t="s">
        <v>3007</v>
      </c>
      <c r="N89" t="s">
        <v>3007</v>
      </c>
      <c r="O89" t="s">
        <v>3007</v>
      </c>
      <c r="P89" t="s">
        <v>3010</v>
      </c>
      <c r="Q89">
        <v>0</v>
      </c>
      <c r="R89">
        <v>0</v>
      </c>
      <c r="S89" t="s">
        <v>3009</v>
      </c>
      <c r="T89" t="s">
        <v>3008</v>
      </c>
      <c r="U89">
        <v>0</v>
      </c>
      <c r="V89">
        <v>0</v>
      </c>
      <c r="W89">
        <v>0</v>
      </c>
      <c r="X89">
        <v>0</v>
      </c>
      <c r="Y89">
        <v>0</v>
      </c>
      <c r="Z89" t="s">
        <v>3007</v>
      </c>
      <c r="AA89" t="s">
        <v>129</v>
      </c>
      <c r="AB89" t="s">
        <v>514</v>
      </c>
      <c r="AC89">
        <v>0</v>
      </c>
      <c r="AD89">
        <v>0</v>
      </c>
      <c r="AE89" t="s">
        <v>514</v>
      </c>
      <c r="AF89">
        <v>0</v>
      </c>
      <c r="AG89">
        <v>0</v>
      </c>
      <c r="AH89" t="s">
        <v>129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1.6282700000000001</v>
      </c>
      <c r="AQ89">
        <v>1.79</v>
      </c>
      <c r="AR89">
        <v>1.69068</v>
      </c>
      <c r="AS89">
        <v>1.966485837</v>
      </c>
      <c r="AT89">
        <v>2.4500000000000002</v>
      </c>
      <c r="AU89">
        <v>0</v>
      </c>
      <c r="AV89">
        <v>0</v>
      </c>
      <c r="AW89">
        <v>1.81</v>
      </c>
      <c r="AX89">
        <v>1.66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1.79</v>
      </c>
      <c r="BE89">
        <v>0</v>
      </c>
      <c r="BF89">
        <v>200</v>
      </c>
      <c r="BG89">
        <v>0</v>
      </c>
      <c r="BH89">
        <v>0</v>
      </c>
      <c r="BI89">
        <v>50</v>
      </c>
      <c r="BJ89">
        <v>0</v>
      </c>
      <c r="BK89">
        <v>0</v>
      </c>
      <c r="BL89">
        <v>197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200</v>
      </c>
      <c r="BT89">
        <v>1000</v>
      </c>
      <c r="BU89">
        <v>1</v>
      </c>
      <c r="BV89">
        <v>1000</v>
      </c>
      <c r="BW89">
        <v>1000</v>
      </c>
      <c r="BX89">
        <v>1</v>
      </c>
      <c r="BY89">
        <v>0</v>
      </c>
      <c r="BZ89">
        <v>0</v>
      </c>
      <c r="CA89">
        <v>1</v>
      </c>
      <c r="CB89">
        <v>1000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4</v>
      </c>
      <c r="CI89" t="s">
        <v>2998</v>
      </c>
      <c r="CJ89" t="s">
        <v>3006</v>
      </c>
      <c r="CK89" t="s">
        <v>3005</v>
      </c>
      <c r="CL89" t="s">
        <v>3004</v>
      </c>
      <c r="CM89" t="s">
        <v>3003</v>
      </c>
      <c r="CN89">
        <v>0</v>
      </c>
      <c r="CO89">
        <v>0</v>
      </c>
      <c r="CP89" t="s">
        <v>3002</v>
      </c>
      <c r="CQ89" t="s">
        <v>3001</v>
      </c>
      <c r="CR89">
        <v>0</v>
      </c>
      <c r="CS89">
        <v>0</v>
      </c>
      <c r="CT89">
        <v>0</v>
      </c>
      <c r="CU89">
        <v>0</v>
      </c>
      <c r="CV89">
        <v>0</v>
      </c>
      <c r="CW89" t="s">
        <v>3000</v>
      </c>
      <c r="CX89" t="s">
        <v>23</v>
      </c>
      <c r="CY89" t="s">
        <v>2999</v>
      </c>
      <c r="CZ89" t="s">
        <v>129</v>
      </c>
      <c r="DA89">
        <v>1.6282700000000001</v>
      </c>
      <c r="DB89">
        <v>16282.7</v>
      </c>
      <c r="DC89">
        <v>16282.7</v>
      </c>
      <c r="DD89">
        <v>0</v>
      </c>
      <c r="DE89">
        <v>1000</v>
      </c>
      <c r="DF89" t="s">
        <v>2998</v>
      </c>
      <c r="DG89">
        <v>0</v>
      </c>
      <c r="DH89" t="s">
        <v>3007</v>
      </c>
      <c r="DI89">
        <v>10000</v>
      </c>
      <c r="DJ89" t="s">
        <v>38</v>
      </c>
      <c r="DK89">
        <v>650</v>
      </c>
      <c r="DL89">
        <v>12</v>
      </c>
      <c r="DM89" t="s">
        <v>2996</v>
      </c>
      <c r="DN89" t="s">
        <v>2310</v>
      </c>
      <c r="DO89" t="s">
        <v>8536</v>
      </c>
      <c r="DQ89">
        <f t="shared" si="3"/>
        <v>1</v>
      </c>
    </row>
    <row r="90" spans="1:121" x14ac:dyDescent="0.35">
      <c r="A90" t="str">
        <f t="shared" si="2"/>
        <v>STPSC120</v>
      </c>
      <c r="B90" t="s">
        <v>8989</v>
      </c>
      <c r="C90">
        <v>10000</v>
      </c>
      <c r="D90" t="s">
        <v>2993</v>
      </c>
      <c r="E90" t="s">
        <v>38</v>
      </c>
      <c r="F90" t="s">
        <v>2993</v>
      </c>
      <c r="G90" t="s">
        <v>2997</v>
      </c>
      <c r="H90" t="s">
        <v>2282</v>
      </c>
      <c r="I90" t="s">
        <v>2996</v>
      </c>
      <c r="J90" t="s">
        <v>2837</v>
      </c>
      <c r="K90">
        <v>10000</v>
      </c>
      <c r="L90" t="s">
        <v>2987</v>
      </c>
      <c r="M90" t="s">
        <v>2993</v>
      </c>
      <c r="N90">
        <v>0</v>
      </c>
      <c r="O90" t="s">
        <v>2993</v>
      </c>
      <c r="P90">
        <v>0</v>
      </c>
      <c r="Q90">
        <v>0</v>
      </c>
      <c r="R90">
        <v>0</v>
      </c>
      <c r="S90" t="s">
        <v>2995</v>
      </c>
      <c r="T90" t="s">
        <v>2994</v>
      </c>
      <c r="U90">
        <v>0</v>
      </c>
      <c r="V90">
        <v>0</v>
      </c>
      <c r="W90">
        <v>0</v>
      </c>
      <c r="X90">
        <v>0</v>
      </c>
      <c r="Y90">
        <v>0</v>
      </c>
      <c r="Z90" t="s">
        <v>2993</v>
      </c>
      <c r="AA90" t="s">
        <v>129</v>
      </c>
      <c r="AB90" t="s">
        <v>514</v>
      </c>
      <c r="AC90">
        <v>0</v>
      </c>
      <c r="AD90">
        <v>0</v>
      </c>
      <c r="AE90">
        <v>0</v>
      </c>
      <c r="AF90">
        <v>0</v>
      </c>
      <c r="AG90">
        <v>0</v>
      </c>
      <c r="AH90" t="s">
        <v>129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1.9151100000000001</v>
      </c>
      <c r="AQ90">
        <v>2.6850000000000001</v>
      </c>
      <c r="AR90">
        <v>0</v>
      </c>
      <c r="AS90">
        <v>2.4016864400000002</v>
      </c>
      <c r="AT90">
        <v>0</v>
      </c>
      <c r="AU90">
        <v>0</v>
      </c>
      <c r="AV90">
        <v>0</v>
      </c>
      <c r="AW90">
        <v>2.2200000000000002</v>
      </c>
      <c r="AX90">
        <v>1.95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2.6850000000000001</v>
      </c>
      <c r="BE90">
        <v>0</v>
      </c>
      <c r="BF90">
        <v>445</v>
      </c>
      <c r="BG90">
        <v>0</v>
      </c>
      <c r="BH90">
        <v>1000</v>
      </c>
      <c r="BI90">
        <v>0</v>
      </c>
      <c r="BJ90">
        <v>0</v>
      </c>
      <c r="BK90">
        <v>0</v>
      </c>
      <c r="BL90">
        <v>1992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445</v>
      </c>
      <c r="BT90">
        <v>1000</v>
      </c>
      <c r="BU90">
        <v>1</v>
      </c>
      <c r="BV90">
        <v>0</v>
      </c>
      <c r="BW90">
        <v>1</v>
      </c>
      <c r="BX90">
        <v>0</v>
      </c>
      <c r="BY90">
        <v>0</v>
      </c>
      <c r="BZ90">
        <v>0</v>
      </c>
      <c r="CA90">
        <v>1</v>
      </c>
      <c r="CB90">
        <v>1000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3</v>
      </c>
      <c r="CI90" t="s">
        <v>2986</v>
      </c>
      <c r="CJ90" t="s">
        <v>2992</v>
      </c>
      <c r="CK90">
        <v>0</v>
      </c>
      <c r="CL90" t="s">
        <v>2991</v>
      </c>
      <c r="CM90">
        <v>0</v>
      </c>
      <c r="CN90">
        <v>0</v>
      </c>
      <c r="CO90">
        <v>0</v>
      </c>
      <c r="CP90" t="s">
        <v>2990</v>
      </c>
      <c r="CQ90" t="s">
        <v>2989</v>
      </c>
      <c r="CR90">
        <v>0</v>
      </c>
      <c r="CS90">
        <v>0</v>
      </c>
      <c r="CT90">
        <v>0</v>
      </c>
      <c r="CU90">
        <v>0</v>
      </c>
      <c r="CV90">
        <v>0</v>
      </c>
      <c r="CW90" t="s">
        <v>2988</v>
      </c>
      <c r="CX90" t="s">
        <v>23</v>
      </c>
      <c r="CY90" t="s">
        <v>2987</v>
      </c>
      <c r="CZ90" t="s">
        <v>129</v>
      </c>
      <c r="DA90">
        <v>1.9151100000000001</v>
      </c>
      <c r="DB90">
        <v>19151.099999999999</v>
      </c>
      <c r="DC90">
        <v>19151.099999999999</v>
      </c>
      <c r="DD90">
        <v>0</v>
      </c>
      <c r="DE90">
        <v>1000</v>
      </c>
      <c r="DF90" t="s">
        <v>2986</v>
      </c>
      <c r="DG90">
        <v>0</v>
      </c>
      <c r="DH90" t="s">
        <v>2993</v>
      </c>
      <c r="DI90">
        <v>10000</v>
      </c>
      <c r="DJ90" t="s">
        <v>38</v>
      </c>
      <c r="DK90">
        <v>650</v>
      </c>
      <c r="DL90">
        <v>12</v>
      </c>
      <c r="DM90" t="s">
        <v>2996</v>
      </c>
      <c r="DN90" t="s">
        <v>2837</v>
      </c>
      <c r="DO90" t="s">
        <v>8536</v>
      </c>
      <c r="DQ90">
        <f t="shared" si="3"/>
        <v>1</v>
      </c>
    </row>
    <row r="91" spans="1:121" x14ac:dyDescent="0.35">
      <c r="A91" t="str">
        <f t="shared" si="2"/>
        <v>STPSC12C</v>
      </c>
      <c r="B91" t="s">
        <v>2968</v>
      </c>
      <c r="C91">
        <v>10000</v>
      </c>
      <c r="D91" t="s">
        <v>2968</v>
      </c>
      <c r="E91" t="s">
        <v>38</v>
      </c>
      <c r="F91" t="s">
        <v>2968</v>
      </c>
      <c r="G91" t="s">
        <v>2971</v>
      </c>
      <c r="H91" t="s">
        <v>2282</v>
      </c>
      <c r="I91" t="s">
        <v>2947</v>
      </c>
      <c r="J91" t="s">
        <v>2946</v>
      </c>
      <c r="K91">
        <v>10000</v>
      </c>
      <c r="L91" t="s">
        <v>2961</v>
      </c>
      <c r="M91" t="s">
        <v>2968</v>
      </c>
      <c r="N91" t="s">
        <v>2968</v>
      </c>
      <c r="O91" t="s">
        <v>2968</v>
      </c>
      <c r="P91">
        <v>0</v>
      </c>
      <c r="Q91">
        <v>0</v>
      </c>
      <c r="R91">
        <v>0</v>
      </c>
      <c r="S91" t="s">
        <v>2970</v>
      </c>
      <c r="T91" t="s">
        <v>2969</v>
      </c>
      <c r="U91">
        <v>0</v>
      </c>
      <c r="V91">
        <v>0</v>
      </c>
      <c r="W91">
        <v>0</v>
      </c>
      <c r="X91">
        <v>0</v>
      </c>
      <c r="Y91">
        <v>0</v>
      </c>
      <c r="Z91" t="s">
        <v>2968</v>
      </c>
      <c r="AA91" t="s">
        <v>48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1.7678799999999999</v>
      </c>
      <c r="AQ91">
        <v>1.9079999999999999</v>
      </c>
      <c r="AR91">
        <v>1.8356300000000001</v>
      </c>
      <c r="AS91">
        <v>2.2859018189999998</v>
      </c>
      <c r="AT91">
        <v>0</v>
      </c>
      <c r="AU91">
        <v>0</v>
      </c>
      <c r="AV91">
        <v>0</v>
      </c>
      <c r="AW91">
        <v>1.96</v>
      </c>
      <c r="AX91">
        <v>1.87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1.9079999999999999</v>
      </c>
      <c r="BE91">
        <v>240</v>
      </c>
      <c r="BF91">
        <v>493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331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493</v>
      </c>
      <c r="BT91">
        <v>1</v>
      </c>
      <c r="BU91">
        <v>1</v>
      </c>
      <c r="BV91">
        <v>1000</v>
      </c>
      <c r="BW91">
        <v>1</v>
      </c>
      <c r="BX91">
        <v>0</v>
      </c>
      <c r="BY91">
        <v>0</v>
      </c>
      <c r="BZ91">
        <v>0</v>
      </c>
      <c r="CA91">
        <v>1</v>
      </c>
      <c r="CB91">
        <v>1000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4</v>
      </c>
      <c r="CI91" t="s">
        <v>2960</v>
      </c>
      <c r="CJ91" t="s">
        <v>2967</v>
      </c>
      <c r="CK91" t="s">
        <v>2966</v>
      </c>
      <c r="CL91" t="s">
        <v>2965</v>
      </c>
      <c r="CM91">
        <v>0</v>
      </c>
      <c r="CN91">
        <v>0</v>
      </c>
      <c r="CO91">
        <v>0</v>
      </c>
      <c r="CP91" t="s">
        <v>2964</v>
      </c>
      <c r="CQ91" t="s">
        <v>2963</v>
      </c>
      <c r="CR91">
        <v>0</v>
      </c>
      <c r="CS91">
        <v>0</v>
      </c>
      <c r="CT91">
        <v>0</v>
      </c>
      <c r="CU91">
        <v>0</v>
      </c>
      <c r="CV91">
        <v>0</v>
      </c>
      <c r="CW91" t="s">
        <v>2962</v>
      </c>
      <c r="CX91" t="s">
        <v>23</v>
      </c>
      <c r="CY91" t="s">
        <v>2961</v>
      </c>
      <c r="CZ91" t="s">
        <v>48</v>
      </c>
      <c r="DA91">
        <v>1.7678799999999999</v>
      </c>
      <c r="DB91">
        <v>17678.8</v>
      </c>
      <c r="DC91">
        <v>17678.8</v>
      </c>
      <c r="DD91">
        <v>240</v>
      </c>
      <c r="DE91">
        <v>1</v>
      </c>
      <c r="DF91" t="s">
        <v>2960</v>
      </c>
      <c r="DG91">
        <v>0</v>
      </c>
      <c r="DH91" t="s">
        <v>2968</v>
      </c>
      <c r="DI91">
        <v>10000</v>
      </c>
      <c r="DJ91" t="s">
        <v>38</v>
      </c>
      <c r="DK91">
        <v>650</v>
      </c>
      <c r="DL91">
        <v>12</v>
      </c>
      <c r="DM91" t="s">
        <v>2947</v>
      </c>
      <c r="DN91" t="s">
        <v>2946</v>
      </c>
      <c r="DO91" t="s">
        <v>8525</v>
      </c>
      <c r="DQ91">
        <f t="shared" si="3"/>
        <v>1</v>
      </c>
    </row>
    <row r="92" spans="1:121" x14ac:dyDescent="0.35">
      <c r="A92" t="str">
        <f t="shared" si="2"/>
        <v>STPSC12H</v>
      </c>
      <c r="B92" t="s">
        <v>2950</v>
      </c>
      <c r="C92">
        <v>10000</v>
      </c>
      <c r="D92" t="s">
        <v>2950</v>
      </c>
      <c r="E92" t="s">
        <v>38</v>
      </c>
      <c r="F92" t="s">
        <v>2950</v>
      </c>
      <c r="G92" t="s">
        <v>2959</v>
      </c>
      <c r="H92" t="s">
        <v>2282</v>
      </c>
      <c r="I92" t="s">
        <v>2947</v>
      </c>
      <c r="J92" t="s">
        <v>2946</v>
      </c>
      <c r="K92">
        <v>10000</v>
      </c>
      <c r="L92" t="s">
        <v>2958</v>
      </c>
      <c r="M92" t="s">
        <v>2950</v>
      </c>
      <c r="N92" t="s">
        <v>2950</v>
      </c>
      <c r="O92" t="s">
        <v>2950</v>
      </c>
      <c r="P92">
        <v>0</v>
      </c>
      <c r="Q92">
        <v>0</v>
      </c>
      <c r="R92">
        <v>0</v>
      </c>
      <c r="S92" t="s">
        <v>2957</v>
      </c>
      <c r="T92" t="s">
        <v>2956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 t="s">
        <v>48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 t="s">
        <v>48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1.7357800000000001</v>
      </c>
      <c r="AQ92">
        <v>0.53</v>
      </c>
      <c r="AR92">
        <v>1.8023</v>
      </c>
      <c r="AS92">
        <v>2.1768729000000002</v>
      </c>
      <c r="AT92">
        <v>0</v>
      </c>
      <c r="AU92">
        <v>0</v>
      </c>
      <c r="AV92">
        <v>0</v>
      </c>
      <c r="AW92">
        <v>1.93</v>
      </c>
      <c r="AX92">
        <v>1.84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14</v>
      </c>
      <c r="BF92">
        <v>8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568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1</v>
      </c>
      <c r="BU92">
        <v>1</v>
      </c>
      <c r="BV92">
        <v>1000</v>
      </c>
      <c r="BW92">
        <v>1</v>
      </c>
      <c r="BX92">
        <v>0</v>
      </c>
      <c r="BY92">
        <v>0</v>
      </c>
      <c r="BZ92">
        <v>0</v>
      </c>
      <c r="CA92">
        <v>1</v>
      </c>
      <c r="CB92">
        <v>1000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 t="s">
        <v>2955</v>
      </c>
      <c r="CJ92" t="s">
        <v>2949</v>
      </c>
      <c r="CK92" t="s">
        <v>2954</v>
      </c>
      <c r="CL92" t="s">
        <v>2953</v>
      </c>
      <c r="CM92">
        <v>0</v>
      </c>
      <c r="CN92">
        <v>0</v>
      </c>
      <c r="CO92">
        <v>0</v>
      </c>
      <c r="CP92" t="s">
        <v>2952</v>
      </c>
      <c r="CQ92" t="s">
        <v>2951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0</v>
      </c>
      <c r="CX92" t="s">
        <v>2614</v>
      </c>
      <c r="CY92" t="s">
        <v>2950</v>
      </c>
      <c r="CZ92">
        <v>0</v>
      </c>
      <c r="DA92">
        <v>0.53</v>
      </c>
      <c r="DB92">
        <v>5300</v>
      </c>
      <c r="DC92">
        <v>5300</v>
      </c>
      <c r="DD92">
        <v>8</v>
      </c>
      <c r="DE92">
        <v>1</v>
      </c>
      <c r="DF92" t="s">
        <v>2949</v>
      </c>
      <c r="DG92">
        <v>0</v>
      </c>
      <c r="DH92" t="s">
        <v>2950</v>
      </c>
      <c r="DI92">
        <v>10000</v>
      </c>
      <c r="DJ92" t="s">
        <v>38</v>
      </c>
      <c r="DK92">
        <v>650</v>
      </c>
      <c r="DL92">
        <v>12</v>
      </c>
      <c r="DM92" t="s">
        <v>2947</v>
      </c>
      <c r="DN92" t="s">
        <v>2946</v>
      </c>
      <c r="DO92" t="s">
        <v>8525</v>
      </c>
      <c r="DQ92">
        <f t="shared" si="3"/>
        <v>1</v>
      </c>
    </row>
    <row r="93" spans="1:121" x14ac:dyDescent="0.35">
      <c r="A93" t="str">
        <f t="shared" si="2"/>
        <v>STPSC12H</v>
      </c>
      <c r="B93" t="s">
        <v>2943</v>
      </c>
      <c r="C93">
        <v>10000</v>
      </c>
      <c r="D93" t="s">
        <v>2943</v>
      </c>
      <c r="E93" t="s">
        <v>38</v>
      </c>
      <c r="F93" t="s">
        <v>2943</v>
      </c>
      <c r="G93" t="s">
        <v>2948</v>
      </c>
      <c r="H93" t="s">
        <v>2282</v>
      </c>
      <c r="I93" t="s">
        <v>2947</v>
      </c>
      <c r="J93" t="s">
        <v>2946</v>
      </c>
      <c r="K93">
        <v>10000</v>
      </c>
      <c r="L93" t="s">
        <v>2935</v>
      </c>
      <c r="M93" t="s">
        <v>2943</v>
      </c>
      <c r="N93" t="s">
        <v>2943</v>
      </c>
      <c r="O93" t="s">
        <v>2943</v>
      </c>
      <c r="P93">
        <v>0</v>
      </c>
      <c r="Q93">
        <v>2453461</v>
      </c>
      <c r="R93">
        <v>0</v>
      </c>
      <c r="S93" t="s">
        <v>2945</v>
      </c>
      <c r="T93" t="s">
        <v>2944</v>
      </c>
      <c r="U93">
        <v>0</v>
      </c>
      <c r="V93">
        <v>0</v>
      </c>
      <c r="W93">
        <v>0</v>
      </c>
      <c r="X93">
        <v>0</v>
      </c>
      <c r="Y93">
        <v>0</v>
      </c>
      <c r="Z93" t="s">
        <v>2943</v>
      </c>
      <c r="AA93" t="s">
        <v>48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 t="s">
        <v>48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1.9970300000000001</v>
      </c>
      <c r="AQ93">
        <v>2.1983000000000001</v>
      </c>
      <c r="AR93">
        <v>2.0735600000000001</v>
      </c>
      <c r="AS93">
        <v>2.504445434</v>
      </c>
      <c r="AT93">
        <v>0</v>
      </c>
      <c r="AU93">
        <v>2.2871497079999998</v>
      </c>
      <c r="AV93">
        <v>0</v>
      </c>
      <c r="AW93">
        <v>2.2200000000000002</v>
      </c>
      <c r="AX93">
        <v>2.11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2.1627000000000001</v>
      </c>
      <c r="BE93">
        <v>1000</v>
      </c>
      <c r="BF93">
        <v>500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205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500</v>
      </c>
      <c r="BT93">
        <v>1</v>
      </c>
      <c r="BU93">
        <v>1</v>
      </c>
      <c r="BV93">
        <v>1000</v>
      </c>
      <c r="BW93">
        <v>1</v>
      </c>
      <c r="BX93">
        <v>0</v>
      </c>
      <c r="BY93">
        <v>1</v>
      </c>
      <c r="BZ93">
        <v>0</v>
      </c>
      <c r="CA93">
        <v>1</v>
      </c>
      <c r="CB93">
        <v>1000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5</v>
      </c>
      <c r="CI93" t="s">
        <v>2934</v>
      </c>
      <c r="CJ93" t="s">
        <v>2942</v>
      </c>
      <c r="CK93" t="s">
        <v>2941</v>
      </c>
      <c r="CL93" t="s">
        <v>2940</v>
      </c>
      <c r="CM93">
        <v>0</v>
      </c>
      <c r="CN93" t="s">
        <v>2939</v>
      </c>
      <c r="CO93">
        <v>0</v>
      </c>
      <c r="CP93" t="s">
        <v>2938</v>
      </c>
      <c r="CQ93" t="s">
        <v>2937</v>
      </c>
      <c r="CR93">
        <v>0</v>
      </c>
      <c r="CS93">
        <v>0</v>
      </c>
      <c r="CT93">
        <v>0</v>
      </c>
      <c r="CU93">
        <v>0</v>
      </c>
      <c r="CV93">
        <v>0</v>
      </c>
      <c r="CW93" t="s">
        <v>2936</v>
      </c>
      <c r="CX93" t="s">
        <v>23</v>
      </c>
      <c r="CY93" t="s">
        <v>2935</v>
      </c>
      <c r="CZ93" t="s">
        <v>48</v>
      </c>
      <c r="DA93">
        <v>1.9970300000000001</v>
      </c>
      <c r="DB93">
        <v>19970.3</v>
      </c>
      <c r="DC93">
        <v>19970.3</v>
      </c>
      <c r="DD93">
        <v>1000</v>
      </c>
      <c r="DE93">
        <v>1</v>
      </c>
      <c r="DF93" t="s">
        <v>2934</v>
      </c>
      <c r="DG93">
        <v>0</v>
      </c>
      <c r="DH93" t="s">
        <v>2943</v>
      </c>
      <c r="DI93">
        <v>10000</v>
      </c>
      <c r="DJ93" t="s">
        <v>38</v>
      </c>
      <c r="DK93">
        <v>650</v>
      </c>
      <c r="DL93">
        <v>12</v>
      </c>
      <c r="DM93" t="s">
        <v>2947</v>
      </c>
      <c r="DN93" t="s">
        <v>2946</v>
      </c>
      <c r="DO93" t="s">
        <v>8525</v>
      </c>
      <c r="DQ93">
        <f t="shared" si="3"/>
        <v>1</v>
      </c>
    </row>
    <row r="94" spans="1:121" x14ac:dyDescent="0.35">
      <c r="A94" t="str">
        <f t="shared" si="2"/>
        <v>STPSC16H</v>
      </c>
      <c r="B94" t="s">
        <v>2889</v>
      </c>
      <c r="C94">
        <v>10000</v>
      </c>
      <c r="D94" t="s">
        <v>2889</v>
      </c>
      <c r="E94" t="s">
        <v>38</v>
      </c>
      <c r="F94" t="s">
        <v>2889</v>
      </c>
      <c r="G94" t="s">
        <v>2892</v>
      </c>
      <c r="H94" t="s">
        <v>2282</v>
      </c>
      <c r="I94" t="s">
        <v>2891</v>
      </c>
      <c r="J94" t="s">
        <v>2310</v>
      </c>
      <c r="K94">
        <v>10000</v>
      </c>
      <c r="L94" t="s">
        <v>2890</v>
      </c>
      <c r="M94">
        <v>0</v>
      </c>
      <c r="N94" t="s">
        <v>2889</v>
      </c>
      <c r="O94" t="s">
        <v>2889</v>
      </c>
      <c r="P94">
        <v>0</v>
      </c>
      <c r="Q94">
        <v>0</v>
      </c>
      <c r="R94">
        <v>0</v>
      </c>
      <c r="S94" t="s">
        <v>2888</v>
      </c>
      <c r="T94" t="s">
        <v>2883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 t="s">
        <v>48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2.6558600000000001</v>
      </c>
      <c r="AQ94">
        <v>0</v>
      </c>
      <c r="AR94">
        <v>2.5125199999999999</v>
      </c>
      <c r="AS94">
        <v>2.9752320999999999</v>
      </c>
      <c r="AT94">
        <v>0</v>
      </c>
      <c r="AU94">
        <v>0</v>
      </c>
      <c r="AV94">
        <v>0</v>
      </c>
      <c r="AW94">
        <v>2.69</v>
      </c>
      <c r="AX94">
        <v>2.46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176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780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1</v>
      </c>
      <c r="BU94">
        <v>0</v>
      </c>
      <c r="BV94">
        <v>600</v>
      </c>
      <c r="BW94">
        <v>1</v>
      </c>
      <c r="BX94">
        <v>0</v>
      </c>
      <c r="BY94">
        <v>0</v>
      </c>
      <c r="BZ94">
        <v>0</v>
      </c>
      <c r="CA94">
        <v>1</v>
      </c>
      <c r="CB94">
        <v>600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 t="s">
        <v>2887</v>
      </c>
      <c r="CJ94">
        <v>0</v>
      </c>
      <c r="CK94" t="s">
        <v>2886</v>
      </c>
      <c r="CL94" t="s">
        <v>2885</v>
      </c>
      <c r="CM94">
        <v>0</v>
      </c>
      <c r="CN94">
        <v>0</v>
      </c>
      <c r="CO94">
        <v>0</v>
      </c>
      <c r="CP94" t="s">
        <v>2884</v>
      </c>
      <c r="CQ94" t="s">
        <v>2882</v>
      </c>
      <c r="CR94">
        <v>0</v>
      </c>
      <c r="CS94">
        <v>0</v>
      </c>
      <c r="CT94">
        <v>0</v>
      </c>
      <c r="CU94">
        <v>0</v>
      </c>
      <c r="CV94">
        <v>0</v>
      </c>
      <c r="CW94">
        <v>0</v>
      </c>
      <c r="CX94" t="s">
        <v>30</v>
      </c>
      <c r="CY94" t="s">
        <v>2883</v>
      </c>
      <c r="CZ94">
        <v>0</v>
      </c>
      <c r="DA94">
        <v>2.46</v>
      </c>
      <c r="DB94">
        <v>24600</v>
      </c>
      <c r="DC94">
        <v>24600</v>
      </c>
      <c r="DD94">
        <v>0</v>
      </c>
      <c r="DE94">
        <v>600</v>
      </c>
      <c r="DF94" t="s">
        <v>2882</v>
      </c>
      <c r="DG94">
        <v>0</v>
      </c>
      <c r="DH94" t="s">
        <v>2889</v>
      </c>
      <c r="DI94">
        <v>10000</v>
      </c>
      <c r="DJ94" t="s">
        <v>38</v>
      </c>
      <c r="DK94">
        <v>650</v>
      </c>
      <c r="DL94" t="s">
        <v>2104</v>
      </c>
      <c r="DM94" t="s">
        <v>2891</v>
      </c>
      <c r="DN94" t="s">
        <v>2310</v>
      </c>
      <c r="DO94" t="s">
        <v>2030</v>
      </c>
      <c r="DQ94">
        <f t="shared" si="3"/>
        <v>1</v>
      </c>
    </row>
    <row r="95" spans="1:121" x14ac:dyDescent="0.35">
      <c r="A95" t="str">
        <f t="shared" si="2"/>
        <v>STPSC200</v>
      </c>
      <c r="B95" t="s">
        <v>2870</v>
      </c>
      <c r="C95">
        <v>10000</v>
      </c>
      <c r="D95" t="s">
        <v>2870</v>
      </c>
      <c r="E95" t="s">
        <v>38</v>
      </c>
      <c r="F95" t="s">
        <v>2870</v>
      </c>
      <c r="G95" t="s">
        <v>2881</v>
      </c>
      <c r="H95" t="s">
        <v>2282</v>
      </c>
      <c r="I95" t="s">
        <v>2668</v>
      </c>
      <c r="J95" t="s">
        <v>2867</v>
      </c>
      <c r="K95">
        <v>10000</v>
      </c>
      <c r="L95" t="s">
        <v>2880</v>
      </c>
      <c r="M95" t="s">
        <v>2870</v>
      </c>
      <c r="N95" t="s">
        <v>2870</v>
      </c>
      <c r="O95">
        <v>0</v>
      </c>
      <c r="P95">
        <v>0</v>
      </c>
      <c r="Q95">
        <v>2575561</v>
      </c>
      <c r="R95">
        <v>0</v>
      </c>
      <c r="S95" t="s">
        <v>2879</v>
      </c>
      <c r="T95" t="s">
        <v>2878</v>
      </c>
      <c r="U95">
        <v>0</v>
      </c>
      <c r="V95">
        <v>1787440</v>
      </c>
      <c r="W95">
        <v>0</v>
      </c>
      <c r="X95">
        <v>0</v>
      </c>
      <c r="Y95">
        <v>0</v>
      </c>
      <c r="Z95" t="s">
        <v>2870</v>
      </c>
      <c r="AA95" t="s">
        <v>48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2.8224399999999998</v>
      </c>
      <c r="AQ95">
        <v>2.8267000000000002</v>
      </c>
      <c r="AR95">
        <v>2.6701199999999998</v>
      </c>
      <c r="AS95">
        <v>0</v>
      </c>
      <c r="AT95">
        <v>0</v>
      </c>
      <c r="AU95">
        <v>3.1529069409999999</v>
      </c>
      <c r="AV95">
        <v>0</v>
      </c>
      <c r="AW95">
        <v>2.92</v>
      </c>
      <c r="AX95">
        <v>4.4400000000000004</v>
      </c>
      <c r="AY95">
        <v>0</v>
      </c>
      <c r="AZ95">
        <v>2.839</v>
      </c>
      <c r="BA95">
        <v>0</v>
      </c>
      <c r="BB95">
        <v>0</v>
      </c>
      <c r="BC95">
        <v>0</v>
      </c>
      <c r="BD95">
        <v>2.5842999999999998</v>
      </c>
      <c r="BE95">
        <v>955</v>
      </c>
      <c r="BF95">
        <v>126</v>
      </c>
      <c r="BG95">
        <v>0</v>
      </c>
      <c r="BH95">
        <v>0</v>
      </c>
      <c r="BI95">
        <v>0</v>
      </c>
      <c r="BJ95">
        <v>136</v>
      </c>
      <c r="BK95">
        <v>0</v>
      </c>
      <c r="BL95">
        <v>1804</v>
      </c>
      <c r="BM95">
        <v>92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124</v>
      </c>
      <c r="BT95">
        <v>1</v>
      </c>
      <c r="BU95">
        <v>1</v>
      </c>
      <c r="BV95">
        <v>1000</v>
      </c>
      <c r="BW95">
        <v>0</v>
      </c>
      <c r="BX95">
        <v>0</v>
      </c>
      <c r="BY95">
        <v>1</v>
      </c>
      <c r="BZ95">
        <v>0</v>
      </c>
      <c r="CA95">
        <v>1</v>
      </c>
      <c r="CB95">
        <v>1</v>
      </c>
      <c r="CC95">
        <v>0</v>
      </c>
      <c r="CD95">
        <v>1000</v>
      </c>
      <c r="CE95">
        <v>0</v>
      </c>
      <c r="CF95">
        <v>0</v>
      </c>
      <c r="CG95">
        <v>0</v>
      </c>
      <c r="CH95">
        <v>4</v>
      </c>
      <c r="CI95" t="s">
        <v>2877</v>
      </c>
      <c r="CJ95" t="s">
        <v>2876</v>
      </c>
      <c r="CK95" t="s">
        <v>2875</v>
      </c>
      <c r="CL95">
        <v>0</v>
      </c>
      <c r="CM95">
        <v>0</v>
      </c>
      <c r="CN95" t="s">
        <v>2874</v>
      </c>
      <c r="CO95">
        <v>0</v>
      </c>
      <c r="CP95" t="s">
        <v>2873</v>
      </c>
      <c r="CQ95" t="s">
        <v>2872</v>
      </c>
      <c r="CR95">
        <v>0</v>
      </c>
      <c r="CS95" t="s">
        <v>2871</v>
      </c>
      <c r="CT95">
        <v>0</v>
      </c>
      <c r="CU95">
        <v>0</v>
      </c>
      <c r="CV95">
        <v>0</v>
      </c>
      <c r="CW95" t="s">
        <v>2869</v>
      </c>
      <c r="CX95" t="s">
        <v>36</v>
      </c>
      <c r="CY95" t="s">
        <v>2870</v>
      </c>
      <c r="CZ95">
        <v>0</v>
      </c>
      <c r="DA95">
        <v>2.5842999999999998</v>
      </c>
      <c r="DB95">
        <v>25843</v>
      </c>
      <c r="DC95">
        <v>25843</v>
      </c>
      <c r="DD95">
        <v>124</v>
      </c>
      <c r="DE95">
        <v>4</v>
      </c>
      <c r="DF95" t="s">
        <v>2869</v>
      </c>
      <c r="DG95">
        <v>0</v>
      </c>
      <c r="DH95" t="s">
        <v>2870</v>
      </c>
      <c r="DI95">
        <v>10000</v>
      </c>
      <c r="DJ95" t="s">
        <v>38</v>
      </c>
      <c r="DK95">
        <v>650</v>
      </c>
      <c r="DL95">
        <v>20</v>
      </c>
      <c r="DM95" t="s">
        <v>2668</v>
      </c>
      <c r="DN95" t="s">
        <v>2867</v>
      </c>
      <c r="DO95" t="s">
        <v>8525</v>
      </c>
      <c r="DQ95">
        <f t="shared" si="3"/>
        <v>1</v>
      </c>
    </row>
    <row r="96" spans="1:121" x14ac:dyDescent="0.35">
      <c r="A96" t="str">
        <f t="shared" si="2"/>
        <v>STPSC200</v>
      </c>
      <c r="B96" t="s">
        <v>2863</v>
      </c>
      <c r="C96">
        <v>10000</v>
      </c>
      <c r="D96" t="s">
        <v>2863</v>
      </c>
      <c r="E96" t="s">
        <v>38</v>
      </c>
      <c r="F96" t="s">
        <v>2863</v>
      </c>
      <c r="G96" t="s">
        <v>2868</v>
      </c>
      <c r="H96" t="s">
        <v>2282</v>
      </c>
      <c r="I96" t="s">
        <v>2668</v>
      </c>
      <c r="J96" t="s">
        <v>2867</v>
      </c>
      <c r="K96">
        <v>10000</v>
      </c>
      <c r="L96" t="s">
        <v>2866</v>
      </c>
      <c r="M96">
        <v>0</v>
      </c>
      <c r="N96" t="s">
        <v>2863</v>
      </c>
      <c r="O96" t="s">
        <v>2863</v>
      </c>
      <c r="P96" t="s">
        <v>2865</v>
      </c>
      <c r="Q96">
        <v>2575562</v>
      </c>
      <c r="R96">
        <v>0</v>
      </c>
      <c r="S96" t="s">
        <v>2864</v>
      </c>
      <c r="T96" t="s">
        <v>2854</v>
      </c>
      <c r="U96">
        <v>0</v>
      </c>
      <c r="V96">
        <v>1787441</v>
      </c>
      <c r="W96">
        <v>0</v>
      </c>
      <c r="X96">
        <v>0</v>
      </c>
      <c r="Y96">
        <v>0</v>
      </c>
      <c r="Z96" t="s">
        <v>2863</v>
      </c>
      <c r="AA96" t="s">
        <v>48</v>
      </c>
      <c r="AB96">
        <v>0</v>
      </c>
      <c r="AC96">
        <v>0</v>
      </c>
      <c r="AD96">
        <v>0</v>
      </c>
      <c r="AE96" t="s">
        <v>514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2.9986199999999998</v>
      </c>
      <c r="AQ96">
        <v>0</v>
      </c>
      <c r="AR96">
        <v>2.8367800000000001</v>
      </c>
      <c r="AS96">
        <v>3.4263842979999999</v>
      </c>
      <c r="AT96">
        <v>3.99</v>
      </c>
      <c r="AU96">
        <v>4.0445076750000002</v>
      </c>
      <c r="AV96">
        <v>0</v>
      </c>
      <c r="AW96">
        <v>3.04</v>
      </c>
      <c r="AX96">
        <v>2.78</v>
      </c>
      <c r="AY96">
        <v>0</v>
      </c>
      <c r="AZ96">
        <v>3.97</v>
      </c>
      <c r="BA96">
        <v>0</v>
      </c>
      <c r="BB96">
        <v>0</v>
      </c>
      <c r="BC96">
        <v>0</v>
      </c>
      <c r="BD96">
        <v>5.0872999999999999</v>
      </c>
      <c r="BE96">
        <v>986</v>
      </c>
      <c r="BF96">
        <v>0</v>
      </c>
      <c r="BG96">
        <v>0</v>
      </c>
      <c r="BH96">
        <v>0</v>
      </c>
      <c r="BI96">
        <v>50</v>
      </c>
      <c r="BJ96">
        <v>0</v>
      </c>
      <c r="BK96">
        <v>0</v>
      </c>
      <c r="BL96">
        <v>776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50</v>
      </c>
      <c r="BT96">
        <v>1</v>
      </c>
      <c r="BU96">
        <v>0</v>
      </c>
      <c r="BV96">
        <v>1000</v>
      </c>
      <c r="BW96">
        <v>1</v>
      </c>
      <c r="BX96">
        <v>1</v>
      </c>
      <c r="BY96">
        <v>1</v>
      </c>
      <c r="BZ96">
        <v>0</v>
      </c>
      <c r="CA96">
        <v>1</v>
      </c>
      <c r="CB96">
        <v>1000</v>
      </c>
      <c r="CC96">
        <v>0</v>
      </c>
      <c r="CD96">
        <v>1000</v>
      </c>
      <c r="CE96">
        <v>0</v>
      </c>
      <c r="CF96">
        <v>0</v>
      </c>
      <c r="CG96">
        <v>0</v>
      </c>
      <c r="CH96">
        <v>4</v>
      </c>
      <c r="CI96" t="s">
        <v>2862</v>
      </c>
      <c r="CJ96">
        <v>0</v>
      </c>
      <c r="CK96" t="s">
        <v>2861</v>
      </c>
      <c r="CL96" t="s">
        <v>2860</v>
      </c>
      <c r="CM96" t="s">
        <v>2859</v>
      </c>
      <c r="CN96" t="s">
        <v>2858</v>
      </c>
      <c r="CO96">
        <v>0</v>
      </c>
      <c r="CP96" t="s">
        <v>2857</v>
      </c>
      <c r="CQ96" t="s">
        <v>2853</v>
      </c>
      <c r="CR96">
        <v>0</v>
      </c>
      <c r="CS96" t="s">
        <v>2856</v>
      </c>
      <c r="CT96">
        <v>0</v>
      </c>
      <c r="CU96">
        <v>0</v>
      </c>
      <c r="CV96">
        <v>0</v>
      </c>
      <c r="CW96" t="s">
        <v>2855</v>
      </c>
      <c r="CX96" t="s">
        <v>30</v>
      </c>
      <c r="CY96" t="s">
        <v>2854</v>
      </c>
      <c r="CZ96">
        <v>0</v>
      </c>
      <c r="DA96">
        <v>2.78</v>
      </c>
      <c r="DB96">
        <v>27800</v>
      </c>
      <c r="DC96">
        <v>27800</v>
      </c>
      <c r="DD96">
        <v>0</v>
      </c>
      <c r="DE96">
        <v>1000</v>
      </c>
      <c r="DF96" t="s">
        <v>2853</v>
      </c>
      <c r="DG96">
        <v>0</v>
      </c>
      <c r="DH96" t="s">
        <v>2863</v>
      </c>
      <c r="DI96">
        <v>10000</v>
      </c>
      <c r="DJ96" t="s">
        <v>38</v>
      </c>
      <c r="DK96">
        <v>650</v>
      </c>
      <c r="DL96">
        <v>20</v>
      </c>
      <c r="DM96" t="s">
        <v>2668</v>
      </c>
      <c r="DN96" t="s">
        <v>2867</v>
      </c>
      <c r="DO96" t="s">
        <v>8567</v>
      </c>
      <c r="DQ96">
        <f t="shared" si="3"/>
        <v>1</v>
      </c>
    </row>
    <row r="97" spans="1:121" x14ac:dyDescent="0.35">
      <c r="A97" t="str">
        <f t="shared" si="2"/>
        <v>STPSC200</v>
      </c>
      <c r="B97" t="s">
        <v>2840</v>
      </c>
      <c r="C97">
        <v>10000</v>
      </c>
      <c r="D97" t="s">
        <v>2840</v>
      </c>
      <c r="E97" t="s">
        <v>38</v>
      </c>
      <c r="F97" t="s">
        <v>2840</v>
      </c>
      <c r="G97" t="s">
        <v>2852</v>
      </c>
      <c r="H97" t="s">
        <v>2282</v>
      </c>
      <c r="I97" t="s">
        <v>2668</v>
      </c>
      <c r="J97" t="s">
        <v>2851</v>
      </c>
      <c r="K97">
        <v>10000</v>
      </c>
      <c r="L97" t="s">
        <v>2850</v>
      </c>
      <c r="M97" t="s">
        <v>2840</v>
      </c>
      <c r="N97" t="s">
        <v>2840</v>
      </c>
      <c r="O97">
        <v>0</v>
      </c>
      <c r="P97">
        <v>0</v>
      </c>
      <c r="Q97">
        <v>2575563</v>
      </c>
      <c r="R97">
        <v>0</v>
      </c>
      <c r="S97" t="s">
        <v>2849</v>
      </c>
      <c r="T97" t="s">
        <v>2848</v>
      </c>
      <c r="U97">
        <v>0</v>
      </c>
      <c r="V97">
        <v>1781430</v>
      </c>
      <c r="W97">
        <v>0</v>
      </c>
      <c r="X97">
        <v>0</v>
      </c>
      <c r="Y97">
        <v>0</v>
      </c>
      <c r="Z97" t="s">
        <v>2840</v>
      </c>
      <c r="AA97" t="s">
        <v>48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 t="s">
        <v>48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3.24526</v>
      </c>
      <c r="AQ97">
        <v>3.0865</v>
      </c>
      <c r="AR97">
        <v>3.0701200000000002</v>
      </c>
      <c r="AS97">
        <v>0</v>
      </c>
      <c r="AT97">
        <v>0</v>
      </c>
      <c r="AU97">
        <v>3.798994429</v>
      </c>
      <c r="AV97">
        <v>0</v>
      </c>
      <c r="AW97">
        <v>3.29</v>
      </c>
      <c r="AX97">
        <v>3.01</v>
      </c>
      <c r="AY97">
        <v>0</v>
      </c>
      <c r="AZ97">
        <v>4.3109999999999999</v>
      </c>
      <c r="BA97">
        <v>0</v>
      </c>
      <c r="BB97">
        <v>0</v>
      </c>
      <c r="BC97">
        <v>0</v>
      </c>
      <c r="BD97">
        <v>2.9712999999999998</v>
      </c>
      <c r="BE97">
        <v>1000</v>
      </c>
      <c r="BF97">
        <v>1000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459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999</v>
      </c>
      <c r="BT97">
        <v>1</v>
      </c>
      <c r="BU97">
        <v>1</v>
      </c>
      <c r="BV97">
        <v>1000</v>
      </c>
      <c r="BW97">
        <v>0</v>
      </c>
      <c r="BX97">
        <v>0</v>
      </c>
      <c r="BY97">
        <v>1</v>
      </c>
      <c r="BZ97">
        <v>0</v>
      </c>
      <c r="CA97">
        <v>1</v>
      </c>
      <c r="CB97">
        <v>1000</v>
      </c>
      <c r="CC97">
        <v>0</v>
      </c>
      <c r="CD97">
        <v>50</v>
      </c>
      <c r="CE97">
        <v>0</v>
      </c>
      <c r="CF97">
        <v>0</v>
      </c>
      <c r="CG97">
        <v>0</v>
      </c>
      <c r="CH97">
        <v>3</v>
      </c>
      <c r="CI97" t="s">
        <v>2847</v>
      </c>
      <c r="CJ97" t="s">
        <v>2846</v>
      </c>
      <c r="CK97" t="s">
        <v>2845</v>
      </c>
      <c r="CL97">
        <v>0</v>
      </c>
      <c r="CM97">
        <v>0</v>
      </c>
      <c r="CN97" t="s">
        <v>2844</v>
      </c>
      <c r="CO97">
        <v>0</v>
      </c>
      <c r="CP97" t="s">
        <v>2843</v>
      </c>
      <c r="CQ97" t="s">
        <v>2842</v>
      </c>
      <c r="CR97">
        <v>0</v>
      </c>
      <c r="CS97" t="s">
        <v>2841</v>
      </c>
      <c r="CT97">
        <v>0</v>
      </c>
      <c r="CU97">
        <v>0</v>
      </c>
      <c r="CV97">
        <v>0</v>
      </c>
      <c r="CW97" t="s">
        <v>2839</v>
      </c>
      <c r="CX97" t="s">
        <v>36</v>
      </c>
      <c r="CY97" t="s">
        <v>2840</v>
      </c>
      <c r="CZ97">
        <v>0</v>
      </c>
      <c r="DA97">
        <v>2.9712999999999998</v>
      </c>
      <c r="DB97">
        <v>29713</v>
      </c>
      <c r="DC97">
        <v>29713</v>
      </c>
      <c r="DD97">
        <v>999</v>
      </c>
      <c r="DE97">
        <v>3</v>
      </c>
      <c r="DF97" t="s">
        <v>2839</v>
      </c>
      <c r="DG97">
        <v>0</v>
      </c>
      <c r="DH97" t="s">
        <v>2840</v>
      </c>
      <c r="DI97">
        <v>10000</v>
      </c>
      <c r="DJ97" t="s">
        <v>38</v>
      </c>
      <c r="DK97">
        <v>650</v>
      </c>
      <c r="DL97">
        <v>20</v>
      </c>
      <c r="DM97" t="s">
        <v>2668</v>
      </c>
      <c r="DN97" t="s">
        <v>2851</v>
      </c>
      <c r="DO97" t="s">
        <v>8525</v>
      </c>
      <c r="DQ97">
        <f t="shared" si="3"/>
        <v>1</v>
      </c>
    </row>
    <row r="98" spans="1:121" x14ac:dyDescent="0.35">
      <c r="A98" t="str">
        <f t="shared" si="2"/>
        <v>STPSC200</v>
      </c>
      <c r="B98" t="s">
        <v>8990</v>
      </c>
      <c r="C98">
        <v>10000</v>
      </c>
      <c r="D98" t="s">
        <v>2833</v>
      </c>
      <c r="E98" t="s">
        <v>38</v>
      </c>
      <c r="F98" t="s">
        <v>2833</v>
      </c>
      <c r="G98" t="s">
        <v>2838</v>
      </c>
      <c r="H98" t="s">
        <v>2282</v>
      </c>
      <c r="I98" t="s">
        <v>2668</v>
      </c>
      <c r="J98" t="s">
        <v>2837</v>
      </c>
      <c r="K98">
        <v>10000</v>
      </c>
      <c r="L98" t="s">
        <v>2836</v>
      </c>
      <c r="M98" t="s">
        <v>2833</v>
      </c>
      <c r="N98">
        <v>0</v>
      </c>
      <c r="O98" t="s">
        <v>2833</v>
      </c>
      <c r="P98" t="s">
        <v>2835</v>
      </c>
      <c r="Q98">
        <v>0</v>
      </c>
      <c r="R98">
        <v>0</v>
      </c>
      <c r="S98" t="s">
        <v>2834</v>
      </c>
      <c r="T98" t="s">
        <v>2826</v>
      </c>
      <c r="U98">
        <v>0</v>
      </c>
      <c r="V98">
        <v>0</v>
      </c>
      <c r="W98">
        <v>0</v>
      </c>
      <c r="X98">
        <v>0</v>
      </c>
      <c r="Y98">
        <v>0</v>
      </c>
      <c r="Z98" t="s">
        <v>2833</v>
      </c>
      <c r="AA98" t="s">
        <v>129</v>
      </c>
      <c r="AB98">
        <v>0</v>
      </c>
      <c r="AC98">
        <v>0</v>
      </c>
      <c r="AD98">
        <v>0</v>
      </c>
      <c r="AE98" t="s">
        <v>514</v>
      </c>
      <c r="AF98">
        <v>0</v>
      </c>
      <c r="AG98">
        <v>0</v>
      </c>
      <c r="AH98" t="s">
        <v>129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3.3344999999999998</v>
      </c>
      <c r="AQ98">
        <v>3.4738000000000002</v>
      </c>
      <c r="AR98">
        <v>0</v>
      </c>
      <c r="AS98">
        <v>3.9567634979999999</v>
      </c>
      <c r="AT98">
        <v>6.14</v>
      </c>
      <c r="AU98">
        <v>0</v>
      </c>
      <c r="AV98">
        <v>0</v>
      </c>
      <c r="AW98">
        <v>3.97</v>
      </c>
      <c r="AX98">
        <v>3.21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3.4165999999999999</v>
      </c>
      <c r="BE98">
        <v>0</v>
      </c>
      <c r="BF98">
        <v>1000</v>
      </c>
      <c r="BG98">
        <v>0</v>
      </c>
      <c r="BH98">
        <v>50</v>
      </c>
      <c r="BI98">
        <v>30</v>
      </c>
      <c r="BJ98">
        <v>0</v>
      </c>
      <c r="BK98">
        <v>0</v>
      </c>
      <c r="BL98">
        <v>425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1000</v>
      </c>
      <c r="BT98">
        <v>1000</v>
      </c>
      <c r="BU98">
        <v>1000</v>
      </c>
      <c r="BV98">
        <v>0</v>
      </c>
      <c r="BW98">
        <v>1</v>
      </c>
      <c r="BX98">
        <v>1</v>
      </c>
      <c r="BY98">
        <v>0</v>
      </c>
      <c r="BZ98">
        <v>0</v>
      </c>
      <c r="CA98">
        <v>1</v>
      </c>
      <c r="CB98">
        <v>1000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1000</v>
      </c>
      <c r="CI98" t="s">
        <v>2832</v>
      </c>
      <c r="CJ98" t="s">
        <v>2831</v>
      </c>
      <c r="CK98">
        <v>0</v>
      </c>
      <c r="CL98" t="s">
        <v>2830</v>
      </c>
      <c r="CM98" t="s">
        <v>2829</v>
      </c>
      <c r="CN98">
        <v>0</v>
      </c>
      <c r="CO98">
        <v>0</v>
      </c>
      <c r="CP98" t="s">
        <v>2828</v>
      </c>
      <c r="CQ98" t="s">
        <v>2825</v>
      </c>
      <c r="CR98">
        <v>0</v>
      </c>
      <c r="CS98">
        <v>0</v>
      </c>
      <c r="CT98">
        <v>0</v>
      </c>
      <c r="CU98">
        <v>0</v>
      </c>
      <c r="CV98">
        <v>0</v>
      </c>
      <c r="CW98" t="s">
        <v>2827</v>
      </c>
      <c r="CX98" t="s">
        <v>30</v>
      </c>
      <c r="CY98" t="s">
        <v>2826</v>
      </c>
      <c r="CZ98">
        <v>0</v>
      </c>
      <c r="DA98">
        <v>3.21</v>
      </c>
      <c r="DB98">
        <v>32100</v>
      </c>
      <c r="DC98">
        <v>32100</v>
      </c>
      <c r="DD98">
        <v>0</v>
      </c>
      <c r="DE98">
        <v>1000</v>
      </c>
      <c r="DF98" t="s">
        <v>2825</v>
      </c>
      <c r="DG98">
        <v>0</v>
      </c>
      <c r="DH98" t="s">
        <v>2833</v>
      </c>
      <c r="DI98">
        <v>10000</v>
      </c>
      <c r="DJ98" t="s">
        <v>38</v>
      </c>
      <c r="DK98">
        <v>650</v>
      </c>
      <c r="DL98">
        <v>20</v>
      </c>
      <c r="DM98" t="s">
        <v>2668</v>
      </c>
      <c r="DN98" t="s">
        <v>2837</v>
      </c>
      <c r="DO98" t="s">
        <v>8536</v>
      </c>
      <c r="DQ98">
        <f t="shared" si="3"/>
        <v>1</v>
      </c>
    </row>
    <row r="99" spans="1:121" x14ac:dyDescent="0.35">
      <c r="A99" t="str">
        <f t="shared" si="2"/>
        <v>STPSC200</v>
      </c>
      <c r="B99" t="s">
        <v>2814</v>
      </c>
      <c r="C99">
        <v>10000</v>
      </c>
      <c r="D99" t="s">
        <v>2814</v>
      </c>
      <c r="E99" t="s">
        <v>38</v>
      </c>
      <c r="F99" t="s">
        <v>2814</v>
      </c>
      <c r="G99" t="s">
        <v>2824</v>
      </c>
      <c r="H99" t="s">
        <v>2282</v>
      </c>
      <c r="I99" t="s">
        <v>2668</v>
      </c>
      <c r="J99" t="s">
        <v>2811</v>
      </c>
      <c r="K99">
        <v>10000</v>
      </c>
      <c r="L99" t="s">
        <v>2823</v>
      </c>
      <c r="M99" t="s">
        <v>2814</v>
      </c>
      <c r="N99" t="s">
        <v>2814</v>
      </c>
      <c r="O99" t="s">
        <v>2814</v>
      </c>
      <c r="P99">
        <v>0</v>
      </c>
      <c r="Q99">
        <v>0</v>
      </c>
      <c r="R99">
        <v>0</v>
      </c>
      <c r="S99" t="s">
        <v>2822</v>
      </c>
      <c r="T99" t="s">
        <v>2821</v>
      </c>
      <c r="U99">
        <v>0</v>
      </c>
      <c r="V99">
        <v>0</v>
      </c>
      <c r="W99">
        <v>0</v>
      </c>
      <c r="X99">
        <v>0</v>
      </c>
      <c r="Y99">
        <v>0</v>
      </c>
      <c r="Z99" t="s">
        <v>2814</v>
      </c>
      <c r="AA99" t="s">
        <v>48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2.9986199999999998</v>
      </c>
      <c r="AQ99">
        <v>2.78</v>
      </c>
      <c r="AR99">
        <v>2.8367800000000001</v>
      </c>
      <c r="AS99">
        <v>3.2994832679999999</v>
      </c>
      <c r="AT99">
        <v>0</v>
      </c>
      <c r="AU99">
        <v>0</v>
      </c>
      <c r="AV99">
        <v>0</v>
      </c>
      <c r="AW99">
        <v>3.04</v>
      </c>
      <c r="AX99">
        <v>2.78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2.78</v>
      </c>
      <c r="BE99">
        <v>582</v>
      </c>
      <c r="BF99">
        <v>7394</v>
      </c>
      <c r="BG99">
        <v>0</v>
      </c>
      <c r="BH99">
        <v>600</v>
      </c>
      <c r="BI99">
        <v>0</v>
      </c>
      <c r="BJ99">
        <v>0</v>
      </c>
      <c r="BK99">
        <v>0</v>
      </c>
      <c r="BL99">
        <v>426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7394</v>
      </c>
      <c r="BT99">
        <v>1</v>
      </c>
      <c r="BU99">
        <v>1</v>
      </c>
      <c r="BV99">
        <v>600</v>
      </c>
      <c r="BW99">
        <v>30</v>
      </c>
      <c r="BX99">
        <v>0</v>
      </c>
      <c r="BY99">
        <v>0</v>
      </c>
      <c r="BZ99">
        <v>0</v>
      </c>
      <c r="CA99">
        <v>1</v>
      </c>
      <c r="CB99">
        <v>600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3</v>
      </c>
      <c r="CI99" t="s">
        <v>2820</v>
      </c>
      <c r="CJ99" t="s">
        <v>2819</v>
      </c>
      <c r="CK99" t="s">
        <v>2818</v>
      </c>
      <c r="CL99" t="s">
        <v>2817</v>
      </c>
      <c r="CM99">
        <v>0</v>
      </c>
      <c r="CN99">
        <v>0</v>
      </c>
      <c r="CO99">
        <v>0</v>
      </c>
      <c r="CP99" t="s">
        <v>2816</v>
      </c>
      <c r="CQ99" t="s">
        <v>2815</v>
      </c>
      <c r="CR99">
        <v>0</v>
      </c>
      <c r="CS99">
        <v>0</v>
      </c>
      <c r="CT99">
        <v>0</v>
      </c>
      <c r="CU99">
        <v>0</v>
      </c>
      <c r="CV99">
        <v>0</v>
      </c>
      <c r="CW99" t="s">
        <v>2813</v>
      </c>
      <c r="CX99" t="s">
        <v>36</v>
      </c>
      <c r="CY99" t="s">
        <v>2814</v>
      </c>
      <c r="CZ99">
        <v>0</v>
      </c>
      <c r="DA99">
        <v>2.78</v>
      </c>
      <c r="DB99">
        <v>27800</v>
      </c>
      <c r="DC99">
        <v>27800</v>
      </c>
      <c r="DD99">
        <v>7394</v>
      </c>
      <c r="DE99">
        <v>3</v>
      </c>
      <c r="DF99" t="s">
        <v>2813</v>
      </c>
      <c r="DG99">
        <v>0</v>
      </c>
      <c r="DH99" t="s">
        <v>2814</v>
      </c>
      <c r="DI99">
        <v>10000</v>
      </c>
      <c r="DJ99" t="s">
        <v>38</v>
      </c>
      <c r="DK99">
        <v>650</v>
      </c>
      <c r="DL99">
        <v>20</v>
      </c>
      <c r="DM99" t="s">
        <v>2668</v>
      </c>
      <c r="DN99" t="s">
        <v>2811</v>
      </c>
      <c r="DO99" t="s">
        <v>8569</v>
      </c>
      <c r="DQ99">
        <f t="shared" si="3"/>
        <v>1</v>
      </c>
    </row>
    <row r="100" spans="1:121" x14ac:dyDescent="0.35">
      <c r="A100" t="str">
        <f t="shared" si="2"/>
        <v>STPSC200</v>
      </c>
      <c r="B100" t="s">
        <v>2800</v>
      </c>
      <c r="C100">
        <v>10000</v>
      </c>
      <c r="D100" t="s">
        <v>2800</v>
      </c>
      <c r="E100" t="s">
        <v>38</v>
      </c>
      <c r="F100" t="s">
        <v>2800</v>
      </c>
      <c r="G100" t="s">
        <v>2812</v>
      </c>
      <c r="H100" t="s">
        <v>2282</v>
      </c>
      <c r="I100" t="s">
        <v>2668</v>
      </c>
      <c r="J100" t="s">
        <v>2811</v>
      </c>
      <c r="K100">
        <v>10000</v>
      </c>
      <c r="L100" t="s">
        <v>2810</v>
      </c>
      <c r="M100" t="s">
        <v>2800</v>
      </c>
      <c r="N100" t="s">
        <v>2800</v>
      </c>
      <c r="O100">
        <v>0</v>
      </c>
      <c r="P100">
        <v>0</v>
      </c>
      <c r="Q100">
        <v>2575564</v>
      </c>
      <c r="R100">
        <v>0</v>
      </c>
      <c r="S100" t="s">
        <v>2809</v>
      </c>
      <c r="T100" t="s">
        <v>2808</v>
      </c>
      <c r="U100">
        <v>0</v>
      </c>
      <c r="V100">
        <v>1787431</v>
      </c>
      <c r="W100">
        <v>0</v>
      </c>
      <c r="X100">
        <v>0</v>
      </c>
      <c r="Y100">
        <v>0</v>
      </c>
      <c r="Z100" t="s">
        <v>2800</v>
      </c>
      <c r="AA100" t="s">
        <v>48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3.3216299999999999</v>
      </c>
      <c r="AQ100">
        <v>3.2576999999999998</v>
      </c>
      <c r="AR100">
        <v>3.26322</v>
      </c>
      <c r="AS100">
        <v>0</v>
      </c>
      <c r="AT100">
        <v>0</v>
      </c>
      <c r="AU100">
        <v>3.992820676</v>
      </c>
      <c r="AV100">
        <v>0</v>
      </c>
      <c r="AW100">
        <v>3.83</v>
      </c>
      <c r="AX100">
        <v>3.2</v>
      </c>
      <c r="AY100">
        <v>0</v>
      </c>
      <c r="AZ100">
        <v>4.3070000000000004</v>
      </c>
      <c r="BA100">
        <v>0</v>
      </c>
      <c r="BB100">
        <v>0</v>
      </c>
      <c r="BC100">
        <v>0</v>
      </c>
      <c r="BD100">
        <v>3.1581999999999999</v>
      </c>
      <c r="BE100">
        <v>1154</v>
      </c>
      <c r="BF100">
        <v>555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755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555</v>
      </c>
      <c r="BT100">
        <v>1</v>
      </c>
      <c r="BU100">
        <v>1</v>
      </c>
      <c r="BV100">
        <v>600</v>
      </c>
      <c r="BW100">
        <v>0</v>
      </c>
      <c r="BX100">
        <v>0</v>
      </c>
      <c r="BY100">
        <v>1</v>
      </c>
      <c r="BZ100">
        <v>0</v>
      </c>
      <c r="CA100">
        <v>1</v>
      </c>
      <c r="CB100">
        <v>600</v>
      </c>
      <c r="CC100">
        <v>0</v>
      </c>
      <c r="CD100">
        <v>600</v>
      </c>
      <c r="CE100">
        <v>0</v>
      </c>
      <c r="CF100">
        <v>0</v>
      </c>
      <c r="CG100">
        <v>0</v>
      </c>
      <c r="CH100">
        <v>3</v>
      </c>
      <c r="CI100" t="s">
        <v>2807</v>
      </c>
      <c r="CJ100" t="s">
        <v>2806</v>
      </c>
      <c r="CK100" t="s">
        <v>2805</v>
      </c>
      <c r="CL100">
        <v>0</v>
      </c>
      <c r="CM100">
        <v>0</v>
      </c>
      <c r="CN100" t="s">
        <v>2804</v>
      </c>
      <c r="CO100">
        <v>0</v>
      </c>
      <c r="CP100" t="s">
        <v>2803</v>
      </c>
      <c r="CQ100" t="s">
        <v>2802</v>
      </c>
      <c r="CR100">
        <v>0</v>
      </c>
      <c r="CS100" t="s">
        <v>2801</v>
      </c>
      <c r="CT100">
        <v>0</v>
      </c>
      <c r="CU100">
        <v>0</v>
      </c>
      <c r="CV100">
        <v>0</v>
      </c>
      <c r="CW100" t="s">
        <v>2799</v>
      </c>
      <c r="CX100" t="s">
        <v>36</v>
      </c>
      <c r="CY100" t="s">
        <v>2800</v>
      </c>
      <c r="CZ100">
        <v>0</v>
      </c>
      <c r="DA100">
        <v>3.1581999999999999</v>
      </c>
      <c r="DB100">
        <v>31582</v>
      </c>
      <c r="DC100">
        <v>31582</v>
      </c>
      <c r="DD100">
        <v>555</v>
      </c>
      <c r="DE100">
        <v>3</v>
      </c>
      <c r="DF100" t="s">
        <v>2799</v>
      </c>
      <c r="DG100">
        <v>0</v>
      </c>
      <c r="DH100" t="s">
        <v>2800</v>
      </c>
      <c r="DI100">
        <v>10000</v>
      </c>
      <c r="DJ100" t="s">
        <v>38</v>
      </c>
      <c r="DK100">
        <v>650</v>
      </c>
      <c r="DL100">
        <v>20</v>
      </c>
      <c r="DM100" t="s">
        <v>2668</v>
      </c>
      <c r="DN100" t="s">
        <v>2811</v>
      </c>
      <c r="DO100" t="s">
        <v>8569</v>
      </c>
      <c r="DQ100">
        <f t="shared" si="3"/>
        <v>1</v>
      </c>
    </row>
    <row r="101" spans="1:121" x14ac:dyDescent="0.35">
      <c r="A101" t="str">
        <f t="shared" si="2"/>
        <v>STPSC2H0</v>
      </c>
      <c r="B101" t="s">
        <v>8991</v>
      </c>
      <c r="C101">
        <v>10000</v>
      </c>
      <c r="D101" t="s">
        <v>2714</v>
      </c>
      <c r="E101" t="s">
        <v>38</v>
      </c>
      <c r="F101" t="s">
        <v>2714</v>
      </c>
      <c r="G101" t="s">
        <v>2718</v>
      </c>
      <c r="H101" t="s">
        <v>2282</v>
      </c>
      <c r="I101" t="s">
        <v>2717</v>
      </c>
      <c r="J101" t="s">
        <v>2716</v>
      </c>
      <c r="K101">
        <v>10000</v>
      </c>
      <c r="L101" t="s">
        <v>2715</v>
      </c>
      <c r="M101">
        <v>0</v>
      </c>
      <c r="N101" t="s">
        <v>2714</v>
      </c>
      <c r="O101">
        <v>0</v>
      </c>
      <c r="P101">
        <v>0</v>
      </c>
      <c r="Q101">
        <v>0</v>
      </c>
      <c r="R101">
        <v>0</v>
      </c>
      <c r="S101" t="s">
        <v>2713</v>
      </c>
      <c r="T101" t="s">
        <v>2709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 t="s">
        <v>129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0.53286999999999995</v>
      </c>
      <c r="AQ101">
        <v>0</v>
      </c>
      <c r="AR101">
        <v>0.55920999999999998</v>
      </c>
      <c r="AS101">
        <v>0</v>
      </c>
      <c r="AT101">
        <v>0</v>
      </c>
      <c r="AU101">
        <v>0</v>
      </c>
      <c r="AV101">
        <v>0</v>
      </c>
      <c r="AW101">
        <v>0.54500000000000004</v>
      </c>
      <c r="AX101">
        <v>0.51300000000000001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2500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4985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2500</v>
      </c>
      <c r="BU101">
        <v>0</v>
      </c>
      <c r="BV101">
        <v>2500</v>
      </c>
      <c r="BW101">
        <v>0</v>
      </c>
      <c r="BX101">
        <v>0</v>
      </c>
      <c r="BY101">
        <v>0</v>
      </c>
      <c r="BZ101">
        <v>0</v>
      </c>
      <c r="CA101">
        <v>1</v>
      </c>
      <c r="CB101">
        <v>2500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 t="s">
        <v>2712</v>
      </c>
      <c r="CJ101">
        <v>0</v>
      </c>
      <c r="CK101" t="s">
        <v>2711</v>
      </c>
      <c r="CL101">
        <v>0</v>
      </c>
      <c r="CM101">
        <v>0</v>
      </c>
      <c r="CN101">
        <v>0</v>
      </c>
      <c r="CO101">
        <v>0</v>
      </c>
      <c r="CP101" t="s">
        <v>2710</v>
      </c>
      <c r="CQ101" t="s">
        <v>2708</v>
      </c>
      <c r="CR101">
        <v>0</v>
      </c>
      <c r="CS101">
        <v>0</v>
      </c>
      <c r="CT101">
        <v>0</v>
      </c>
      <c r="CU101">
        <v>0</v>
      </c>
      <c r="CV101">
        <v>0</v>
      </c>
      <c r="CW101">
        <v>0</v>
      </c>
      <c r="CX101" t="s">
        <v>30</v>
      </c>
      <c r="CY101" t="s">
        <v>2709</v>
      </c>
      <c r="CZ101">
        <v>0</v>
      </c>
      <c r="DA101">
        <v>0.51300000000000001</v>
      </c>
      <c r="DB101">
        <v>5130</v>
      </c>
      <c r="DC101">
        <v>5130</v>
      </c>
      <c r="DD101">
        <v>0</v>
      </c>
      <c r="DE101">
        <v>2500</v>
      </c>
      <c r="DF101" t="s">
        <v>2708</v>
      </c>
      <c r="DG101">
        <v>0</v>
      </c>
      <c r="DH101" t="s">
        <v>2714</v>
      </c>
      <c r="DI101">
        <v>10000</v>
      </c>
      <c r="DJ101" t="s">
        <v>38</v>
      </c>
      <c r="DK101">
        <v>650</v>
      </c>
      <c r="DL101">
        <v>2</v>
      </c>
      <c r="DM101" t="s">
        <v>2717</v>
      </c>
      <c r="DN101" t="s">
        <v>2716</v>
      </c>
      <c r="DO101" t="s">
        <v>8526</v>
      </c>
      <c r="DQ101">
        <f t="shared" si="3"/>
        <v>1</v>
      </c>
    </row>
    <row r="102" spans="1:121" x14ac:dyDescent="0.35">
      <c r="A102" t="str">
        <f t="shared" si="2"/>
        <v>STPSC400</v>
      </c>
      <c r="B102" t="s">
        <v>2656</v>
      </c>
      <c r="C102">
        <v>10000</v>
      </c>
      <c r="D102" t="s">
        <v>2656</v>
      </c>
      <c r="E102" t="s">
        <v>38</v>
      </c>
      <c r="F102" t="s">
        <v>2656</v>
      </c>
      <c r="G102" t="s">
        <v>2669</v>
      </c>
      <c r="H102" t="s">
        <v>2282</v>
      </c>
      <c r="I102" t="s">
        <v>2668</v>
      </c>
      <c r="J102" t="s">
        <v>2667</v>
      </c>
      <c r="K102">
        <v>10000</v>
      </c>
      <c r="L102" t="s">
        <v>2666</v>
      </c>
      <c r="M102" t="s">
        <v>2656</v>
      </c>
      <c r="N102" t="s">
        <v>2656</v>
      </c>
      <c r="O102">
        <v>0</v>
      </c>
      <c r="P102">
        <v>0</v>
      </c>
      <c r="Q102">
        <v>2575565</v>
      </c>
      <c r="R102">
        <v>0</v>
      </c>
      <c r="S102" t="s">
        <v>2665</v>
      </c>
      <c r="T102" t="s">
        <v>2664</v>
      </c>
      <c r="U102">
        <v>0</v>
      </c>
      <c r="V102">
        <v>1241129</v>
      </c>
      <c r="W102">
        <v>0</v>
      </c>
      <c r="X102">
        <v>0</v>
      </c>
      <c r="Y102">
        <v>0</v>
      </c>
      <c r="Z102" t="s">
        <v>2656</v>
      </c>
      <c r="AA102" t="s">
        <v>48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6.6970799999999997</v>
      </c>
      <c r="AQ102">
        <v>6.5519999999999996</v>
      </c>
      <c r="AR102">
        <v>6.3356300000000001</v>
      </c>
      <c r="AS102">
        <v>0</v>
      </c>
      <c r="AT102">
        <v>0</v>
      </c>
      <c r="AU102">
        <v>7.0035883700000001</v>
      </c>
      <c r="AV102">
        <v>0</v>
      </c>
      <c r="AW102">
        <v>7.44</v>
      </c>
      <c r="AX102">
        <v>7.99</v>
      </c>
      <c r="AY102">
        <v>0</v>
      </c>
      <c r="AZ102">
        <v>7.5019999999999998</v>
      </c>
      <c r="BA102">
        <v>0</v>
      </c>
      <c r="BB102">
        <v>0</v>
      </c>
      <c r="BC102">
        <v>0</v>
      </c>
      <c r="BD102">
        <v>6.1319999999999997</v>
      </c>
      <c r="BE102">
        <v>589</v>
      </c>
      <c r="BF102">
        <v>168</v>
      </c>
      <c r="BG102">
        <v>40</v>
      </c>
      <c r="BH102">
        <v>0</v>
      </c>
      <c r="BI102">
        <v>0</v>
      </c>
      <c r="BJ102">
        <v>949</v>
      </c>
      <c r="BK102">
        <v>0</v>
      </c>
      <c r="BL102">
        <v>777</v>
      </c>
      <c r="BM102">
        <v>54</v>
      </c>
      <c r="BN102">
        <v>0</v>
      </c>
      <c r="BO102">
        <v>39</v>
      </c>
      <c r="BP102">
        <v>0</v>
      </c>
      <c r="BQ102">
        <v>0</v>
      </c>
      <c r="BR102">
        <v>0</v>
      </c>
      <c r="BS102">
        <v>168</v>
      </c>
      <c r="BT102">
        <v>1</v>
      </c>
      <c r="BU102">
        <v>1</v>
      </c>
      <c r="BV102">
        <v>30</v>
      </c>
      <c r="BW102">
        <v>0</v>
      </c>
      <c r="BX102">
        <v>0</v>
      </c>
      <c r="BY102">
        <v>1</v>
      </c>
      <c r="BZ102">
        <v>0</v>
      </c>
      <c r="CA102">
        <v>1</v>
      </c>
      <c r="CB102">
        <v>1</v>
      </c>
      <c r="CC102">
        <v>0</v>
      </c>
      <c r="CD102">
        <v>1</v>
      </c>
      <c r="CE102">
        <v>0</v>
      </c>
      <c r="CF102">
        <v>0</v>
      </c>
      <c r="CG102">
        <v>0</v>
      </c>
      <c r="CH102">
        <v>2</v>
      </c>
      <c r="CI102" t="s">
        <v>2663</v>
      </c>
      <c r="CJ102" t="s">
        <v>2662</v>
      </c>
      <c r="CK102" t="s">
        <v>2661</v>
      </c>
      <c r="CL102">
        <v>0</v>
      </c>
      <c r="CM102">
        <v>0</v>
      </c>
      <c r="CN102" t="s">
        <v>2660</v>
      </c>
      <c r="CO102">
        <v>0</v>
      </c>
      <c r="CP102" t="s">
        <v>2659</v>
      </c>
      <c r="CQ102" t="s">
        <v>2658</v>
      </c>
      <c r="CR102">
        <v>0</v>
      </c>
      <c r="CS102" t="s">
        <v>2657</v>
      </c>
      <c r="CT102">
        <v>0</v>
      </c>
      <c r="CU102">
        <v>0</v>
      </c>
      <c r="CV102">
        <v>0</v>
      </c>
      <c r="CW102" t="s">
        <v>2655</v>
      </c>
      <c r="CX102" t="s">
        <v>36</v>
      </c>
      <c r="CY102" t="s">
        <v>2656</v>
      </c>
      <c r="CZ102">
        <v>0</v>
      </c>
      <c r="DA102">
        <v>6.1319999999999997</v>
      </c>
      <c r="DB102">
        <v>61320</v>
      </c>
      <c r="DC102">
        <v>61320</v>
      </c>
      <c r="DD102">
        <v>168</v>
      </c>
      <c r="DE102">
        <v>2</v>
      </c>
      <c r="DF102" t="s">
        <v>2655</v>
      </c>
      <c r="DG102">
        <v>0</v>
      </c>
      <c r="DH102" t="s">
        <v>2656</v>
      </c>
      <c r="DI102">
        <v>10000</v>
      </c>
      <c r="DJ102" t="s">
        <v>38</v>
      </c>
      <c r="DK102">
        <v>650</v>
      </c>
      <c r="DL102">
        <v>20</v>
      </c>
      <c r="DM102" t="s">
        <v>2668</v>
      </c>
      <c r="DN102" t="s">
        <v>2667</v>
      </c>
      <c r="DO102" t="s">
        <v>2030</v>
      </c>
      <c r="DQ102">
        <f t="shared" si="3"/>
        <v>1</v>
      </c>
    </row>
    <row r="103" spans="1:121" x14ac:dyDescent="0.35">
      <c r="A103" t="str">
        <f t="shared" si="2"/>
        <v>STPSC4H0</v>
      </c>
      <c r="B103" t="s">
        <v>8992</v>
      </c>
      <c r="C103">
        <v>10000</v>
      </c>
      <c r="D103" t="s">
        <v>2613</v>
      </c>
      <c r="E103" t="s">
        <v>38</v>
      </c>
      <c r="F103" t="s">
        <v>2613</v>
      </c>
      <c r="G103" t="s">
        <v>2626</v>
      </c>
      <c r="H103" t="s">
        <v>2282</v>
      </c>
      <c r="I103" t="s">
        <v>2596</v>
      </c>
      <c r="J103" t="s">
        <v>2625</v>
      </c>
      <c r="K103">
        <v>10000</v>
      </c>
      <c r="L103" t="s">
        <v>2624</v>
      </c>
      <c r="M103" t="s">
        <v>2613</v>
      </c>
      <c r="N103" t="s">
        <v>2613</v>
      </c>
      <c r="O103" t="s">
        <v>2613</v>
      </c>
      <c r="P103">
        <v>0</v>
      </c>
      <c r="Q103">
        <v>2376457</v>
      </c>
      <c r="R103">
        <v>0</v>
      </c>
      <c r="S103" t="s">
        <v>2623</v>
      </c>
      <c r="T103" t="s">
        <v>2622</v>
      </c>
      <c r="U103">
        <v>0</v>
      </c>
      <c r="V103">
        <v>0</v>
      </c>
      <c r="W103">
        <v>0</v>
      </c>
      <c r="X103">
        <v>0</v>
      </c>
      <c r="Y103">
        <v>0</v>
      </c>
      <c r="Z103" t="s">
        <v>2613</v>
      </c>
      <c r="AA103" t="s">
        <v>129</v>
      </c>
      <c r="AB103">
        <v>0</v>
      </c>
      <c r="AC103">
        <v>0</v>
      </c>
      <c r="AD103">
        <v>0</v>
      </c>
      <c r="AE103">
        <v>0</v>
      </c>
      <c r="AF103" t="s">
        <v>514</v>
      </c>
      <c r="AG103">
        <v>0</v>
      </c>
      <c r="AH103" t="s">
        <v>129</v>
      </c>
      <c r="AI103" t="s">
        <v>514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0.57681000000000004</v>
      </c>
      <c r="AQ103">
        <v>0.56010000000000004</v>
      </c>
      <c r="AR103">
        <v>0.60531999999999997</v>
      </c>
      <c r="AS103">
        <v>1.0008269519999999</v>
      </c>
      <c r="AT103">
        <v>0</v>
      </c>
      <c r="AU103">
        <v>0.65642488799999998</v>
      </c>
      <c r="AV103">
        <v>0</v>
      </c>
      <c r="AW103">
        <v>0.59</v>
      </c>
      <c r="AX103">
        <v>0.66500000000000004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0.58589999999999998</v>
      </c>
      <c r="BE103">
        <v>0</v>
      </c>
      <c r="BF103">
        <v>2500</v>
      </c>
      <c r="BG103">
        <v>0</v>
      </c>
      <c r="BH103">
        <v>5000</v>
      </c>
      <c r="BI103">
        <v>0</v>
      </c>
      <c r="BJ103">
        <v>3117</v>
      </c>
      <c r="BK103">
        <v>0</v>
      </c>
      <c r="BL103">
        <v>4755</v>
      </c>
      <c r="BM103">
        <v>2968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2470</v>
      </c>
      <c r="BT103">
        <v>2500</v>
      </c>
      <c r="BU103">
        <v>2500</v>
      </c>
      <c r="BV103">
        <v>2500</v>
      </c>
      <c r="BW103">
        <v>2500</v>
      </c>
      <c r="BX103">
        <v>0</v>
      </c>
      <c r="BY103">
        <v>1</v>
      </c>
      <c r="BZ103">
        <v>0</v>
      </c>
      <c r="CA103">
        <v>1</v>
      </c>
      <c r="CB103">
        <v>1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11</v>
      </c>
      <c r="CI103" t="s">
        <v>2621</v>
      </c>
      <c r="CJ103" t="s">
        <v>2612</v>
      </c>
      <c r="CK103" t="s">
        <v>2620</v>
      </c>
      <c r="CL103" t="s">
        <v>2619</v>
      </c>
      <c r="CM103">
        <v>0</v>
      </c>
      <c r="CN103" t="s">
        <v>2618</v>
      </c>
      <c r="CO103">
        <v>0</v>
      </c>
      <c r="CP103" t="s">
        <v>2617</v>
      </c>
      <c r="CQ103" t="s">
        <v>2616</v>
      </c>
      <c r="CR103">
        <v>0</v>
      </c>
      <c r="CS103">
        <v>0</v>
      </c>
      <c r="CT103">
        <v>0</v>
      </c>
      <c r="CU103">
        <v>0</v>
      </c>
      <c r="CV103">
        <v>0</v>
      </c>
      <c r="CW103" t="s">
        <v>2615</v>
      </c>
      <c r="CX103" t="s">
        <v>2614</v>
      </c>
      <c r="CY103" t="s">
        <v>2613</v>
      </c>
      <c r="CZ103">
        <v>0</v>
      </c>
      <c r="DA103">
        <v>0.56010000000000004</v>
      </c>
      <c r="DB103">
        <v>5601</v>
      </c>
      <c r="DC103">
        <v>5601</v>
      </c>
      <c r="DD103">
        <v>2500</v>
      </c>
      <c r="DE103">
        <v>2500</v>
      </c>
      <c r="DF103" t="s">
        <v>2612</v>
      </c>
      <c r="DG103">
        <v>0</v>
      </c>
      <c r="DH103" t="s">
        <v>2613</v>
      </c>
      <c r="DI103">
        <v>10000</v>
      </c>
      <c r="DJ103" t="s">
        <v>38</v>
      </c>
      <c r="DK103">
        <v>650</v>
      </c>
      <c r="DL103">
        <v>4</v>
      </c>
      <c r="DM103" t="s">
        <v>2596</v>
      </c>
      <c r="DN103" t="s">
        <v>2625</v>
      </c>
      <c r="DO103" t="s">
        <v>8526</v>
      </c>
      <c r="DQ103">
        <f t="shared" si="3"/>
        <v>1</v>
      </c>
    </row>
    <row r="104" spans="1:121" x14ac:dyDescent="0.35">
      <c r="A104" t="str">
        <f t="shared" si="2"/>
        <v>STPSC4H0</v>
      </c>
      <c r="B104" t="s">
        <v>2599</v>
      </c>
      <c r="C104">
        <v>10000</v>
      </c>
      <c r="D104" t="s">
        <v>2599</v>
      </c>
      <c r="E104" t="s">
        <v>38</v>
      </c>
      <c r="F104" t="s">
        <v>2599</v>
      </c>
      <c r="G104" t="s">
        <v>2611</v>
      </c>
      <c r="H104" t="s">
        <v>2282</v>
      </c>
      <c r="I104" t="s">
        <v>2596</v>
      </c>
      <c r="J104" t="s">
        <v>2595</v>
      </c>
      <c r="K104">
        <v>10000</v>
      </c>
      <c r="L104" t="s">
        <v>2610</v>
      </c>
      <c r="M104" t="s">
        <v>2599</v>
      </c>
      <c r="N104" t="s">
        <v>2599</v>
      </c>
      <c r="O104">
        <v>0</v>
      </c>
      <c r="P104">
        <v>0</v>
      </c>
      <c r="Q104">
        <v>0</v>
      </c>
      <c r="R104">
        <v>0</v>
      </c>
      <c r="S104" t="s">
        <v>2609</v>
      </c>
      <c r="T104" t="s">
        <v>2608</v>
      </c>
      <c r="U104">
        <v>0</v>
      </c>
      <c r="V104">
        <v>0</v>
      </c>
      <c r="W104">
        <v>0</v>
      </c>
      <c r="X104" t="s">
        <v>2599</v>
      </c>
      <c r="Y104" t="s">
        <v>2599</v>
      </c>
      <c r="Z104" t="s">
        <v>2599</v>
      </c>
      <c r="AA104" t="s">
        <v>48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 t="s">
        <v>48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0.61190999999999995</v>
      </c>
      <c r="AQ104">
        <v>0.65720000000000001</v>
      </c>
      <c r="AR104">
        <v>0.60114999999999996</v>
      </c>
      <c r="AS104">
        <v>0</v>
      </c>
      <c r="AT104">
        <v>0</v>
      </c>
      <c r="AU104">
        <v>0</v>
      </c>
      <c r="AV104">
        <v>0</v>
      </c>
      <c r="AW104">
        <v>0.61099999999999999</v>
      </c>
      <c r="AX104">
        <v>0.61199999999999999</v>
      </c>
      <c r="AY104">
        <v>0</v>
      </c>
      <c r="AZ104">
        <v>0</v>
      </c>
      <c r="BA104">
        <v>0</v>
      </c>
      <c r="BB104">
        <v>0.59874963000000003</v>
      </c>
      <c r="BC104">
        <v>1.41</v>
      </c>
      <c r="BD104">
        <v>0.64649999999999996</v>
      </c>
      <c r="BE104">
        <v>5</v>
      </c>
      <c r="BF104">
        <v>1800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1012</v>
      </c>
      <c r="BM104">
        <v>0</v>
      </c>
      <c r="BN104">
        <v>0</v>
      </c>
      <c r="BO104">
        <v>0</v>
      </c>
      <c r="BP104">
        <v>0</v>
      </c>
      <c r="BQ104">
        <v>935</v>
      </c>
      <c r="BR104">
        <v>0</v>
      </c>
      <c r="BS104">
        <v>1792</v>
      </c>
      <c r="BT104">
        <v>1</v>
      </c>
      <c r="BU104">
        <v>1</v>
      </c>
      <c r="BV104">
        <v>2000</v>
      </c>
      <c r="BW104">
        <v>0</v>
      </c>
      <c r="BX104">
        <v>0</v>
      </c>
      <c r="BY104">
        <v>0</v>
      </c>
      <c r="BZ104">
        <v>0</v>
      </c>
      <c r="CA104">
        <v>1</v>
      </c>
      <c r="CB104">
        <v>2000</v>
      </c>
      <c r="CC104">
        <v>0</v>
      </c>
      <c r="CD104">
        <v>0</v>
      </c>
      <c r="CE104">
        <v>0</v>
      </c>
      <c r="CF104">
        <v>5</v>
      </c>
      <c r="CG104">
        <v>1</v>
      </c>
      <c r="CH104">
        <v>14</v>
      </c>
      <c r="CI104" t="s">
        <v>2607</v>
      </c>
      <c r="CJ104" t="s">
        <v>2606</v>
      </c>
      <c r="CK104" t="s">
        <v>2605</v>
      </c>
      <c r="CL104">
        <v>0</v>
      </c>
      <c r="CM104">
        <v>0</v>
      </c>
      <c r="CN104">
        <v>0</v>
      </c>
      <c r="CO104">
        <v>0</v>
      </c>
      <c r="CP104" t="s">
        <v>2604</v>
      </c>
      <c r="CQ104" t="s">
        <v>2603</v>
      </c>
      <c r="CR104">
        <v>0</v>
      </c>
      <c r="CS104">
        <v>0</v>
      </c>
      <c r="CT104">
        <v>0</v>
      </c>
      <c r="CU104" t="s">
        <v>2598</v>
      </c>
      <c r="CV104" t="s">
        <v>2602</v>
      </c>
      <c r="CW104" t="s">
        <v>2601</v>
      </c>
      <c r="CX104" t="s">
        <v>2600</v>
      </c>
      <c r="CY104" t="s">
        <v>2599</v>
      </c>
      <c r="CZ104">
        <v>0</v>
      </c>
      <c r="DA104">
        <v>0.59874963000000003</v>
      </c>
      <c r="DB104">
        <v>5987.4962999999998</v>
      </c>
      <c r="DC104">
        <v>5987.4962999999998</v>
      </c>
      <c r="DD104">
        <v>935</v>
      </c>
      <c r="DE104">
        <v>5</v>
      </c>
      <c r="DF104" t="s">
        <v>2598</v>
      </c>
      <c r="DG104">
        <v>0</v>
      </c>
      <c r="DH104" t="s">
        <v>2599</v>
      </c>
      <c r="DI104">
        <v>10000</v>
      </c>
      <c r="DJ104" t="s">
        <v>38</v>
      </c>
      <c r="DK104">
        <v>650</v>
      </c>
      <c r="DL104">
        <v>4</v>
      </c>
      <c r="DM104" t="s">
        <v>2596</v>
      </c>
      <c r="DN104" t="s">
        <v>2595</v>
      </c>
      <c r="DO104" t="s">
        <v>8525</v>
      </c>
      <c r="DQ104">
        <f t="shared" si="3"/>
        <v>1</v>
      </c>
    </row>
    <row r="105" spans="1:121" x14ac:dyDescent="0.35">
      <c r="A105" t="str">
        <f t="shared" si="2"/>
        <v>STPSC4H0</v>
      </c>
      <c r="B105" t="s">
        <v>2584</v>
      </c>
      <c r="C105">
        <v>10000</v>
      </c>
      <c r="D105" t="s">
        <v>2584</v>
      </c>
      <c r="E105" t="s">
        <v>38</v>
      </c>
      <c r="F105" t="s">
        <v>2584</v>
      </c>
      <c r="G105" t="s">
        <v>2597</v>
      </c>
      <c r="H105" t="s">
        <v>2282</v>
      </c>
      <c r="I105" t="s">
        <v>2596</v>
      </c>
      <c r="J105" t="s">
        <v>2595</v>
      </c>
      <c r="K105">
        <v>10000</v>
      </c>
      <c r="L105" t="s">
        <v>2594</v>
      </c>
      <c r="M105" t="s">
        <v>2584</v>
      </c>
      <c r="N105" t="s">
        <v>2584</v>
      </c>
      <c r="O105" t="s">
        <v>2584</v>
      </c>
      <c r="P105">
        <v>0</v>
      </c>
      <c r="Q105">
        <v>0</v>
      </c>
      <c r="R105">
        <v>0</v>
      </c>
      <c r="S105" t="s">
        <v>2593</v>
      </c>
      <c r="T105" t="s">
        <v>2592</v>
      </c>
      <c r="U105">
        <v>0</v>
      </c>
      <c r="V105">
        <v>1688811</v>
      </c>
      <c r="W105">
        <v>0</v>
      </c>
      <c r="X105">
        <v>0</v>
      </c>
      <c r="Y105">
        <v>0</v>
      </c>
      <c r="Z105" t="s">
        <v>2584</v>
      </c>
      <c r="AA105" t="s">
        <v>48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 t="s">
        <v>48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0.76954</v>
      </c>
      <c r="AQ105">
        <v>0.75549999999999995</v>
      </c>
      <c r="AR105">
        <v>0.76781999999999995</v>
      </c>
      <c r="AS105">
        <v>0.99555117699999995</v>
      </c>
      <c r="AT105">
        <v>0</v>
      </c>
      <c r="AU105">
        <v>0</v>
      </c>
      <c r="AV105">
        <v>0</v>
      </c>
      <c r="AW105">
        <v>0.82799999999999996</v>
      </c>
      <c r="AX105">
        <v>0.78200000000000003</v>
      </c>
      <c r="AY105">
        <v>0</v>
      </c>
      <c r="AZ105">
        <v>0.83099999999999996</v>
      </c>
      <c r="BA105">
        <v>0</v>
      </c>
      <c r="BB105">
        <v>0</v>
      </c>
      <c r="BC105">
        <v>0</v>
      </c>
      <c r="BD105">
        <v>0.74319999999999997</v>
      </c>
      <c r="BE105">
        <v>1000</v>
      </c>
      <c r="BF105">
        <v>900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761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900</v>
      </c>
      <c r="BT105">
        <v>1</v>
      </c>
      <c r="BU105">
        <v>1</v>
      </c>
      <c r="BV105">
        <v>1000</v>
      </c>
      <c r="BW105">
        <v>50</v>
      </c>
      <c r="BX105">
        <v>0</v>
      </c>
      <c r="BY105">
        <v>0</v>
      </c>
      <c r="BZ105">
        <v>0</v>
      </c>
      <c r="CA105">
        <v>1</v>
      </c>
      <c r="CB105">
        <v>1000</v>
      </c>
      <c r="CC105">
        <v>0</v>
      </c>
      <c r="CD105">
        <v>50</v>
      </c>
      <c r="CE105">
        <v>0</v>
      </c>
      <c r="CF105">
        <v>0</v>
      </c>
      <c r="CG105">
        <v>0</v>
      </c>
      <c r="CH105">
        <v>12</v>
      </c>
      <c r="CI105" t="s">
        <v>2591</v>
      </c>
      <c r="CJ105" t="s">
        <v>2590</v>
      </c>
      <c r="CK105" t="s">
        <v>2589</v>
      </c>
      <c r="CL105" t="s">
        <v>2588</v>
      </c>
      <c r="CM105">
        <v>0</v>
      </c>
      <c r="CN105">
        <v>0</v>
      </c>
      <c r="CO105">
        <v>0</v>
      </c>
      <c r="CP105" t="s">
        <v>2587</v>
      </c>
      <c r="CQ105" t="s">
        <v>2586</v>
      </c>
      <c r="CR105">
        <v>0</v>
      </c>
      <c r="CS105" t="s">
        <v>2585</v>
      </c>
      <c r="CT105">
        <v>0</v>
      </c>
      <c r="CU105">
        <v>0</v>
      </c>
      <c r="CV105">
        <v>0</v>
      </c>
      <c r="CW105" t="s">
        <v>2583</v>
      </c>
      <c r="CX105" t="s">
        <v>36</v>
      </c>
      <c r="CY105" t="s">
        <v>2584</v>
      </c>
      <c r="CZ105">
        <v>0</v>
      </c>
      <c r="DA105">
        <v>0.74319999999999997</v>
      </c>
      <c r="DB105">
        <v>7432</v>
      </c>
      <c r="DC105">
        <v>7432</v>
      </c>
      <c r="DD105">
        <v>900</v>
      </c>
      <c r="DE105">
        <v>12</v>
      </c>
      <c r="DF105" t="s">
        <v>2583</v>
      </c>
      <c r="DG105">
        <v>0</v>
      </c>
      <c r="DH105" t="s">
        <v>2584</v>
      </c>
      <c r="DI105">
        <v>10000</v>
      </c>
      <c r="DJ105" t="s">
        <v>38</v>
      </c>
      <c r="DK105">
        <v>650</v>
      </c>
      <c r="DL105">
        <v>4</v>
      </c>
      <c r="DM105" t="s">
        <v>2596</v>
      </c>
      <c r="DN105" t="s">
        <v>2595</v>
      </c>
      <c r="DO105" t="s">
        <v>8567</v>
      </c>
      <c r="DQ105">
        <f t="shared" si="3"/>
        <v>1</v>
      </c>
    </row>
    <row r="106" spans="1:121" x14ac:dyDescent="0.35">
      <c r="A106" t="str">
        <f t="shared" si="2"/>
        <v>STPSC4H0</v>
      </c>
      <c r="B106" t="s">
        <v>2577</v>
      </c>
      <c r="C106">
        <v>10000</v>
      </c>
      <c r="D106" t="s">
        <v>2577</v>
      </c>
      <c r="E106" t="s">
        <v>38</v>
      </c>
      <c r="F106" t="s">
        <v>2577</v>
      </c>
      <c r="G106" t="s">
        <v>2582</v>
      </c>
      <c r="H106" t="s">
        <v>2282</v>
      </c>
      <c r="I106" t="s">
        <v>2581</v>
      </c>
      <c r="J106" t="s">
        <v>2310</v>
      </c>
      <c r="K106">
        <v>10000</v>
      </c>
      <c r="L106" t="s">
        <v>2569</v>
      </c>
      <c r="M106" t="s">
        <v>2577</v>
      </c>
      <c r="N106">
        <v>0</v>
      </c>
      <c r="O106" t="s">
        <v>2577</v>
      </c>
      <c r="P106" t="s">
        <v>2580</v>
      </c>
      <c r="Q106">
        <v>3018770</v>
      </c>
      <c r="R106">
        <v>0</v>
      </c>
      <c r="S106" t="s">
        <v>2579</v>
      </c>
      <c r="T106" t="s">
        <v>2578</v>
      </c>
      <c r="U106">
        <v>0</v>
      </c>
      <c r="V106">
        <v>0</v>
      </c>
      <c r="W106">
        <v>0</v>
      </c>
      <c r="X106">
        <v>0</v>
      </c>
      <c r="Y106">
        <v>0</v>
      </c>
      <c r="Z106" t="s">
        <v>2577</v>
      </c>
      <c r="AA106" t="s">
        <v>129</v>
      </c>
      <c r="AB106">
        <v>0</v>
      </c>
      <c r="AC106">
        <v>0</v>
      </c>
      <c r="AD106">
        <v>0</v>
      </c>
      <c r="AE106" t="s">
        <v>514</v>
      </c>
      <c r="AF106" t="s">
        <v>514</v>
      </c>
      <c r="AG106">
        <v>0</v>
      </c>
      <c r="AH106" t="s">
        <v>129</v>
      </c>
      <c r="AI106" t="s">
        <v>514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0.62316000000000005</v>
      </c>
      <c r="AQ106">
        <v>0.70309999999999995</v>
      </c>
      <c r="AR106">
        <v>0</v>
      </c>
      <c r="AS106">
        <v>1.2429025570000001</v>
      </c>
      <c r="AT106">
        <v>1.36</v>
      </c>
      <c r="AU106">
        <v>0.73912408600000001</v>
      </c>
      <c r="AV106">
        <v>0</v>
      </c>
      <c r="AW106">
        <v>0.70799999999999996</v>
      </c>
      <c r="AX106">
        <v>0.83699999999999997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0.77959999999999996</v>
      </c>
      <c r="BE106">
        <v>0</v>
      </c>
      <c r="BF106">
        <v>3000</v>
      </c>
      <c r="BG106">
        <v>0</v>
      </c>
      <c r="BH106">
        <v>100</v>
      </c>
      <c r="BI106">
        <v>30</v>
      </c>
      <c r="BJ106">
        <v>33</v>
      </c>
      <c r="BK106">
        <v>0</v>
      </c>
      <c r="BL106">
        <v>2448</v>
      </c>
      <c r="BM106">
        <v>33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468</v>
      </c>
      <c r="BT106">
        <v>3000</v>
      </c>
      <c r="BU106">
        <v>3000</v>
      </c>
      <c r="BV106">
        <v>0</v>
      </c>
      <c r="BW106">
        <v>3000</v>
      </c>
      <c r="BX106">
        <v>1</v>
      </c>
      <c r="BY106">
        <v>1</v>
      </c>
      <c r="BZ106">
        <v>0</v>
      </c>
      <c r="CA106">
        <v>1</v>
      </c>
      <c r="CB106">
        <v>1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9</v>
      </c>
      <c r="CI106" t="s">
        <v>2568</v>
      </c>
      <c r="CJ106" t="s">
        <v>2576</v>
      </c>
      <c r="CK106">
        <v>0</v>
      </c>
      <c r="CL106" t="s">
        <v>2575</v>
      </c>
      <c r="CM106" t="s">
        <v>2574</v>
      </c>
      <c r="CN106" t="s">
        <v>2573</v>
      </c>
      <c r="CO106">
        <v>0</v>
      </c>
      <c r="CP106" t="s">
        <v>2572</v>
      </c>
      <c r="CQ106" t="s">
        <v>2571</v>
      </c>
      <c r="CR106">
        <v>0</v>
      </c>
      <c r="CS106">
        <v>0</v>
      </c>
      <c r="CT106">
        <v>0</v>
      </c>
      <c r="CU106">
        <v>0</v>
      </c>
      <c r="CV106">
        <v>0</v>
      </c>
      <c r="CW106" t="s">
        <v>2570</v>
      </c>
      <c r="CX106" t="s">
        <v>23</v>
      </c>
      <c r="CY106" t="s">
        <v>2569</v>
      </c>
      <c r="CZ106" t="s">
        <v>129</v>
      </c>
      <c r="DA106">
        <v>0.62316000000000005</v>
      </c>
      <c r="DB106">
        <v>6231.6</v>
      </c>
      <c r="DC106">
        <v>6231.6</v>
      </c>
      <c r="DD106">
        <v>0</v>
      </c>
      <c r="DE106">
        <v>3000</v>
      </c>
      <c r="DF106" t="s">
        <v>2568</v>
      </c>
      <c r="DG106">
        <v>0</v>
      </c>
      <c r="DH106" t="s">
        <v>2577</v>
      </c>
      <c r="DI106">
        <v>10000</v>
      </c>
      <c r="DJ106" t="s">
        <v>38</v>
      </c>
      <c r="DK106">
        <v>650</v>
      </c>
      <c r="DL106">
        <v>4</v>
      </c>
      <c r="DM106" t="s">
        <v>2581</v>
      </c>
      <c r="DN106" t="s">
        <v>2310</v>
      </c>
      <c r="DO106" t="s">
        <v>8568</v>
      </c>
      <c r="DQ106">
        <f t="shared" si="3"/>
        <v>1</v>
      </c>
    </row>
    <row r="107" spans="1:121" x14ac:dyDescent="0.35">
      <c r="A107" t="str">
        <f t="shared" si="2"/>
        <v>STPSC6C0</v>
      </c>
      <c r="B107" t="s">
        <v>2504</v>
      </c>
      <c r="C107">
        <v>10000</v>
      </c>
      <c r="D107" t="s">
        <v>2504</v>
      </c>
      <c r="E107" t="s">
        <v>38</v>
      </c>
      <c r="F107" t="s">
        <v>2504</v>
      </c>
      <c r="G107" t="s">
        <v>2506</v>
      </c>
      <c r="H107" t="s">
        <v>2282</v>
      </c>
      <c r="I107" t="s">
        <v>2437</v>
      </c>
      <c r="J107" t="s">
        <v>2464</v>
      </c>
      <c r="K107">
        <v>10000</v>
      </c>
      <c r="L107" t="s">
        <v>2505</v>
      </c>
      <c r="M107">
        <v>0</v>
      </c>
      <c r="N107" t="s">
        <v>2504</v>
      </c>
      <c r="O107" t="s">
        <v>2504</v>
      </c>
      <c r="P107">
        <v>0</v>
      </c>
      <c r="Q107">
        <v>0</v>
      </c>
      <c r="R107">
        <v>0</v>
      </c>
      <c r="S107">
        <v>0</v>
      </c>
      <c r="T107" t="s">
        <v>2500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 t="s">
        <v>48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1.00674</v>
      </c>
      <c r="AQ107">
        <v>0</v>
      </c>
      <c r="AR107">
        <v>0.91839000000000004</v>
      </c>
      <c r="AS107">
        <v>1.15469431</v>
      </c>
      <c r="AT107">
        <v>0</v>
      </c>
      <c r="AU107">
        <v>0</v>
      </c>
      <c r="AV107">
        <v>0</v>
      </c>
      <c r="AW107">
        <v>0</v>
      </c>
      <c r="AX107">
        <v>0.89900000000000002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1000</v>
      </c>
      <c r="BU107">
        <v>0</v>
      </c>
      <c r="BV107">
        <v>1000</v>
      </c>
      <c r="BW107">
        <v>50</v>
      </c>
      <c r="BX107">
        <v>0</v>
      </c>
      <c r="BY107">
        <v>0</v>
      </c>
      <c r="BZ107">
        <v>0</v>
      </c>
      <c r="CA107">
        <v>0</v>
      </c>
      <c r="CB107">
        <v>1000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 t="s">
        <v>2503</v>
      </c>
      <c r="CJ107">
        <v>0</v>
      </c>
      <c r="CK107" t="s">
        <v>2502</v>
      </c>
      <c r="CL107" t="s">
        <v>2501</v>
      </c>
      <c r="CM107">
        <v>0</v>
      </c>
      <c r="CN107">
        <v>0</v>
      </c>
      <c r="CO107">
        <v>0</v>
      </c>
      <c r="CP107">
        <v>0</v>
      </c>
      <c r="CQ107" t="s">
        <v>2499</v>
      </c>
      <c r="CR107">
        <v>0</v>
      </c>
      <c r="CS107">
        <v>0</v>
      </c>
      <c r="CT107">
        <v>0</v>
      </c>
      <c r="CU107">
        <v>0</v>
      </c>
      <c r="CV107">
        <v>0</v>
      </c>
      <c r="CW107">
        <v>0</v>
      </c>
      <c r="CX107" t="s">
        <v>30</v>
      </c>
      <c r="CY107" t="s">
        <v>2500</v>
      </c>
      <c r="CZ107">
        <v>0</v>
      </c>
      <c r="DA107">
        <v>0.89900000000000002</v>
      </c>
      <c r="DB107">
        <v>8990</v>
      </c>
      <c r="DC107">
        <v>8990</v>
      </c>
      <c r="DD107">
        <v>0</v>
      </c>
      <c r="DE107">
        <v>1000</v>
      </c>
      <c r="DF107" t="s">
        <v>2499</v>
      </c>
      <c r="DG107">
        <v>0</v>
      </c>
      <c r="DH107" t="s">
        <v>2504</v>
      </c>
      <c r="DI107">
        <v>10000</v>
      </c>
      <c r="DJ107" t="s">
        <v>38</v>
      </c>
      <c r="DK107">
        <v>650</v>
      </c>
      <c r="DL107">
        <v>6</v>
      </c>
      <c r="DM107" t="s">
        <v>2437</v>
      </c>
      <c r="DN107" t="s">
        <v>2464</v>
      </c>
      <c r="DO107" t="s">
        <v>8525</v>
      </c>
      <c r="DQ107">
        <f t="shared" si="3"/>
        <v>1</v>
      </c>
    </row>
    <row r="108" spans="1:121" x14ac:dyDescent="0.35">
      <c r="A108" t="str">
        <f t="shared" si="2"/>
        <v>STPSC6H0</v>
      </c>
      <c r="B108" t="s">
        <v>8993</v>
      </c>
      <c r="C108">
        <v>10000</v>
      </c>
      <c r="D108" t="s">
        <v>2494</v>
      </c>
      <c r="E108" t="s">
        <v>38</v>
      </c>
      <c r="F108" t="s">
        <v>2494</v>
      </c>
      <c r="G108" t="s">
        <v>2498</v>
      </c>
      <c r="H108" t="s">
        <v>2282</v>
      </c>
      <c r="I108" t="s">
        <v>2437</v>
      </c>
      <c r="J108" t="s">
        <v>2497</v>
      </c>
      <c r="K108">
        <v>10000</v>
      </c>
      <c r="L108" t="s">
        <v>2486</v>
      </c>
      <c r="M108" t="s">
        <v>2494</v>
      </c>
      <c r="N108" t="s">
        <v>2494</v>
      </c>
      <c r="O108" t="s">
        <v>2494</v>
      </c>
      <c r="P108">
        <v>0</v>
      </c>
      <c r="Q108">
        <v>2376455</v>
      </c>
      <c r="R108">
        <v>0</v>
      </c>
      <c r="S108" t="s">
        <v>2496</v>
      </c>
      <c r="T108" t="s">
        <v>2495</v>
      </c>
      <c r="U108">
        <v>0</v>
      </c>
      <c r="V108">
        <v>0</v>
      </c>
      <c r="W108">
        <v>0</v>
      </c>
      <c r="X108">
        <v>0</v>
      </c>
      <c r="Y108">
        <v>0</v>
      </c>
      <c r="Z108" t="s">
        <v>2494</v>
      </c>
      <c r="AA108" t="s">
        <v>129</v>
      </c>
      <c r="AB108">
        <v>0</v>
      </c>
      <c r="AC108">
        <v>0</v>
      </c>
      <c r="AD108">
        <v>0</v>
      </c>
      <c r="AE108">
        <v>0</v>
      </c>
      <c r="AF108" t="s">
        <v>514</v>
      </c>
      <c r="AG108">
        <v>0</v>
      </c>
      <c r="AH108" t="s">
        <v>129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0.86975999999999998</v>
      </c>
      <c r="AQ108">
        <v>0.87190000000000001</v>
      </c>
      <c r="AR108">
        <v>0.92701</v>
      </c>
      <c r="AS108">
        <v>1.269326621</v>
      </c>
      <c r="AT108">
        <v>0</v>
      </c>
      <c r="AU108">
        <v>1.032447806</v>
      </c>
      <c r="AV108">
        <v>0</v>
      </c>
      <c r="AW108">
        <v>0.91700000000000004</v>
      </c>
      <c r="AX108">
        <v>1.02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0.90110000000000001</v>
      </c>
      <c r="BE108">
        <v>0</v>
      </c>
      <c r="BF108">
        <v>5000</v>
      </c>
      <c r="BG108">
        <v>0</v>
      </c>
      <c r="BH108">
        <v>0</v>
      </c>
      <c r="BI108">
        <v>0</v>
      </c>
      <c r="BJ108">
        <v>3037</v>
      </c>
      <c r="BK108">
        <v>0</v>
      </c>
      <c r="BL108">
        <v>2420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5000</v>
      </c>
      <c r="BT108">
        <v>2500</v>
      </c>
      <c r="BU108">
        <v>2500</v>
      </c>
      <c r="BV108">
        <v>2500</v>
      </c>
      <c r="BW108">
        <v>2500</v>
      </c>
      <c r="BX108">
        <v>0</v>
      </c>
      <c r="BY108">
        <v>1</v>
      </c>
      <c r="BZ108">
        <v>0</v>
      </c>
      <c r="CA108">
        <v>1</v>
      </c>
      <c r="CB108">
        <v>2500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2500</v>
      </c>
      <c r="CI108" t="s">
        <v>2485</v>
      </c>
      <c r="CJ108" t="s">
        <v>2493</v>
      </c>
      <c r="CK108" t="s">
        <v>2492</v>
      </c>
      <c r="CL108" t="s">
        <v>2491</v>
      </c>
      <c r="CM108">
        <v>0</v>
      </c>
      <c r="CN108" t="s">
        <v>2490</v>
      </c>
      <c r="CO108">
        <v>0</v>
      </c>
      <c r="CP108" t="s">
        <v>2489</v>
      </c>
      <c r="CQ108" t="s">
        <v>2488</v>
      </c>
      <c r="CR108">
        <v>0</v>
      </c>
      <c r="CS108">
        <v>0</v>
      </c>
      <c r="CT108">
        <v>0</v>
      </c>
      <c r="CU108">
        <v>0</v>
      </c>
      <c r="CV108">
        <v>0</v>
      </c>
      <c r="CW108" t="s">
        <v>2487</v>
      </c>
      <c r="CX108" t="s">
        <v>23</v>
      </c>
      <c r="CY108" t="s">
        <v>2486</v>
      </c>
      <c r="CZ108" t="s">
        <v>129</v>
      </c>
      <c r="DA108">
        <v>0.86975999999999998</v>
      </c>
      <c r="DB108">
        <v>8697.6</v>
      </c>
      <c r="DC108">
        <v>8697.6</v>
      </c>
      <c r="DD108">
        <v>0</v>
      </c>
      <c r="DE108">
        <v>2500</v>
      </c>
      <c r="DF108" t="s">
        <v>2485</v>
      </c>
      <c r="DG108">
        <v>0</v>
      </c>
      <c r="DH108" t="s">
        <v>2494</v>
      </c>
      <c r="DI108">
        <v>10000</v>
      </c>
      <c r="DJ108" t="s">
        <v>38</v>
      </c>
      <c r="DK108">
        <v>650</v>
      </c>
      <c r="DL108">
        <v>6</v>
      </c>
      <c r="DM108" t="s">
        <v>2437</v>
      </c>
      <c r="DN108" t="s">
        <v>2497</v>
      </c>
      <c r="DO108" t="s">
        <v>8526</v>
      </c>
      <c r="DQ108">
        <f t="shared" si="3"/>
        <v>1</v>
      </c>
    </row>
    <row r="109" spans="1:121" x14ac:dyDescent="0.35">
      <c r="A109" t="str">
        <f t="shared" si="2"/>
        <v>STPSC6H0</v>
      </c>
      <c r="B109" t="s">
        <v>8994</v>
      </c>
      <c r="C109">
        <v>10000</v>
      </c>
      <c r="D109" t="s">
        <v>2481</v>
      </c>
      <c r="E109" t="s">
        <v>38</v>
      </c>
      <c r="F109" t="s">
        <v>2484</v>
      </c>
      <c r="G109" t="s">
        <v>2483</v>
      </c>
      <c r="H109" t="s">
        <v>2282</v>
      </c>
      <c r="I109" t="s">
        <v>2341</v>
      </c>
      <c r="J109" t="s">
        <v>2340</v>
      </c>
      <c r="K109">
        <v>10000</v>
      </c>
      <c r="L109">
        <v>0</v>
      </c>
      <c r="M109">
        <v>0</v>
      </c>
      <c r="N109" t="s">
        <v>2481</v>
      </c>
      <c r="O109" t="s">
        <v>2481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1.1146</v>
      </c>
      <c r="AS109">
        <v>1.480086491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2500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2500</v>
      </c>
      <c r="BW109">
        <v>2500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 t="s">
        <v>2480</v>
      </c>
      <c r="CL109" t="s">
        <v>2482</v>
      </c>
      <c r="CM109">
        <v>0</v>
      </c>
      <c r="CN109">
        <v>0</v>
      </c>
      <c r="CO109">
        <v>0</v>
      </c>
      <c r="CP109">
        <v>0</v>
      </c>
      <c r="CQ109">
        <v>0</v>
      </c>
      <c r="CR109">
        <v>0</v>
      </c>
      <c r="CS109">
        <v>0</v>
      </c>
      <c r="CT109">
        <v>0</v>
      </c>
      <c r="CU109">
        <v>0</v>
      </c>
      <c r="CV109">
        <v>0</v>
      </c>
      <c r="CW109">
        <v>0</v>
      </c>
      <c r="CX109" t="s">
        <v>25</v>
      </c>
      <c r="CY109" t="s">
        <v>2481</v>
      </c>
      <c r="CZ109">
        <v>0</v>
      </c>
      <c r="DA109">
        <v>1.1146</v>
      </c>
      <c r="DB109">
        <v>11146</v>
      </c>
      <c r="DC109">
        <v>11146</v>
      </c>
      <c r="DD109">
        <v>0</v>
      </c>
      <c r="DE109">
        <v>2500</v>
      </c>
      <c r="DF109" t="s">
        <v>2480</v>
      </c>
      <c r="DG109">
        <v>0</v>
      </c>
      <c r="DH109" t="s">
        <v>2481</v>
      </c>
      <c r="DI109">
        <v>10000</v>
      </c>
      <c r="DJ109" t="s">
        <v>38</v>
      </c>
      <c r="DK109">
        <v>650</v>
      </c>
      <c r="DL109">
        <v>6</v>
      </c>
      <c r="DM109" t="s">
        <v>2104</v>
      </c>
      <c r="DN109" t="s">
        <v>2340</v>
      </c>
      <c r="DO109" t="s">
        <v>8526</v>
      </c>
      <c r="DQ109">
        <f t="shared" si="3"/>
        <v>1</v>
      </c>
    </row>
    <row r="110" spans="1:121" x14ac:dyDescent="0.35">
      <c r="A110" t="str">
        <f t="shared" si="2"/>
        <v>STPSC6H0</v>
      </c>
      <c r="B110" t="s">
        <v>2467</v>
      </c>
      <c r="C110">
        <v>10000</v>
      </c>
      <c r="D110" t="s">
        <v>2467</v>
      </c>
      <c r="E110" t="s">
        <v>38</v>
      </c>
      <c r="F110" t="s">
        <v>2467</v>
      </c>
      <c r="G110" t="s">
        <v>2479</v>
      </c>
      <c r="H110" t="s">
        <v>2282</v>
      </c>
      <c r="I110" t="s">
        <v>2437</v>
      </c>
      <c r="J110" t="s">
        <v>2464</v>
      </c>
      <c r="K110">
        <v>10000</v>
      </c>
      <c r="L110" t="s">
        <v>2478</v>
      </c>
      <c r="M110" t="s">
        <v>2467</v>
      </c>
      <c r="N110" t="s">
        <v>2467</v>
      </c>
      <c r="O110">
        <v>0</v>
      </c>
      <c r="P110">
        <v>0</v>
      </c>
      <c r="Q110">
        <v>2376454</v>
      </c>
      <c r="R110">
        <v>0</v>
      </c>
      <c r="S110" t="s">
        <v>2477</v>
      </c>
      <c r="T110" t="s">
        <v>2476</v>
      </c>
      <c r="U110">
        <v>0</v>
      </c>
      <c r="V110">
        <v>0</v>
      </c>
      <c r="W110">
        <v>0</v>
      </c>
      <c r="X110" t="s">
        <v>2467</v>
      </c>
      <c r="Y110" t="s">
        <v>2467</v>
      </c>
      <c r="Z110" t="s">
        <v>2467</v>
      </c>
      <c r="AA110" t="s">
        <v>48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 t="s">
        <v>48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0.90317000000000003</v>
      </c>
      <c r="AQ110">
        <v>0.93269999999999997</v>
      </c>
      <c r="AR110">
        <v>0.90115000000000001</v>
      </c>
      <c r="AS110">
        <v>0</v>
      </c>
      <c r="AT110">
        <v>0</v>
      </c>
      <c r="AU110">
        <v>1.0660443550000001</v>
      </c>
      <c r="AV110">
        <v>0</v>
      </c>
      <c r="AW110">
        <v>0.97299999999999998</v>
      </c>
      <c r="AX110">
        <v>0.91800000000000004</v>
      </c>
      <c r="AY110">
        <v>0</v>
      </c>
      <c r="AZ110">
        <v>0</v>
      </c>
      <c r="BA110">
        <v>0</v>
      </c>
      <c r="BB110">
        <v>1.0732304690000001</v>
      </c>
      <c r="BC110">
        <v>2.48</v>
      </c>
      <c r="BD110">
        <v>0.96389999999999998</v>
      </c>
      <c r="BE110">
        <v>865</v>
      </c>
      <c r="BF110">
        <v>8000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965</v>
      </c>
      <c r="BM110">
        <v>0</v>
      </c>
      <c r="BN110">
        <v>0</v>
      </c>
      <c r="BO110">
        <v>0</v>
      </c>
      <c r="BP110">
        <v>0</v>
      </c>
      <c r="BQ110">
        <v>10</v>
      </c>
      <c r="BR110">
        <v>0</v>
      </c>
      <c r="BS110">
        <v>8000</v>
      </c>
      <c r="BT110">
        <v>1</v>
      </c>
      <c r="BU110">
        <v>1000</v>
      </c>
      <c r="BV110">
        <v>1000</v>
      </c>
      <c r="BW110">
        <v>0</v>
      </c>
      <c r="BX110">
        <v>0</v>
      </c>
      <c r="BY110">
        <v>1</v>
      </c>
      <c r="BZ110">
        <v>0</v>
      </c>
      <c r="CA110">
        <v>1</v>
      </c>
      <c r="CB110">
        <v>1000</v>
      </c>
      <c r="CC110">
        <v>0</v>
      </c>
      <c r="CD110">
        <v>0</v>
      </c>
      <c r="CE110">
        <v>0</v>
      </c>
      <c r="CF110">
        <v>5</v>
      </c>
      <c r="CG110">
        <v>1</v>
      </c>
      <c r="CH110">
        <v>1000</v>
      </c>
      <c r="CI110" t="s">
        <v>2475</v>
      </c>
      <c r="CJ110" t="s">
        <v>2474</v>
      </c>
      <c r="CK110" t="s">
        <v>2466</v>
      </c>
      <c r="CL110">
        <v>0</v>
      </c>
      <c r="CM110">
        <v>0</v>
      </c>
      <c r="CN110" t="s">
        <v>2473</v>
      </c>
      <c r="CO110">
        <v>0</v>
      </c>
      <c r="CP110" t="s">
        <v>2472</v>
      </c>
      <c r="CQ110" t="s">
        <v>2471</v>
      </c>
      <c r="CR110">
        <v>0</v>
      </c>
      <c r="CS110">
        <v>0</v>
      </c>
      <c r="CT110">
        <v>0</v>
      </c>
      <c r="CU110" t="s">
        <v>2470</v>
      </c>
      <c r="CV110" t="s">
        <v>2469</v>
      </c>
      <c r="CW110" t="s">
        <v>2468</v>
      </c>
      <c r="CX110" t="s">
        <v>25</v>
      </c>
      <c r="CY110" t="s">
        <v>2467</v>
      </c>
      <c r="CZ110">
        <v>0</v>
      </c>
      <c r="DA110">
        <v>0.90115000000000001</v>
      </c>
      <c r="DB110">
        <v>9011.5</v>
      </c>
      <c r="DC110">
        <v>9011.5</v>
      </c>
      <c r="DD110">
        <v>0</v>
      </c>
      <c r="DE110">
        <v>1000</v>
      </c>
      <c r="DF110" t="s">
        <v>2466</v>
      </c>
      <c r="DG110">
        <v>0</v>
      </c>
      <c r="DH110" t="s">
        <v>2467</v>
      </c>
      <c r="DI110">
        <v>10000</v>
      </c>
      <c r="DJ110" t="s">
        <v>38</v>
      </c>
      <c r="DK110">
        <v>650</v>
      </c>
      <c r="DL110">
        <v>6</v>
      </c>
      <c r="DM110" t="s">
        <v>2437</v>
      </c>
      <c r="DN110" t="s">
        <v>2464</v>
      </c>
      <c r="DO110" t="s">
        <v>8525</v>
      </c>
      <c r="DQ110">
        <f t="shared" si="3"/>
        <v>1</v>
      </c>
    </row>
    <row r="111" spans="1:121" x14ac:dyDescent="0.35">
      <c r="A111" t="str">
        <f t="shared" si="2"/>
        <v>STPSC6H0</v>
      </c>
      <c r="B111" t="s">
        <v>2453</v>
      </c>
      <c r="C111">
        <v>10000</v>
      </c>
      <c r="D111" t="s">
        <v>2453</v>
      </c>
      <c r="E111" t="s">
        <v>38</v>
      </c>
      <c r="F111" t="s">
        <v>2453</v>
      </c>
      <c r="G111" t="s">
        <v>2465</v>
      </c>
      <c r="H111" t="s">
        <v>2282</v>
      </c>
      <c r="I111" t="s">
        <v>2437</v>
      </c>
      <c r="J111" t="s">
        <v>2464</v>
      </c>
      <c r="K111">
        <v>10000</v>
      </c>
      <c r="L111" t="s">
        <v>2463</v>
      </c>
      <c r="M111" t="s">
        <v>2453</v>
      </c>
      <c r="N111" t="s">
        <v>2453</v>
      </c>
      <c r="O111" t="s">
        <v>2453</v>
      </c>
      <c r="P111">
        <v>0</v>
      </c>
      <c r="Q111">
        <v>0</v>
      </c>
      <c r="R111">
        <v>0</v>
      </c>
      <c r="S111" t="s">
        <v>2462</v>
      </c>
      <c r="T111" t="s">
        <v>2461</v>
      </c>
      <c r="U111">
        <v>0</v>
      </c>
      <c r="V111">
        <v>1688825</v>
      </c>
      <c r="W111">
        <v>0</v>
      </c>
      <c r="X111">
        <v>0</v>
      </c>
      <c r="Y111">
        <v>0</v>
      </c>
      <c r="Z111" t="s">
        <v>2453</v>
      </c>
      <c r="AA111" t="s">
        <v>48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 t="s">
        <v>48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1.0702100000000001</v>
      </c>
      <c r="AQ111">
        <v>1.0507</v>
      </c>
      <c r="AR111">
        <v>1.06782</v>
      </c>
      <c r="AS111">
        <v>1.3665838960000001</v>
      </c>
      <c r="AT111">
        <v>0</v>
      </c>
      <c r="AU111">
        <v>0</v>
      </c>
      <c r="AV111">
        <v>0</v>
      </c>
      <c r="AW111">
        <v>1.1499999999999999</v>
      </c>
      <c r="AX111">
        <v>1.0900000000000001</v>
      </c>
      <c r="AY111">
        <v>0</v>
      </c>
      <c r="AZ111">
        <v>1.1359999999999999</v>
      </c>
      <c r="BA111">
        <v>0</v>
      </c>
      <c r="BB111">
        <v>0</v>
      </c>
      <c r="BC111">
        <v>0</v>
      </c>
      <c r="BD111">
        <v>1.0334000000000001</v>
      </c>
      <c r="BE111">
        <v>880</v>
      </c>
      <c r="BF111">
        <v>800</v>
      </c>
      <c r="BG111">
        <v>0</v>
      </c>
      <c r="BH111">
        <v>9000</v>
      </c>
      <c r="BI111">
        <v>0</v>
      </c>
      <c r="BJ111">
        <v>0</v>
      </c>
      <c r="BK111">
        <v>0</v>
      </c>
      <c r="BL111">
        <v>980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792</v>
      </c>
      <c r="BT111">
        <v>1</v>
      </c>
      <c r="BU111">
        <v>1</v>
      </c>
      <c r="BV111">
        <v>1000</v>
      </c>
      <c r="BW111">
        <v>1</v>
      </c>
      <c r="BX111">
        <v>0</v>
      </c>
      <c r="BY111">
        <v>0</v>
      </c>
      <c r="BZ111">
        <v>0</v>
      </c>
      <c r="CA111">
        <v>1</v>
      </c>
      <c r="CB111">
        <v>1000</v>
      </c>
      <c r="CC111">
        <v>0</v>
      </c>
      <c r="CD111">
        <v>50</v>
      </c>
      <c r="CE111">
        <v>0</v>
      </c>
      <c r="CF111">
        <v>0</v>
      </c>
      <c r="CG111">
        <v>0</v>
      </c>
      <c r="CH111">
        <v>9</v>
      </c>
      <c r="CI111" t="s">
        <v>2460</v>
      </c>
      <c r="CJ111" t="s">
        <v>2459</v>
      </c>
      <c r="CK111" t="s">
        <v>2458</v>
      </c>
      <c r="CL111" t="s">
        <v>2457</v>
      </c>
      <c r="CM111">
        <v>0</v>
      </c>
      <c r="CN111">
        <v>0</v>
      </c>
      <c r="CO111">
        <v>0</v>
      </c>
      <c r="CP111" t="s">
        <v>2456</v>
      </c>
      <c r="CQ111" t="s">
        <v>2455</v>
      </c>
      <c r="CR111">
        <v>0</v>
      </c>
      <c r="CS111" t="s">
        <v>2454</v>
      </c>
      <c r="CT111">
        <v>0</v>
      </c>
      <c r="CU111">
        <v>0</v>
      </c>
      <c r="CV111">
        <v>0</v>
      </c>
      <c r="CW111" t="s">
        <v>2452</v>
      </c>
      <c r="CX111" t="s">
        <v>36</v>
      </c>
      <c r="CY111" t="s">
        <v>2453</v>
      </c>
      <c r="CZ111">
        <v>0</v>
      </c>
      <c r="DA111">
        <v>1.0334000000000001</v>
      </c>
      <c r="DB111">
        <v>10334</v>
      </c>
      <c r="DC111">
        <v>10334</v>
      </c>
      <c r="DD111">
        <v>792</v>
      </c>
      <c r="DE111">
        <v>9</v>
      </c>
      <c r="DF111" t="s">
        <v>2452</v>
      </c>
      <c r="DG111">
        <v>0</v>
      </c>
      <c r="DH111" t="s">
        <v>2453</v>
      </c>
      <c r="DI111">
        <v>10000</v>
      </c>
      <c r="DJ111" t="s">
        <v>38</v>
      </c>
      <c r="DK111">
        <v>650</v>
      </c>
      <c r="DL111">
        <v>6</v>
      </c>
      <c r="DM111" t="s">
        <v>2437</v>
      </c>
      <c r="DN111" t="s">
        <v>2464</v>
      </c>
      <c r="DO111" t="s">
        <v>8567</v>
      </c>
      <c r="DQ111">
        <f t="shared" si="3"/>
        <v>1</v>
      </c>
    </row>
    <row r="112" spans="1:121" x14ac:dyDescent="0.35">
      <c r="A112" t="str">
        <f t="shared" si="2"/>
        <v>STPSC6H0</v>
      </c>
      <c r="B112" t="s">
        <v>2447</v>
      </c>
      <c r="C112">
        <v>10000</v>
      </c>
      <c r="D112" t="s">
        <v>2447</v>
      </c>
      <c r="E112" t="s">
        <v>38</v>
      </c>
      <c r="F112" t="s">
        <v>2447</v>
      </c>
      <c r="G112" t="s">
        <v>2451</v>
      </c>
      <c r="H112" t="s">
        <v>2282</v>
      </c>
      <c r="I112" t="s">
        <v>2450</v>
      </c>
      <c r="J112" t="s">
        <v>2310</v>
      </c>
      <c r="K112">
        <v>10000</v>
      </c>
      <c r="L112" t="s">
        <v>2449</v>
      </c>
      <c r="M112" t="s">
        <v>2447</v>
      </c>
      <c r="N112">
        <v>0</v>
      </c>
      <c r="O112" t="s">
        <v>2447</v>
      </c>
      <c r="P112">
        <v>0</v>
      </c>
      <c r="Q112">
        <v>3018771</v>
      </c>
      <c r="R112">
        <v>0</v>
      </c>
      <c r="S112" t="s">
        <v>2448</v>
      </c>
      <c r="T112" t="s">
        <v>2440</v>
      </c>
      <c r="U112">
        <v>0</v>
      </c>
      <c r="V112">
        <v>0</v>
      </c>
      <c r="W112">
        <v>0</v>
      </c>
      <c r="X112">
        <v>0</v>
      </c>
      <c r="Y112">
        <v>0</v>
      </c>
      <c r="Z112" t="s">
        <v>2447</v>
      </c>
      <c r="AA112" t="s">
        <v>129</v>
      </c>
      <c r="AB112" t="s">
        <v>514</v>
      </c>
      <c r="AC112">
        <v>0</v>
      </c>
      <c r="AD112">
        <v>0</v>
      </c>
      <c r="AE112">
        <v>0</v>
      </c>
      <c r="AF112" t="s">
        <v>514</v>
      </c>
      <c r="AG112">
        <v>0</v>
      </c>
      <c r="AH112" t="s">
        <v>129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0.99648000000000003</v>
      </c>
      <c r="AQ112">
        <v>1.0238</v>
      </c>
      <c r="AR112">
        <v>0</v>
      </c>
      <c r="AS112">
        <v>1.461220229</v>
      </c>
      <c r="AT112">
        <v>0</v>
      </c>
      <c r="AU112">
        <v>1.0957643800000001</v>
      </c>
      <c r="AV112">
        <v>0</v>
      </c>
      <c r="AW112">
        <v>1.05</v>
      </c>
      <c r="AX112">
        <v>0.97399999999999998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1.0238</v>
      </c>
      <c r="BE112">
        <v>0</v>
      </c>
      <c r="BF112">
        <v>414</v>
      </c>
      <c r="BG112">
        <v>0</v>
      </c>
      <c r="BH112">
        <v>100</v>
      </c>
      <c r="BI112">
        <v>0</v>
      </c>
      <c r="BJ112">
        <v>30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414</v>
      </c>
      <c r="BT112">
        <v>3000</v>
      </c>
      <c r="BU112">
        <v>1</v>
      </c>
      <c r="BV112">
        <v>0</v>
      </c>
      <c r="BW112">
        <v>3000</v>
      </c>
      <c r="BX112">
        <v>0</v>
      </c>
      <c r="BY112">
        <v>1</v>
      </c>
      <c r="BZ112">
        <v>0</v>
      </c>
      <c r="CA112">
        <v>1</v>
      </c>
      <c r="CB112">
        <v>3000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6</v>
      </c>
      <c r="CI112" t="s">
        <v>2446</v>
      </c>
      <c r="CJ112" t="s">
        <v>2445</v>
      </c>
      <c r="CK112">
        <v>0</v>
      </c>
      <c r="CL112" t="s">
        <v>2444</v>
      </c>
      <c r="CM112">
        <v>0</v>
      </c>
      <c r="CN112" t="s">
        <v>2443</v>
      </c>
      <c r="CO112">
        <v>0</v>
      </c>
      <c r="CP112" t="s">
        <v>2442</v>
      </c>
      <c r="CQ112" t="s">
        <v>2439</v>
      </c>
      <c r="CR112">
        <v>0</v>
      </c>
      <c r="CS112">
        <v>0</v>
      </c>
      <c r="CT112">
        <v>0</v>
      </c>
      <c r="CU112">
        <v>0</v>
      </c>
      <c r="CV112">
        <v>0</v>
      </c>
      <c r="CW112" t="s">
        <v>2441</v>
      </c>
      <c r="CX112" t="s">
        <v>30</v>
      </c>
      <c r="CY112" t="s">
        <v>2440</v>
      </c>
      <c r="CZ112">
        <v>0</v>
      </c>
      <c r="DA112">
        <v>0.97399999999999998</v>
      </c>
      <c r="DB112">
        <v>9740</v>
      </c>
      <c r="DC112">
        <v>9740</v>
      </c>
      <c r="DD112">
        <v>0</v>
      </c>
      <c r="DE112">
        <v>3000</v>
      </c>
      <c r="DF112" t="s">
        <v>2439</v>
      </c>
      <c r="DG112">
        <v>0</v>
      </c>
      <c r="DH112" t="s">
        <v>2447</v>
      </c>
      <c r="DI112">
        <v>10000</v>
      </c>
      <c r="DJ112" t="s">
        <v>38</v>
      </c>
      <c r="DK112">
        <v>650</v>
      </c>
      <c r="DL112">
        <v>6</v>
      </c>
      <c r="DM112" t="s">
        <v>2450</v>
      </c>
      <c r="DN112" t="s">
        <v>2310</v>
      </c>
      <c r="DO112" t="s">
        <v>8568</v>
      </c>
      <c r="DQ112">
        <f t="shared" si="3"/>
        <v>1</v>
      </c>
    </row>
    <row r="113" spans="1:121" x14ac:dyDescent="0.35">
      <c r="A113" t="str">
        <f t="shared" si="2"/>
        <v>STPSC6H0</v>
      </c>
      <c r="B113" t="s">
        <v>8995</v>
      </c>
      <c r="C113">
        <v>10000</v>
      </c>
      <c r="D113" t="s">
        <v>2435</v>
      </c>
      <c r="E113" t="s">
        <v>38</v>
      </c>
      <c r="F113" t="s">
        <v>2435</v>
      </c>
      <c r="G113" t="s">
        <v>2438</v>
      </c>
      <c r="H113" t="s">
        <v>2282</v>
      </c>
      <c r="I113" t="s">
        <v>2437</v>
      </c>
      <c r="J113" t="s">
        <v>2436</v>
      </c>
      <c r="K113">
        <v>10000</v>
      </c>
      <c r="L113" t="s">
        <v>2427</v>
      </c>
      <c r="M113">
        <v>0</v>
      </c>
      <c r="N113" t="s">
        <v>2435</v>
      </c>
      <c r="O113" t="s">
        <v>2435</v>
      </c>
      <c r="P113">
        <v>0</v>
      </c>
      <c r="Q113">
        <v>2376452</v>
      </c>
      <c r="R113">
        <v>0</v>
      </c>
      <c r="S113" t="s">
        <v>2434</v>
      </c>
      <c r="T113" t="s">
        <v>2433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 t="s">
        <v>129</v>
      </c>
      <c r="AB113">
        <v>0</v>
      </c>
      <c r="AC113">
        <v>0</v>
      </c>
      <c r="AD113">
        <v>0</v>
      </c>
      <c r="AE113">
        <v>0</v>
      </c>
      <c r="AF113" t="s">
        <v>514</v>
      </c>
      <c r="AG113">
        <v>0</v>
      </c>
      <c r="AH113" t="s">
        <v>129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0.91659999999999997</v>
      </c>
      <c r="AQ113">
        <v>0</v>
      </c>
      <c r="AR113">
        <v>0.95172000000000001</v>
      </c>
      <c r="AS113">
        <v>1.233650181</v>
      </c>
      <c r="AT113">
        <v>0</v>
      </c>
      <c r="AU113">
        <v>1.6152187200000001</v>
      </c>
      <c r="AV113">
        <v>0</v>
      </c>
      <c r="AW113">
        <v>1.02</v>
      </c>
      <c r="AX113">
        <v>1.1200000000000001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1000</v>
      </c>
      <c r="BI113">
        <v>0</v>
      </c>
      <c r="BJ113">
        <v>0</v>
      </c>
      <c r="BK113">
        <v>0</v>
      </c>
      <c r="BL113">
        <v>361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1000</v>
      </c>
      <c r="BU113">
        <v>0</v>
      </c>
      <c r="BV113">
        <v>1000</v>
      </c>
      <c r="BW113">
        <v>1000</v>
      </c>
      <c r="BX113">
        <v>0</v>
      </c>
      <c r="BY113">
        <v>1</v>
      </c>
      <c r="BZ113">
        <v>0</v>
      </c>
      <c r="CA113">
        <v>1</v>
      </c>
      <c r="CB113">
        <v>1000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 t="s">
        <v>2426</v>
      </c>
      <c r="CJ113">
        <v>0</v>
      </c>
      <c r="CK113" t="s">
        <v>2432</v>
      </c>
      <c r="CL113" t="s">
        <v>2431</v>
      </c>
      <c r="CM113">
        <v>0</v>
      </c>
      <c r="CN113" t="s">
        <v>2430</v>
      </c>
      <c r="CO113">
        <v>0</v>
      </c>
      <c r="CP113" t="s">
        <v>2429</v>
      </c>
      <c r="CQ113" t="s">
        <v>2428</v>
      </c>
      <c r="CR113">
        <v>0</v>
      </c>
      <c r="CS113">
        <v>0</v>
      </c>
      <c r="CT113">
        <v>0</v>
      </c>
      <c r="CU113">
        <v>0</v>
      </c>
      <c r="CV113">
        <v>0</v>
      </c>
      <c r="CW113">
        <v>0</v>
      </c>
      <c r="CX113" t="s">
        <v>23</v>
      </c>
      <c r="CY113" t="s">
        <v>2427</v>
      </c>
      <c r="CZ113" t="s">
        <v>129</v>
      </c>
      <c r="DA113">
        <v>0.91659999999999997</v>
      </c>
      <c r="DB113">
        <v>9166</v>
      </c>
      <c r="DC113">
        <v>9166</v>
      </c>
      <c r="DD113">
        <v>0</v>
      </c>
      <c r="DE113">
        <v>1000</v>
      </c>
      <c r="DF113" t="s">
        <v>2426</v>
      </c>
      <c r="DG113">
        <v>0</v>
      </c>
      <c r="DH113" t="s">
        <v>2435</v>
      </c>
      <c r="DI113">
        <v>10000</v>
      </c>
      <c r="DJ113" t="s">
        <v>38</v>
      </c>
      <c r="DK113">
        <v>650</v>
      </c>
      <c r="DL113">
        <v>6</v>
      </c>
      <c r="DM113" t="s">
        <v>2437</v>
      </c>
      <c r="DN113" t="s">
        <v>2436</v>
      </c>
      <c r="DO113" t="s">
        <v>8536</v>
      </c>
      <c r="DQ113">
        <f t="shared" si="3"/>
        <v>1</v>
      </c>
    </row>
    <row r="114" spans="1:121" x14ac:dyDescent="0.35">
      <c r="A114" t="str">
        <f t="shared" si="2"/>
        <v>STPSC806</v>
      </c>
      <c r="B114" t="s">
        <v>2399</v>
      </c>
      <c r="C114">
        <v>10000</v>
      </c>
      <c r="D114" t="s">
        <v>2399</v>
      </c>
      <c r="E114" t="s">
        <v>38</v>
      </c>
      <c r="F114" t="s">
        <v>2399</v>
      </c>
      <c r="G114" t="s">
        <v>2411</v>
      </c>
      <c r="H114" t="s">
        <v>2282</v>
      </c>
      <c r="I114" t="s">
        <v>2396</v>
      </c>
      <c r="J114" t="s">
        <v>2322</v>
      </c>
      <c r="K114">
        <v>10000</v>
      </c>
      <c r="L114" t="s">
        <v>2410</v>
      </c>
      <c r="M114" t="s">
        <v>2399</v>
      </c>
      <c r="N114" t="s">
        <v>2399</v>
      </c>
      <c r="O114" t="s">
        <v>2399</v>
      </c>
      <c r="P114">
        <v>0</v>
      </c>
      <c r="Q114">
        <v>2797968</v>
      </c>
      <c r="R114">
        <v>0</v>
      </c>
      <c r="S114" t="s">
        <v>2409</v>
      </c>
      <c r="T114" t="s">
        <v>2408</v>
      </c>
      <c r="U114">
        <v>0</v>
      </c>
      <c r="V114">
        <v>1646971</v>
      </c>
      <c r="W114">
        <v>0</v>
      </c>
      <c r="X114">
        <v>0</v>
      </c>
      <c r="Y114">
        <v>0</v>
      </c>
      <c r="Z114" t="s">
        <v>2399</v>
      </c>
      <c r="AA114" t="s">
        <v>48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1.11974</v>
      </c>
      <c r="AQ114">
        <v>1.2213000000000001</v>
      </c>
      <c r="AR114">
        <v>1.11724</v>
      </c>
      <c r="AS114">
        <v>1.429915791</v>
      </c>
      <c r="AT114">
        <v>0</v>
      </c>
      <c r="AU114">
        <v>1.330940225</v>
      </c>
      <c r="AV114">
        <v>0</v>
      </c>
      <c r="AW114">
        <v>1.19</v>
      </c>
      <c r="AX114">
        <v>1.27</v>
      </c>
      <c r="AY114">
        <v>0</v>
      </c>
      <c r="AZ114">
        <v>1.91</v>
      </c>
      <c r="BA114">
        <v>0</v>
      </c>
      <c r="BB114">
        <v>0</v>
      </c>
      <c r="BC114">
        <v>0</v>
      </c>
      <c r="BD114">
        <v>1.2013</v>
      </c>
      <c r="BE114">
        <v>4450</v>
      </c>
      <c r="BF114">
        <v>712</v>
      </c>
      <c r="BG114">
        <v>0</v>
      </c>
      <c r="BH114">
        <v>1000</v>
      </c>
      <c r="BI114">
        <v>0</v>
      </c>
      <c r="BJ114">
        <v>0</v>
      </c>
      <c r="BK114">
        <v>0</v>
      </c>
      <c r="BL114">
        <v>1179</v>
      </c>
      <c r="BM114">
        <v>0</v>
      </c>
      <c r="BN114">
        <v>0</v>
      </c>
      <c r="BO114">
        <v>735</v>
      </c>
      <c r="BP114">
        <v>0</v>
      </c>
      <c r="BQ114">
        <v>0</v>
      </c>
      <c r="BR114">
        <v>0</v>
      </c>
      <c r="BS114">
        <v>712</v>
      </c>
      <c r="BT114">
        <v>1</v>
      </c>
      <c r="BU114">
        <v>1</v>
      </c>
      <c r="BV114">
        <v>1000</v>
      </c>
      <c r="BW114">
        <v>1</v>
      </c>
      <c r="BX114">
        <v>0</v>
      </c>
      <c r="BY114">
        <v>1</v>
      </c>
      <c r="BZ114">
        <v>0</v>
      </c>
      <c r="CA114">
        <v>1</v>
      </c>
      <c r="CB114">
        <v>1</v>
      </c>
      <c r="CC114">
        <v>0</v>
      </c>
      <c r="CD114">
        <v>50</v>
      </c>
      <c r="CE114">
        <v>0</v>
      </c>
      <c r="CF114">
        <v>0</v>
      </c>
      <c r="CG114">
        <v>0</v>
      </c>
      <c r="CH114">
        <v>8</v>
      </c>
      <c r="CI114" t="s">
        <v>2407</v>
      </c>
      <c r="CJ114" t="s">
        <v>2406</v>
      </c>
      <c r="CK114" t="s">
        <v>2398</v>
      </c>
      <c r="CL114" t="s">
        <v>2405</v>
      </c>
      <c r="CM114">
        <v>0</v>
      </c>
      <c r="CN114" t="s">
        <v>2404</v>
      </c>
      <c r="CO114">
        <v>0</v>
      </c>
      <c r="CP114" t="s">
        <v>2403</v>
      </c>
      <c r="CQ114" t="s">
        <v>2402</v>
      </c>
      <c r="CR114">
        <v>0</v>
      </c>
      <c r="CS114" t="s">
        <v>2401</v>
      </c>
      <c r="CT114">
        <v>0</v>
      </c>
      <c r="CU114">
        <v>0</v>
      </c>
      <c r="CV114">
        <v>0</v>
      </c>
      <c r="CW114" t="s">
        <v>2400</v>
      </c>
      <c r="CX114" t="s">
        <v>25</v>
      </c>
      <c r="CY114" t="s">
        <v>2399</v>
      </c>
      <c r="CZ114">
        <v>0</v>
      </c>
      <c r="DA114">
        <v>1.11724</v>
      </c>
      <c r="DB114">
        <v>11172.4</v>
      </c>
      <c r="DC114">
        <v>11172.4</v>
      </c>
      <c r="DD114">
        <v>0</v>
      </c>
      <c r="DE114">
        <v>1000</v>
      </c>
      <c r="DF114" t="s">
        <v>2398</v>
      </c>
      <c r="DG114">
        <v>0</v>
      </c>
      <c r="DH114" t="s">
        <v>2399</v>
      </c>
      <c r="DI114">
        <v>10000</v>
      </c>
      <c r="DJ114" t="s">
        <v>38</v>
      </c>
      <c r="DK114">
        <v>650</v>
      </c>
      <c r="DL114">
        <v>8</v>
      </c>
      <c r="DM114" t="s">
        <v>2396</v>
      </c>
      <c r="DN114" t="s">
        <v>2322</v>
      </c>
      <c r="DO114" t="s">
        <v>8525</v>
      </c>
      <c r="DQ114">
        <f t="shared" si="3"/>
        <v>1</v>
      </c>
    </row>
    <row r="115" spans="1:121" x14ac:dyDescent="0.35">
      <c r="A115" t="str">
        <f t="shared" si="2"/>
        <v>STPSC806</v>
      </c>
      <c r="B115" t="s">
        <v>2393</v>
      </c>
      <c r="C115">
        <v>10000</v>
      </c>
      <c r="D115" t="s">
        <v>2393</v>
      </c>
      <c r="E115" t="s">
        <v>38</v>
      </c>
      <c r="F115" t="s">
        <v>2393</v>
      </c>
      <c r="G115" t="s">
        <v>2397</v>
      </c>
      <c r="H115" t="s">
        <v>2282</v>
      </c>
      <c r="I115" t="s">
        <v>2396</v>
      </c>
      <c r="J115" t="s">
        <v>2322</v>
      </c>
      <c r="K115">
        <v>10000</v>
      </c>
      <c r="L115" t="s">
        <v>2386</v>
      </c>
      <c r="M115" t="s">
        <v>2393</v>
      </c>
      <c r="N115">
        <v>0</v>
      </c>
      <c r="O115" t="s">
        <v>2393</v>
      </c>
      <c r="P115">
        <v>0</v>
      </c>
      <c r="Q115">
        <v>2851914</v>
      </c>
      <c r="R115">
        <v>0</v>
      </c>
      <c r="S115" t="s">
        <v>2395</v>
      </c>
      <c r="T115" t="s">
        <v>2394</v>
      </c>
      <c r="U115">
        <v>0</v>
      </c>
      <c r="V115">
        <v>0</v>
      </c>
      <c r="W115">
        <v>0</v>
      </c>
      <c r="X115">
        <v>0</v>
      </c>
      <c r="Y115">
        <v>0</v>
      </c>
      <c r="Z115" t="s">
        <v>2393</v>
      </c>
      <c r="AA115" t="s">
        <v>48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1.24316</v>
      </c>
      <c r="AQ115">
        <v>1.492</v>
      </c>
      <c r="AR115">
        <v>0</v>
      </c>
      <c r="AS115">
        <v>1.571175515</v>
      </c>
      <c r="AT115">
        <v>0</v>
      </c>
      <c r="AU115">
        <v>1.4730794730000001</v>
      </c>
      <c r="AV115">
        <v>0</v>
      </c>
      <c r="AW115">
        <v>1.38</v>
      </c>
      <c r="AX115">
        <v>1.87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1.492</v>
      </c>
      <c r="BE115">
        <v>1359</v>
      </c>
      <c r="BF115">
        <v>1000</v>
      </c>
      <c r="BG115">
        <v>0</v>
      </c>
      <c r="BH115">
        <v>0</v>
      </c>
      <c r="BI115">
        <v>0</v>
      </c>
      <c r="BJ115">
        <v>87</v>
      </c>
      <c r="BK115">
        <v>0</v>
      </c>
      <c r="BL115">
        <v>1159</v>
      </c>
      <c r="BM115">
        <v>87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1000</v>
      </c>
      <c r="BT115">
        <v>1</v>
      </c>
      <c r="BU115">
        <v>1</v>
      </c>
      <c r="BV115">
        <v>0</v>
      </c>
      <c r="BW115">
        <v>1</v>
      </c>
      <c r="BX115">
        <v>0</v>
      </c>
      <c r="BY115">
        <v>1</v>
      </c>
      <c r="BZ115">
        <v>0</v>
      </c>
      <c r="CA115">
        <v>1</v>
      </c>
      <c r="CB115">
        <v>1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4</v>
      </c>
      <c r="CI115" t="s">
        <v>2385</v>
      </c>
      <c r="CJ115" t="s">
        <v>2392</v>
      </c>
      <c r="CK115">
        <v>0</v>
      </c>
      <c r="CL115" t="s">
        <v>2391</v>
      </c>
      <c r="CM115">
        <v>0</v>
      </c>
      <c r="CN115" t="s">
        <v>2390</v>
      </c>
      <c r="CO115">
        <v>0</v>
      </c>
      <c r="CP115" t="s">
        <v>2389</v>
      </c>
      <c r="CQ115" t="s">
        <v>2388</v>
      </c>
      <c r="CR115">
        <v>0</v>
      </c>
      <c r="CS115">
        <v>0</v>
      </c>
      <c r="CT115">
        <v>0</v>
      </c>
      <c r="CU115">
        <v>0</v>
      </c>
      <c r="CV115">
        <v>0</v>
      </c>
      <c r="CW115" t="s">
        <v>2387</v>
      </c>
      <c r="CX115" t="s">
        <v>23</v>
      </c>
      <c r="CY115" t="s">
        <v>2386</v>
      </c>
      <c r="CZ115" t="s">
        <v>48</v>
      </c>
      <c r="DA115">
        <v>1.24316</v>
      </c>
      <c r="DB115">
        <v>12431.6</v>
      </c>
      <c r="DC115">
        <v>12431.6</v>
      </c>
      <c r="DD115">
        <v>1359</v>
      </c>
      <c r="DE115">
        <v>1</v>
      </c>
      <c r="DF115" t="s">
        <v>2385</v>
      </c>
      <c r="DG115">
        <v>0</v>
      </c>
      <c r="DH115" t="s">
        <v>2393</v>
      </c>
      <c r="DI115">
        <v>10000</v>
      </c>
      <c r="DJ115" t="s">
        <v>38</v>
      </c>
      <c r="DK115">
        <v>650</v>
      </c>
      <c r="DL115">
        <v>8</v>
      </c>
      <c r="DM115" t="s">
        <v>2396</v>
      </c>
      <c r="DN115" t="s">
        <v>2322</v>
      </c>
      <c r="DO115" t="s">
        <v>8525</v>
      </c>
      <c r="DQ115">
        <f t="shared" si="3"/>
        <v>1</v>
      </c>
    </row>
    <row r="116" spans="1:121" x14ac:dyDescent="0.35">
      <c r="A116" t="str">
        <f t="shared" si="2"/>
        <v>STPSC8H0</v>
      </c>
      <c r="B116" t="s">
        <v>8996</v>
      </c>
      <c r="C116">
        <v>10000</v>
      </c>
      <c r="D116" t="s">
        <v>2353</v>
      </c>
      <c r="E116" t="s">
        <v>38</v>
      </c>
      <c r="F116" t="s">
        <v>2353</v>
      </c>
      <c r="G116" t="s">
        <v>2355</v>
      </c>
      <c r="H116" t="s">
        <v>2282</v>
      </c>
      <c r="I116" t="s">
        <v>2281</v>
      </c>
      <c r="J116" t="s">
        <v>2354</v>
      </c>
      <c r="K116">
        <v>10000</v>
      </c>
      <c r="L116" t="s">
        <v>2345</v>
      </c>
      <c r="M116">
        <v>0</v>
      </c>
      <c r="N116" t="s">
        <v>2353</v>
      </c>
      <c r="O116" t="s">
        <v>2353</v>
      </c>
      <c r="P116">
        <v>0</v>
      </c>
      <c r="Q116">
        <v>2376460</v>
      </c>
      <c r="R116">
        <v>0</v>
      </c>
      <c r="S116" t="s">
        <v>2352</v>
      </c>
      <c r="T116" t="s">
        <v>2351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 t="s">
        <v>129</v>
      </c>
      <c r="AB116">
        <v>0</v>
      </c>
      <c r="AC116">
        <v>0</v>
      </c>
      <c r="AD116">
        <v>0</v>
      </c>
      <c r="AE116">
        <v>0</v>
      </c>
      <c r="AF116" t="s">
        <v>514</v>
      </c>
      <c r="AG116">
        <v>0</v>
      </c>
      <c r="AH116" t="s">
        <v>129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1.1704300000000001</v>
      </c>
      <c r="AQ116">
        <v>0</v>
      </c>
      <c r="AR116">
        <v>1.2474799999999999</v>
      </c>
      <c r="AS116">
        <v>1.707950265</v>
      </c>
      <c r="AT116">
        <v>0</v>
      </c>
      <c r="AU116">
        <v>2.1062452110000001</v>
      </c>
      <c r="AV116">
        <v>0</v>
      </c>
      <c r="AW116">
        <v>1.27</v>
      </c>
      <c r="AX116">
        <v>1.38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2500</v>
      </c>
      <c r="BI116">
        <v>0</v>
      </c>
      <c r="BJ116">
        <v>0</v>
      </c>
      <c r="BK116">
        <v>0</v>
      </c>
      <c r="BL116">
        <v>4769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2500</v>
      </c>
      <c r="BU116">
        <v>0</v>
      </c>
      <c r="BV116">
        <v>2500</v>
      </c>
      <c r="BW116">
        <v>2500</v>
      </c>
      <c r="BX116">
        <v>0</v>
      </c>
      <c r="BY116">
        <v>1</v>
      </c>
      <c r="BZ116">
        <v>0</v>
      </c>
      <c r="CA116">
        <v>1</v>
      </c>
      <c r="CB116">
        <v>2500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 t="s">
        <v>2344</v>
      </c>
      <c r="CJ116">
        <v>0</v>
      </c>
      <c r="CK116" t="s">
        <v>2350</v>
      </c>
      <c r="CL116" t="s">
        <v>2349</v>
      </c>
      <c r="CM116">
        <v>0</v>
      </c>
      <c r="CN116" t="s">
        <v>2348</v>
      </c>
      <c r="CO116">
        <v>0</v>
      </c>
      <c r="CP116" t="s">
        <v>2347</v>
      </c>
      <c r="CQ116" t="s">
        <v>2346</v>
      </c>
      <c r="CR116">
        <v>0</v>
      </c>
      <c r="CS116">
        <v>0</v>
      </c>
      <c r="CT116">
        <v>0</v>
      </c>
      <c r="CU116">
        <v>0</v>
      </c>
      <c r="CV116">
        <v>0</v>
      </c>
      <c r="CW116">
        <v>0</v>
      </c>
      <c r="CX116" t="s">
        <v>23</v>
      </c>
      <c r="CY116" t="s">
        <v>2345</v>
      </c>
      <c r="CZ116" t="s">
        <v>129</v>
      </c>
      <c r="DA116">
        <v>1.1704300000000001</v>
      </c>
      <c r="DB116">
        <v>11704.3</v>
      </c>
      <c r="DC116">
        <v>11704.3</v>
      </c>
      <c r="DD116">
        <v>0</v>
      </c>
      <c r="DE116">
        <v>2500</v>
      </c>
      <c r="DF116" t="s">
        <v>2344</v>
      </c>
      <c r="DG116">
        <v>0</v>
      </c>
      <c r="DH116" t="s">
        <v>2353</v>
      </c>
      <c r="DI116">
        <v>10000</v>
      </c>
      <c r="DJ116" t="s">
        <v>38</v>
      </c>
      <c r="DK116">
        <v>650</v>
      </c>
      <c r="DL116">
        <v>8</v>
      </c>
      <c r="DM116" t="s">
        <v>2281</v>
      </c>
      <c r="DN116" t="s">
        <v>2354</v>
      </c>
      <c r="DO116" t="s">
        <v>8526</v>
      </c>
      <c r="DQ116">
        <f t="shared" si="3"/>
        <v>1</v>
      </c>
    </row>
    <row r="117" spans="1:121" x14ac:dyDescent="0.35">
      <c r="A117" t="str">
        <f t="shared" si="2"/>
        <v>STPSC8H0</v>
      </c>
      <c r="B117" t="s">
        <v>8997</v>
      </c>
      <c r="C117">
        <v>10000</v>
      </c>
      <c r="D117" t="s">
        <v>2338</v>
      </c>
      <c r="E117" t="s">
        <v>38</v>
      </c>
      <c r="F117" t="s">
        <v>2343</v>
      </c>
      <c r="G117" t="s">
        <v>2342</v>
      </c>
      <c r="H117" t="s">
        <v>2282</v>
      </c>
      <c r="I117" t="s">
        <v>2341</v>
      </c>
      <c r="J117" t="s">
        <v>2340</v>
      </c>
      <c r="K117">
        <v>10000</v>
      </c>
      <c r="L117">
        <v>0</v>
      </c>
      <c r="M117">
        <v>0</v>
      </c>
      <c r="N117" t="s">
        <v>2338</v>
      </c>
      <c r="O117" t="s">
        <v>2338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1.50041</v>
      </c>
      <c r="AS117">
        <v>1.8432224930000001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2500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2500</v>
      </c>
      <c r="BW117">
        <v>2500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 t="s">
        <v>2337</v>
      </c>
      <c r="CL117" t="s">
        <v>2339</v>
      </c>
      <c r="CM117">
        <v>0</v>
      </c>
      <c r="CN117">
        <v>0</v>
      </c>
      <c r="CO117">
        <v>0</v>
      </c>
      <c r="CP117">
        <v>0</v>
      </c>
      <c r="CQ117">
        <v>0</v>
      </c>
      <c r="CR117">
        <v>0</v>
      </c>
      <c r="CS117">
        <v>0</v>
      </c>
      <c r="CT117">
        <v>0</v>
      </c>
      <c r="CU117">
        <v>0</v>
      </c>
      <c r="CV117">
        <v>0</v>
      </c>
      <c r="CW117">
        <v>0</v>
      </c>
      <c r="CX117" t="s">
        <v>25</v>
      </c>
      <c r="CY117" t="s">
        <v>2338</v>
      </c>
      <c r="CZ117">
        <v>0</v>
      </c>
      <c r="DA117">
        <v>1.50041</v>
      </c>
      <c r="DB117">
        <v>15004.1</v>
      </c>
      <c r="DC117">
        <v>15004.1</v>
      </c>
      <c r="DD117">
        <v>0</v>
      </c>
      <c r="DE117">
        <v>2500</v>
      </c>
      <c r="DF117" t="s">
        <v>2337</v>
      </c>
      <c r="DG117">
        <v>0</v>
      </c>
      <c r="DH117" t="s">
        <v>2338</v>
      </c>
      <c r="DI117">
        <v>10000</v>
      </c>
      <c r="DJ117" t="s">
        <v>38</v>
      </c>
      <c r="DK117">
        <v>650</v>
      </c>
      <c r="DL117">
        <v>8</v>
      </c>
      <c r="DM117" t="s">
        <v>2104</v>
      </c>
      <c r="DN117" t="s">
        <v>2340</v>
      </c>
      <c r="DO117" t="s">
        <v>8526</v>
      </c>
      <c r="DQ117">
        <f t="shared" si="3"/>
        <v>1</v>
      </c>
    </row>
    <row r="118" spans="1:121" x14ac:dyDescent="0.35">
      <c r="A118" t="str">
        <f t="shared" si="2"/>
        <v>STPSC8H0</v>
      </c>
      <c r="B118" t="s">
        <v>2325</v>
      </c>
      <c r="C118">
        <v>10000</v>
      </c>
      <c r="D118" t="s">
        <v>2325</v>
      </c>
      <c r="E118" t="s">
        <v>38</v>
      </c>
      <c r="F118" t="s">
        <v>2325</v>
      </c>
      <c r="G118" t="s">
        <v>2336</v>
      </c>
      <c r="H118" t="s">
        <v>2282</v>
      </c>
      <c r="I118" t="s">
        <v>2281</v>
      </c>
      <c r="J118" t="s">
        <v>2322</v>
      </c>
      <c r="K118">
        <v>10000</v>
      </c>
      <c r="L118" t="s">
        <v>2335</v>
      </c>
      <c r="M118">
        <v>0</v>
      </c>
      <c r="N118" t="s">
        <v>2325</v>
      </c>
      <c r="O118">
        <v>0</v>
      </c>
      <c r="P118">
        <v>0</v>
      </c>
      <c r="Q118">
        <v>0</v>
      </c>
      <c r="R118">
        <v>0</v>
      </c>
      <c r="S118" t="s">
        <v>2334</v>
      </c>
      <c r="T118" t="s">
        <v>2333</v>
      </c>
      <c r="U118">
        <v>0</v>
      </c>
      <c r="V118">
        <v>0</v>
      </c>
      <c r="W118" t="s">
        <v>2332</v>
      </c>
      <c r="X118" t="s">
        <v>2325</v>
      </c>
      <c r="Y118" t="s">
        <v>2325</v>
      </c>
      <c r="Z118">
        <v>0</v>
      </c>
      <c r="AA118" t="s">
        <v>48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 t="s">
        <v>48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1.20384</v>
      </c>
      <c r="AQ118">
        <v>0</v>
      </c>
      <c r="AR118">
        <v>1.2011499999999999</v>
      </c>
      <c r="AS118">
        <v>0</v>
      </c>
      <c r="AT118">
        <v>0</v>
      </c>
      <c r="AU118">
        <v>0</v>
      </c>
      <c r="AV118">
        <v>0</v>
      </c>
      <c r="AW118">
        <v>1.26</v>
      </c>
      <c r="AX118">
        <v>1.23</v>
      </c>
      <c r="AY118">
        <v>0</v>
      </c>
      <c r="AZ118">
        <v>0</v>
      </c>
      <c r="BA118">
        <v>1.49</v>
      </c>
      <c r="BB118">
        <v>1.2765793999999999</v>
      </c>
      <c r="BC118">
        <v>2.74</v>
      </c>
      <c r="BD118">
        <v>0</v>
      </c>
      <c r="BE118">
        <v>628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872</v>
      </c>
      <c r="BM118">
        <v>0</v>
      </c>
      <c r="BN118">
        <v>0</v>
      </c>
      <c r="BO118">
        <v>0</v>
      </c>
      <c r="BP118">
        <v>9550</v>
      </c>
      <c r="BQ118">
        <v>455</v>
      </c>
      <c r="BR118">
        <v>0</v>
      </c>
      <c r="BS118">
        <v>0</v>
      </c>
      <c r="BT118">
        <v>1</v>
      </c>
      <c r="BU118">
        <v>0</v>
      </c>
      <c r="BV118">
        <v>1000</v>
      </c>
      <c r="BW118">
        <v>0</v>
      </c>
      <c r="BX118">
        <v>0</v>
      </c>
      <c r="BY118">
        <v>0</v>
      </c>
      <c r="BZ118">
        <v>0</v>
      </c>
      <c r="CA118">
        <v>1</v>
      </c>
      <c r="CB118">
        <v>1000</v>
      </c>
      <c r="CC118">
        <v>0</v>
      </c>
      <c r="CD118">
        <v>0</v>
      </c>
      <c r="CE118">
        <v>50</v>
      </c>
      <c r="CF118">
        <v>5</v>
      </c>
      <c r="CG118">
        <v>1</v>
      </c>
      <c r="CH118">
        <v>0</v>
      </c>
      <c r="CI118" t="s">
        <v>2331</v>
      </c>
      <c r="CJ118">
        <v>0</v>
      </c>
      <c r="CK118" t="s">
        <v>2324</v>
      </c>
      <c r="CL118">
        <v>0</v>
      </c>
      <c r="CM118">
        <v>0</v>
      </c>
      <c r="CN118">
        <v>0</v>
      </c>
      <c r="CO118">
        <v>0</v>
      </c>
      <c r="CP118" t="s">
        <v>2330</v>
      </c>
      <c r="CQ118" t="s">
        <v>2329</v>
      </c>
      <c r="CR118">
        <v>0</v>
      </c>
      <c r="CS118">
        <v>0</v>
      </c>
      <c r="CT118" t="s">
        <v>2328</v>
      </c>
      <c r="CU118" t="s">
        <v>2327</v>
      </c>
      <c r="CV118" t="s">
        <v>2326</v>
      </c>
      <c r="CW118">
        <v>0</v>
      </c>
      <c r="CX118" t="s">
        <v>25</v>
      </c>
      <c r="CY118" t="s">
        <v>2325</v>
      </c>
      <c r="CZ118">
        <v>0</v>
      </c>
      <c r="DA118">
        <v>1.2011499999999999</v>
      </c>
      <c r="DB118">
        <v>12011.5</v>
      </c>
      <c r="DC118">
        <v>12011.5</v>
      </c>
      <c r="DD118">
        <v>0</v>
      </c>
      <c r="DE118">
        <v>1000</v>
      </c>
      <c r="DF118" t="s">
        <v>2324</v>
      </c>
      <c r="DG118">
        <v>0</v>
      </c>
      <c r="DH118" t="s">
        <v>2325</v>
      </c>
      <c r="DI118">
        <v>10000</v>
      </c>
      <c r="DJ118" t="s">
        <v>38</v>
      </c>
      <c r="DK118">
        <v>650</v>
      </c>
      <c r="DL118">
        <v>8</v>
      </c>
      <c r="DM118" t="s">
        <v>2281</v>
      </c>
      <c r="DN118" t="s">
        <v>2322</v>
      </c>
      <c r="DO118" t="s">
        <v>8525</v>
      </c>
      <c r="DQ118">
        <f t="shared" si="3"/>
        <v>1</v>
      </c>
    </row>
    <row r="119" spans="1:121" x14ac:dyDescent="0.35">
      <c r="A119" t="str">
        <f t="shared" si="2"/>
        <v>STPSC8H0</v>
      </c>
      <c r="B119" t="s">
        <v>2321</v>
      </c>
      <c r="C119">
        <v>10000</v>
      </c>
      <c r="D119" t="s">
        <v>2321</v>
      </c>
      <c r="E119" t="s">
        <v>38</v>
      </c>
      <c r="F119" t="s">
        <v>2321</v>
      </c>
      <c r="G119" t="s">
        <v>2323</v>
      </c>
      <c r="H119" t="s">
        <v>2282</v>
      </c>
      <c r="I119" t="s">
        <v>2281</v>
      </c>
      <c r="J119" t="s">
        <v>2322</v>
      </c>
      <c r="K119">
        <v>10000</v>
      </c>
      <c r="L119" t="s">
        <v>2314</v>
      </c>
      <c r="M119">
        <v>0</v>
      </c>
      <c r="N119" t="s">
        <v>2321</v>
      </c>
      <c r="O119" t="s">
        <v>2321</v>
      </c>
      <c r="P119">
        <v>0</v>
      </c>
      <c r="Q119">
        <v>0</v>
      </c>
      <c r="R119">
        <v>0</v>
      </c>
      <c r="S119" t="s">
        <v>2320</v>
      </c>
      <c r="T119" t="s">
        <v>2319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 t="s">
        <v>48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 t="s">
        <v>48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1.3173299999999999</v>
      </c>
      <c r="AQ119">
        <v>0</v>
      </c>
      <c r="AR119">
        <v>1.36782</v>
      </c>
      <c r="AS119">
        <v>1.697839305</v>
      </c>
      <c r="AT119">
        <v>0</v>
      </c>
      <c r="AU119">
        <v>0</v>
      </c>
      <c r="AV119">
        <v>0</v>
      </c>
      <c r="AW119">
        <v>1.49</v>
      </c>
      <c r="AX119">
        <v>1.4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35</v>
      </c>
      <c r="BF119">
        <v>0</v>
      </c>
      <c r="BG119">
        <v>1000</v>
      </c>
      <c r="BH119">
        <v>1000</v>
      </c>
      <c r="BI119">
        <v>0</v>
      </c>
      <c r="BJ119">
        <v>0</v>
      </c>
      <c r="BK119">
        <v>0</v>
      </c>
      <c r="BL119">
        <v>479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1</v>
      </c>
      <c r="BU119">
        <v>0</v>
      </c>
      <c r="BV119">
        <v>1000</v>
      </c>
      <c r="BW119">
        <v>1</v>
      </c>
      <c r="BX119">
        <v>0</v>
      </c>
      <c r="BY119">
        <v>0</v>
      </c>
      <c r="BZ119">
        <v>0</v>
      </c>
      <c r="CA119">
        <v>1</v>
      </c>
      <c r="CB119">
        <v>1000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 t="s">
        <v>2313</v>
      </c>
      <c r="CJ119">
        <v>0</v>
      </c>
      <c r="CK119" t="s">
        <v>2318</v>
      </c>
      <c r="CL119" t="s">
        <v>2317</v>
      </c>
      <c r="CM119">
        <v>0</v>
      </c>
      <c r="CN119">
        <v>0</v>
      </c>
      <c r="CO119">
        <v>0</v>
      </c>
      <c r="CP119" t="s">
        <v>2316</v>
      </c>
      <c r="CQ119" t="s">
        <v>2315</v>
      </c>
      <c r="CR119">
        <v>0</v>
      </c>
      <c r="CS119">
        <v>0</v>
      </c>
      <c r="CT119">
        <v>0</v>
      </c>
      <c r="CU119">
        <v>0</v>
      </c>
      <c r="CV119">
        <v>0</v>
      </c>
      <c r="CW119">
        <v>0</v>
      </c>
      <c r="CX119" t="s">
        <v>23</v>
      </c>
      <c r="CY119" t="s">
        <v>2314</v>
      </c>
      <c r="CZ119" t="s">
        <v>48</v>
      </c>
      <c r="DA119">
        <v>1.3173299999999999</v>
      </c>
      <c r="DB119">
        <v>13173.3</v>
      </c>
      <c r="DC119">
        <v>13173.3</v>
      </c>
      <c r="DD119">
        <v>35</v>
      </c>
      <c r="DE119">
        <v>1</v>
      </c>
      <c r="DF119" t="s">
        <v>2313</v>
      </c>
      <c r="DG119">
        <v>0</v>
      </c>
      <c r="DH119" t="s">
        <v>2321</v>
      </c>
      <c r="DI119">
        <v>10000</v>
      </c>
      <c r="DJ119" t="s">
        <v>38</v>
      </c>
      <c r="DK119">
        <v>650</v>
      </c>
      <c r="DL119">
        <v>8</v>
      </c>
      <c r="DM119" t="s">
        <v>2281</v>
      </c>
      <c r="DN119" t="s">
        <v>2322</v>
      </c>
      <c r="DO119" t="s">
        <v>8567</v>
      </c>
      <c r="DQ119">
        <f t="shared" si="3"/>
        <v>1</v>
      </c>
    </row>
    <row r="120" spans="1:121" x14ac:dyDescent="0.35">
      <c r="A120" t="str">
        <f t="shared" si="2"/>
        <v>STPSC8H0</v>
      </c>
      <c r="B120" t="s">
        <v>2307</v>
      </c>
      <c r="C120">
        <v>10000</v>
      </c>
      <c r="D120" t="s">
        <v>2307</v>
      </c>
      <c r="E120" t="s">
        <v>38</v>
      </c>
      <c r="F120" t="s">
        <v>2307</v>
      </c>
      <c r="G120" t="s">
        <v>2312</v>
      </c>
      <c r="H120" t="s">
        <v>2282</v>
      </c>
      <c r="I120" t="s">
        <v>2311</v>
      </c>
      <c r="J120" t="s">
        <v>2310</v>
      </c>
      <c r="K120">
        <v>10000</v>
      </c>
      <c r="L120" t="s">
        <v>2300</v>
      </c>
      <c r="M120" t="s">
        <v>2307</v>
      </c>
      <c r="N120">
        <v>0</v>
      </c>
      <c r="O120" t="s">
        <v>2307</v>
      </c>
      <c r="P120">
        <v>0</v>
      </c>
      <c r="Q120">
        <v>3018772</v>
      </c>
      <c r="R120">
        <v>0</v>
      </c>
      <c r="S120" t="s">
        <v>2309</v>
      </c>
      <c r="T120" t="s">
        <v>2308</v>
      </c>
      <c r="U120">
        <v>0</v>
      </c>
      <c r="V120">
        <v>0</v>
      </c>
      <c r="W120">
        <v>0</v>
      </c>
      <c r="X120">
        <v>0</v>
      </c>
      <c r="Y120">
        <v>0</v>
      </c>
      <c r="Z120" t="s">
        <v>2307</v>
      </c>
      <c r="AA120" t="s">
        <v>129</v>
      </c>
      <c r="AB120" t="s">
        <v>514</v>
      </c>
      <c r="AC120">
        <v>0</v>
      </c>
      <c r="AD120">
        <v>0</v>
      </c>
      <c r="AE120">
        <v>0</v>
      </c>
      <c r="AF120" t="s">
        <v>514</v>
      </c>
      <c r="AG120">
        <v>0</v>
      </c>
      <c r="AH120" t="s">
        <v>129</v>
      </c>
      <c r="AI120" t="s">
        <v>514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1.2463200000000001</v>
      </c>
      <c r="AQ120">
        <v>1.327</v>
      </c>
      <c r="AR120">
        <v>0</v>
      </c>
      <c r="AS120">
        <v>1.986752947</v>
      </c>
      <c r="AT120">
        <v>0</v>
      </c>
      <c r="AU120">
        <v>1.4989229719999999</v>
      </c>
      <c r="AV120">
        <v>0</v>
      </c>
      <c r="AW120">
        <v>1.31</v>
      </c>
      <c r="AX120">
        <v>1.61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1.327</v>
      </c>
      <c r="BE120">
        <v>0</v>
      </c>
      <c r="BF120">
        <v>3000</v>
      </c>
      <c r="BG120">
        <v>0</v>
      </c>
      <c r="BH120">
        <v>200</v>
      </c>
      <c r="BI120">
        <v>0</v>
      </c>
      <c r="BJ120">
        <v>22</v>
      </c>
      <c r="BK120">
        <v>0</v>
      </c>
      <c r="BL120">
        <v>2890</v>
      </c>
      <c r="BM120">
        <v>22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3000</v>
      </c>
      <c r="BT120">
        <v>3000</v>
      </c>
      <c r="BU120">
        <v>1</v>
      </c>
      <c r="BV120">
        <v>0</v>
      </c>
      <c r="BW120">
        <v>3000</v>
      </c>
      <c r="BX120">
        <v>0</v>
      </c>
      <c r="BY120">
        <v>1</v>
      </c>
      <c r="BZ120">
        <v>0</v>
      </c>
      <c r="CA120">
        <v>1</v>
      </c>
      <c r="CB120">
        <v>1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5</v>
      </c>
      <c r="CI120" t="s">
        <v>2299</v>
      </c>
      <c r="CJ120" t="s">
        <v>2306</v>
      </c>
      <c r="CK120">
        <v>0</v>
      </c>
      <c r="CL120" t="s">
        <v>2305</v>
      </c>
      <c r="CM120">
        <v>0</v>
      </c>
      <c r="CN120" t="s">
        <v>2304</v>
      </c>
      <c r="CO120">
        <v>0</v>
      </c>
      <c r="CP120" t="s">
        <v>2303</v>
      </c>
      <c r="CQ120" t="s">
        <v>2302</v>
      </c>
      <c r="CR120">
        <v>0</v>
      </c>
      <c r="CS120">
        <v>0</v>
      </c>
      <c r="CT120">
        <v>0</v>
      </c>
      <c r="CU120">
        <v>0</v>
      </c>
      <c r="CV120">
        <v>0</v>
      </c>
      <c r="CW120" t="s">
        <v>2301</v>
      </c>
      <c r="CX120" t="s">
        <v>23</v>
      </c>
      <c r="CY120" t="s">
        <v>2300</v>
      </c>
      <c r="CZ120" t="s">
        <v>129</v>
      </c>
      <c r="DA120">
        <v>1.2463200000000001</v>
      </c>
      <c r="DB120">
        <v>12463.2</v>
      </c>
      <c r="DC120">
        <v>12463.2</v>
      </c>
      <c r="DD120">
        <v>0</v>
      </c>
      <c r="DE120">
        <v>3000</v>
      </c>
      <c r="DF120" t="s">
        <v>2299</v>
      </c>
      <c r="DG120">
        <v>0</v>
      </c>
      <c r="DH120" t="s">
        <v>2307</v>
      </c>
      <c r="DI120">
        <v>10000</v>
      </c>
      <c r="DJ120" t="s">
        <v>38</v>
      </c>
      <c r="DK120">
        <v>650</v>
      </c>
      <c r="DL120">
        <v>8</v>
      </c>
      <c r="DM120" t="s">
        <v>2311</v>
      </c>
      <c r="DN120" t="s">
        <v>2310</v>
      </c>
      <c r="DO120" t="s">
        <v>8568</v>
      </c>
      <c r="DQ120">
        <f t="shared" si="3"/>
        <v>1</v>
      </c>
    </row>
    <row r="121" spans="1:121" x14ac:dyDescent="0.35">
      <c r="A121" t="str">
        <f t="shared" si="2"/>
        <v>STPSC8H0</v>
      </c>
      <c r="B121" t="s">
        <v>8998</v>
      </c>
      <c r="C121">
        <v>10000</v>
      </c>
      <c r="D121" t="s">
        <v>2293</v>
      </c>
      <c r="E121" t="s">
        <v>38</v>
      </c>
      <c r="F121" t="s">
        <v>2293</v>
      </c>
      <c r="G121" t="s">
        <v>2298</v>
      </c>
      <c r="H121" t="s">
        <v>2282</v>
      </c>
      <c r="I121" t="s">
        <v>2297</v>
      </c>
      <c r="J121" t="s">
        <v>2296</v>
      </c>
      <c r="K121">
        <v>10000</v>
      </c>
      <c r="L121" t="s">
        <v>2285</v>
      </c>
      <c r="M121" t="s">
        <v>2293</v>
      </c>
      <c r="N121" t="s">
        <v>2293</v>
      </c>
      <c r="O121" t="s">
        <v>2293</v>
      </c>
      <c r="P121">
        <v>0</v>
      </c>
      <c r="Q121">
        <v>3105988</v>
      </c>
      <c r="R121">
        <v>0</v>
      </c>
      <c r="S121" t="s">
        <v>2295</v>
      </c>
      <c r="T121" t="s">
        <v>2294</v>
      </c>
      <c r="U121">
        <v>0</v>
      </c>
      <c r="V121">
        <v>0</v>
      </c>
      <c r="W121">
        <v>0</v>
      </c>
      <c r="X121">
        <v>0</v>
      </c>
      <c r="Y121">
        <v>0</v>
      </c>
      <c r="Z121" t="s">
        <v>2293</v>
      </c>
      <c r="AA121" t="s">
        <v>129</v>
      </c>
      <c r="AB121" t="s">
        <v>514</v>
      </c>
      <c r="AC121">
        <v>0</v>
      </c>
      <c r="AD121">
        <v>0</v>
      </c>
      <c r="AE121">
        <v>0</v>
      </c>
      <c r="AF121" t="s">
        <v>514</v>
      </c>
      <c r="AG121">
        <v>0</v>
      </c>
      <c r="AH121" t="s">
        <v>129</v>
      </c>
      <c r="AI121" t="s">
        <v>514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1.5039199999999999</v>
      </c>
      <c r="AQ121">
        <v>1.615</v>
      </c>
      <c r="AR121">
        <v>1.5615600000000001</v>
      </c>
      <c r="AS121">
        <v>1.7806475079999999</v>
      </c>
      <c r="AT121">
        <v>0</v>
      </c>
      <c r="AU121">
        <v>1.718592718</v>
      </c>
      <c r="AV121">
        <v>0</v>
      </c>
      <c r="AW121">
        <v>1.67</v>
      </c>
      <c r="AX121">
        <v>2.25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1.615</v>
      </c>
      <c r="BE121">
        <v>0</v>
      </c>
      <c r="BF121">
        <v>300</v>
      </c>
      <c r="BG121">
        <v>0</v>
      </c>
      <c r="BH121">
        <v>0</v>
      </c>
      <c r="BI121">
        <v>0</v>
      </c>
      <c r="BJ121">
        <v>117</v>
      </c>
      <c r="BK121">
        <v>0</v>
      </c>
      <c r="BL121">
        <v>275</v>
      </c>
      <c r="BM121">
        <v>57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300</v>
      </c>
      <c r="BT121">
        <v>1000</v>
      </c>
      <c r="BU121">
        <v>1</v>
      </c>
      <c r="BV121">
        <v>1000</v>
      </c>
      <c r="BW121">
        <v>1000</v>
      </c>
      <c r="BX121">
        <v>0</v>
      </c>
      <c r="BY121">
        <v>1</v>
      </c>
      <c r="BZ121">
        <v>0</v>
      </c>
      <c r="CA121">
        <v>1</v>
      </c>
      <c r="CB121">
        <v>1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4</v>
      </c>
      <c r="CI121" t="s">
        <v>2284</v>
      </c>
      <c r="CJ121" t="s">
        <v>2292</v>
      </c>
      <c r="CK121" t="s">
        <v>2291</v>
      </c>
      <c r="CL121" t="s">
        <v>2290</v>
      </c>
      <c r="CM121">
        <v>0</v>
      </c>
      <c r="CN121" t="s">
        <v>2289</v>
      </c>
      <c r="CO121">
        <v>0</v>
      </c>
      <c r="CP121" t="s">
        <v>2288</v>
      </c>
      <c r="CQ121" t="s">
        <v>2287</v>
      </c>
      <c r="CR121">
        <v>0</v>
      </c>
      <c r="CS121">
        <v>0</v>
      </c>
      <c r="CT121">
        <v>0</v>
      </c>
      <c r="CU121">
        <v>0</v>
      </c>
      <c r="CV121">
        <v>0</v>
      </c>
      <c r="CW121" t="s">
        <v>2286</v>
      </c>
      <c r="CX121" t="s">
        <v>23</v>
      </c>
      <c r="CY121" t="s">
        <v>2285</v>
      </c>
      <c r="CZ121" t="s">
        <v>129</v>
      </c>
      <c r="DA121">
        <v>1.5039199999999999</v>
      </c>
      <c r="DB121">
        <v>15039.2</v>
      </c>
      <c r="DC121">
        <v>15039.2</v>
      </c>
      <c r="DD121">
        <v>0</v>
      </c>
      <c r="DE121">
        <v>1000</v>
      </c>
      <c r="DF121" t="s">
        <v>2284</v>
      </c>
      <c r="DG121">
        <v>0</v>
      </c>
      <c r="DH121" t="s">
        <v>2293</v>
      </c>
      <c r="DI121">
        <v>10000</v>
      </c>
      <c r="DJ121" t="s">
        <v>38</v>
      </c>
      <c r="DK121">
        <v>650</v>
      </c>
      <c r="DL121">
        <v>8</v>
      </c>
      <c r="DM121" t="s">
        <v>2297</v>
      </c>
      <c r="DN121" t="s">
        <v>2296</v>
      </c>
      <c r="DO121" t="s">
        <v>8536</v>
      </c>
      <c r="DQ121">
        <f t="shared" si="3"/>
        <v>1</v>
      </c>
    </row>
    <row r="122" spans="1:121" x14ac:dyDescent="0.35">
      <c r="A122" t="str">
        <f t="shared" si="2"/>
        <v>STPSC8H0</v>
      </c>
      <c r="B122" t="s">
        <v>8999</v>
      </c>
      <c r="C122">
        <v>10000</v>
      </c>
      <c r="D122" t="s">
        <v>2267</v>
      </c>
      <c r="E122" t="s">
        <v>38</v>
      </c>
      <c r="F122" t="s">
        <v>2267</v>
      </c>
      <c r="G122" t="s">
        <v>2283</v>
      </c>
      <c r="H122" t="s">
        <v>2282</v>
      </c>
      <c r="I122" t="s">
        <v>2281</v>
      </c>
      <c r="J122" t="s">
        <v>2280</v>
      </c>
      <c r="K122">
        <v>10000</v>
      </c>
      <c r="L122" t="s">
        <v>2279</v>
      </c>
      <c r="M122" t="s">
        <v>2267</v>
      </c>
      <c r="N122" t="s">
        <v>2267</v>
      </c>
      <c r="O122" t="s">
        <v>2267</v>
      </c>
      <c r="P122">
        <v>0</v>
      </c>
      <c r="Q122">
        <v>2376459</v>
      </c>
      <c r="R122">
        <v>0</v>
      </c>
      <c r="S122" t="s">
        <v>2278</v>
      </c>
      <c r="T122" t="s">
        <v>2277</v>
      </c>
      <c r="U122">
        <v>0</v>
      </c>
      <c r="V122">
        <v>0</v>
      </c>
      <c r="W122" t="s">
        <v>2276</v>
      </c>
      <c r="X122">
        <v>0</v>
      </c>
      <c r="Y122">
        <v>0</v>
      </c>
      <c r="Z122" t="s">
        <v>2267</v>
      </c>
      <c r="AA122" t="s">
        <v>129</v>
      </c>
      <c r="AB122">
        <v>0</v>
      </c>
      <c r="AC122">
        <v>0</v>
      </c>
      <c r="AD122">
        <v>0</v>
      </c>
      <c r="AE122">
        <v>0</v>
      </c>
      <c r="AF122" t="s">
        <v>514</v>
      </c>
      <c r="AG122">
        <v>0</v>
      </c>
      <c r="AH122" t="s">
        <v>129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1.2556799999999999</v>
      </c>
      <c r="AQ122">
        <v>1.3694</v>
      </c>
      <c r="AR122">
        <v>1.2528699999999999</v>
      </c>
      <c r="AS122">
        <v>1.6243625580000001</v>
      </c>
      <c r="AT122">
        <v>0</v>
      </c>
      <c r="AU122">
        <v>1.460157723</v>
      </c>
      <c r="AV122">
        <v>0</v>
      </c>
      <c r="AW122">
        <v>1.32</v>
      </c>
      <c r="AX122">
        <v>1.48</v>
      </c>
      <c r="AY122">
        <v>0</v>
      </c>
      <c r="AZ122">
        <v>0</v>
      </c>
      <c r="BA122">
        <v>1.48</v>
      </c>
      <c r="BB122">
        <v>0</v>
      </c>
      <c r="BC122">
        <v>0</v>
      </c>
      <c r="BD122">
        <v>1.4550000000000001</v>
      </c>
      <c r="BE122">
        <v>0</v>
      </c>
      <c r="BF122">
        <v>1000</v>
      </c>
      <c r="BG122">
        <v>0</v>
      </c>
      <c r="BH122">
        <v>1000</v>
      </c>
      <c r="BI122">
        <v>0</v>
      </c>
      <c r="BJ122">
        <v>0</v>
      </c>
      <c r="BK122">
        <v>0</v>
      </c>
      <c r="BL122">
        <v>1125</v>
      </c>
      <c r="BM122">
        <v>0</v>
      </c>
      <c r="BN122">
        <v>0</v>
      </c>
      <c r="BO122">
        <v>0</v>
      </c>
      <c r="BP122">
        <v>30</v>
      </c>
      <c r="BQ122">
        <v>0</v>
      </c>
      <c r="BR122">
        <v>0</v>
      </c>
      <c r="BS122">
        <v>1000</v>
      </c>
      <c r="BT122">
        <v>1000</v>
      </c>
      <c r="BU122">
        <v>1000</v>
      </c>
      <c r="BV122">
        <v>1000</v>
      </c>
      <c r="BW122">
        <v>1000</v>
      </c>
      <c r="BX122">
        <v>0</v>
      </c>
      <c r="BY122">
        <v>1</v>
      </c>
      <c r="BZ122">
        <v>0</v>
      </c>
      <c r="CA122">
        <v>1</v>
      </c>
      <c r="CB122">
        <v>1000</v>
      </c>
      <c r="CC122">
        <v>0</v>
      </c>
      <c r="CD122">
        <v>0</v>
      </c>
      <c r="CE122">
        <v>1000</v>
      </c>
      <c r="CF122">
        <v>0</v>
      </c>
      <c r="CG122">
        <v>0</v>
      </c>
      <c r="CH122">
        <v>1000</v>
      </c>
      <c r="CI122" t="s">
        <v>2275</v>
      </c>
      <c r="CJ122" t="s">
        <v>2274</v>
      </c>
      <c r="CK122" t="s">
        <v>2266</v>
      </c>
      <c r="CL122" t="s">
        <v>2273</v>
      </c>
      <c r="CM122">
        <v>0</v>
      </c>
      <c r="CN122" t="s">
        <v>2272</v>
      </c>
      <c r="CO122">
        <v>0</v>
      </c>
      <c r="CP122" t="s">
        <v>2271</v>
      </c>
      <c r="CQ122" t="s">
        <v>2270</v>
      </c>
      <c r="CR122">
        <v>0</v>
      </c>
      <c r="CS122">
        <v>0</v>
      </c>
      <c r="CT122" t="s">
        <v>2269</v>
      </c>
      <c r="CU122">
        <v>0</v>
      </c>
      <c r="CV122">
        <v>0</v>
      </c>
      <c r="CW122" t="s">
        <v>2268</v>
      </c>
      <c r="CX122" t="s">
        <v>25</v>
      </c>
      <c r="CY122" t="s">
        <v>2267</v>
      </c>
      <c r="CZ122">
        <v>0</v>
      </c>
      <c r="DA122">
        <v>1.2528699999999999</v>
      </c>
      <c r="DB122">
        <v>12528.7</v>
      </c>
      <c r="DC122">
        <v>12528.7</v>
      </c>
      <c r="DD122">
        <v>0</v>
      </c>
      <c r="DE122">
        <v>1000</v>
      </c>
      <c r="DF122" t="s">
        <v>2266</v>
      </c>
      <c r="DG122">
        <v>0</v>
      </c>
      <c r="DH122" t="s">
        <v>2267</v>
      </c>
      <c r="DI122">
        <v>10000</v>
      </c>
      <c r="DJ122" t="s">
        <v>38</v>
      </c>
      <c r="DK122">
        <v>650</v>
      </c>
      <c r="DL122">
        <v>8</v>
      </c>
      <c r="DM122" t="s">
        <v>2281</v>
      </c>
      <c r="DN122" t="s">
        <v>2280</v>
      </c>
      <c r="DO122" t="s">
        <v>8536</v>
      </c>
      <c r="DQ122">
        <f t="shared" si="3"/>
        <v>1</v>
      </c>
    </row>
    <row r="123" spans="1:121" x14ac:dyDescent="0.35">
      <c r="A123" t="str">
        <f t="shared" si="2"/>
        <v>STPSC100</v>
      </c>
      <c r="B123" t="s">
        <v>3256</v>
      </c>
      <c r="C123">
        <v>10000</v>
      </c>
      <c r="D123" t="s">
        <v>3256</v>
      </c>
      <c r="E123" t="s">
        <v>38</v>
      </c>
      <c r="F123" t="s">
        <v>3256</v>
      </c>
      <c r="G123" t="s">
        <v>3261</v>
      </c>
      <c r="H123" t="s">
        <v>2367</v>
      </c>
      <c r="I123" t="s">
        <v>3149</v>
      </c>
      <c r="J123" t="s">
        <v>3260</v>
      </c>
      <c r="K123">
        <v>10000</v>
      </c>
      <c r="L123" t="s">
        <v>3247</v>
      </c>
      <c r="M123">
        <v>0</v>
      </c>
      <c r="N123" t="s">
        <v>3256</v>
      </c>
      <c r="O123" t="s">
        <v>3256</v>
      </c>
      <c r="P123">
        <v>0</v>
      </c>
      <c r="Q123">
        <v>1689317</v>
      </c>
      <c r="R123" t="s">
        <v>3259</v>
      </c>
      <c r="S123" t="s">
        <v>3258</v>
      </c>
      <c r="T123" t="s">
        <v>3257</v>
      </c>
      <c r="U123">
        <v>0</v>
      </c>
      <c r="V123">
        <v>0</v>
      </c>
      <c r="W123">
        <v>0</v>
      </c>
      <c r="X123" t="s">
        <v>3256</v>
      </c>
      <c r="Y123" t="s">
        <v>3256</v>
      </c>
      <c r="Z123">
        <v>0</v>
      </c>
      <c r="AA123" t="s">
        <v>48</v>
      </c>
      <c r="AB123">
        <v>0</v>
      </c>
      <c r="AC123">
        <v>0</v>
      </c>
      <c r="AD123">
        <v>0</v>
      </c>
      <c r="AE123">
        <v>0</v>
      </c>
      <c r="AF123">
        <v>0</v>
      </c>
      <c r="AG123" t="s">
        <v>48</v>
      </c>
      <c r="AH123" t="s">
        <v>48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1.8335900000000001</v>
      </c>
      <c r="AQ123">
        <v>0</v>
      </c>
      <c r="AR123">
        <v>1.8544099999999999</v>
      </c>
      <c r="AS123">
        <v>2.2396851249999998</v>
      </c>
      <c r="AT123">
        <v>0</v>
      </c>
      <c r="AU123">
        <v>2.9332371959999999</v>
      </c>
      <c r="AV123">
        <v>2</v>
      </c>
      <c r="AW123">
        <v>2.04</v>
      </c>
      <c r="AX123">
        <v>1.89</v>
      </c>
      <c r="AY123">
        <v>0</v>
      </c>
      <c r="AZ123">
        <v>0</v>
      </c>
      <c r="BA123">
        <v>0</v>
      </c>
      <c r="BB123">
        <v>2.9711538239999999</v>
      </c>
      <c r="BC123">
        <v>3.28</v>
      </c>
      <c r="BD123">
        <v>0</v>
      </c>
      <c r="BE123">
        <v>52</v>
      </c>
      <c r="BF123">
        <v>0</v>
      </c>
      <c r="BG123">
        <v>0</v>
      </c>
      <c r="BH123">
        <v>550</v>
      </c>
      <c r="BI123">
        <v>0</v>
      </c>
      <c r="BJ123">
        <v>624</v>
      </c>
      <c r="BK123">
        <v>292</v>
      </c>
      <c r="BL123">
        <v>3243</v>
      </c>
      <c r="BM123">
        <v>0</v>
      </c>
      <c r="BN123">
        <v>0</v>
      </c>
      <c r="BO123">
        <v>0</v>
      </c>
      <c r="BP123">
        <v>0</v>
      </c>
      <c r="BQ123">
        <v>45</v>
      </c>
      <c r="BR123">
        <v>0</v>
      </c>
      <c r="BS123">
        <v>0</v>
      </c>
      <c r="BT123">
        <v>1</v>
      </c>
      <c r="BU123">
        <v>0</v>
      </c>
      <c r="BV123">
        <v>1000</v>
      </c>
      <c r="BW123">
        <v>1</v>
      </c>
      <c r="BX123">
        <v>0</v>
      </c>
      <c r="BY123">
        <v>1</v>
      </c>
      <c r="BZ123">
        <v>1</v>
      </c>
      <c r="CA123">
        <v>1</v>
      </c>
      <c r="CB123">
        <v>1000</v>
      </c>
      <c r="CC123">
        <v>0</v>
      </c>
      <c r="CD123">
        <v>0</v>
      </c>
      <c r="CE123">
        <v>0</v>
      </c>
      <c r="CF123">
        <v>5</v>
      </c>
      <c r="CG123">
        <v>1</v>
      </c>
      <c r="CH123">
        <v>0</v>
      </c>
      <c r="CI123" t="s">
        <v>3246</v>
      </c>
      <c r="CJ123">
        <v>0</v>
      </c>
      <c r="CK123" t="s">
        <v>3255</v>
      </c>
      <c r="CL123" t="s">
        <v>3254</v>
      </c>
      <c r="CM123">
        <v>0</v>
      </c>
      <c r="CN123" t="s">
        <v>3253</v>
      </c>
      <c r="CO123" t="s">
        <v>3252</v>
      </c>
      <c r="CP123" t="s">
        <v>3251</v>
      </c>
      <c r="CQ123" t="s">
        <v>3250</v>
      </c>
      <c r="CR123">
        <v>0</v>
      </c>
      <c r="CS123">
        <v>0</v>
      </c>
      <c r="CT123">
        <v>0</v>
      </c>
      <c r="CU123" t="s">
        <v>3249</v>
      </c>
      <c r="CV123" t="s">
        <v>3248</v>
      </c>
      <c r="CW123">
        <v>0</v>
      </c>
      <c r="CX123" t="s">
        <v>23</v>
      </c>
      <c r="CY123" t="s">
        <v>3247</v>
      </c>
      <c r="CZ123" t="s">
        <v>48</v>
      </c>
      <c r="DA123">
        <v>1.8335900000000001</v>
      </c>
      <c r="DB123">
        <v>18335.900000000001</v>
      </c>
      <c r="DC123">
        <v>18335.900000000001</v>
      </c>
      <c r="DD123">
        <v>52</v>
      </c>
      <c r="DE123">
        <v>1</v>
      </c>
      <c r="DF123" t="s">
        <v>3246</v>
      </c>
      <c r="DG123">
        <v>0</v>
      </c>
      <c r="DH123" t="s">
        <v>3256</v>
      </c>
      <c r="DI123">
        <v>10000</v>
      </c>
      <c r="DJ123" t="s">
        <v>38</v>
      </c>
      <c r="DK123">
        <v>600</v>
      </c>
      <c r="DL123">
        <v>10</v>
      </c>
      <c r="DM123" t="s">
        <v>3149</v>
      </c>
      <c r="DN123" t="s">
        <v>3260</v>
      </c>
      <c r="DO123" t="s">
        <v>8525</v>
      </c>
      <c r="DQ123">
        <f t="shared" si="3"/>
        <v>1</v>
      </c>
    </row>
    <row r="124" spans="1:121" x14ac:dyDescent="0.35">
      <c r="A124" t="str">
        <f t="shared" si="2"/>
        <v>STPSC120</v>
      </c>
      <c r="B124" t="s">
        <v>2973</v>
      </c>
      <c r="C124">
        <v>10000</v>
      </c>
      <c r="D124" t="s">
        <v>2973</v>
      </c>
      <c r="E124" t="s">
        <v>38</v>
      </c>
      <c r="F124" t="s">
        <v>2973</v>
      </c>
      <c r="G124" t="s">
        <v>2985</v>
      </c>
      <c r="H124" t="s">
        <v>2367</v>
      </c>
      <c r="I124" t="s">
        <v>2984</v>
      </c>
      <c r="J124" t="s">
        <v>2983</v>
      </c>
      <c r="K124">
        <v>10000</v>
      </c>
      <c r="L124" t="s">
        <v>2982</v>
      </c>
      <c r="M124" t="s">
        <v>2973</v>
      </c>
      <c r="N124" t="s">
        <v>2973</v>
      </c>
      <c r="O124">
        <v>0</v>
      </c>
      <c r="P124">
        <v>0</v>
      </c>
      <c r="Q124">
        <v>2376472</v>
      </c>
      <c r="R124">
        <v>0</v>
      </c>
      <c r="S124" t="s">
        <v>2981</v>
      </c>
      <c r="T124">
        <v>0</v>
      </c>
      <c r="U124">
        <v>0</v>
      </c>
      <c r="V124">
        <v>0</v>
      </c>
      <c r="W124">
        <v>0</v>
      </c>
      <c r="X124" t="s">
        <v>2973</v>
      </c>
      <c r="Y124" t="s">
        <v>2973</v>
      </c>
      <c r="Z124" t="s">
        <v>2973</v>
      </c>
      <c r="AA124" t="s">
        <v>48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 t="s">
        <v>48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2.1426599999999998</v>
      </c>
      <c r="AQ124">
        <v>2.1482000000000001</v>
      </c>
      <c r="AR124">
        <v>2.22478</v>
      </c>
      <c r="AS124">
        <v>0</v>
      </c>
      <c r="AT124">
        <v>0</v>
      </c>
      <c r="AU124">
        <v>2.7394109489999998</v>
      </c>
      <c r="AV124">
        <v>0</v>
      </c>
      <c r="AW124">
        <v>2.87</v>
      </c>
      <c r="AX124">
        <v>0</v>
      </c>
      <c r="AY124">
        <v>0</v>
      </c>
      <c r="AZ124">
        <v>0</v>
      </c>
      <c r="BA124">
        <v>0</v>
      </c>
      <c r="BB124">
        <v>3.2309885700000001</v>
      </c>
      <c r="BC124">
        <v>4.72</v>
      </c>
      <c r="BD124">
        <v>2.0882000000000001</v>
      </c>
      <c r="BE124">
        <v>1346</v>
      </c>
      <c r="BF124">
        <v>122</v>
      </c>
      <c r="BG124">
        <v>0</v>
      </c>
      <c r="BH124">
        <v>0</v>
      </c>
      <c r="BI124">
        <v>0</v>
      </c>
      <c r="BJ124">
        <v>802</v>
      </c>
      <c r="BK124">
        <v>0</v>
      </c>
      <c r="BL124">
        <v>1977</v>
      </c>
      <c r="BM124">
        <v>0</v>
      </c>
      <c r="BN124">
        <v>0</v>
      </c>
      <c r="BO124">
        <v>0</v>
      </c>
      <c r="BP124">
        <v>0</v>
      </c>
      <c r="BQ124">
        <v>1045</v>
      </c>
      <c r="BR124">
        <v>0</v>
      </c>
      <c r="BS124">
        <v>120</v>
      </c>
      <c r="BT124">
        <v>1</v>
      </c>
      <c r="BU124">
        <v>1</v>
      </c>
      <c r="BV124">
        <v>1000</v>
      </c>
      <c r="BW124">
        <v>0</v>
      </c>
      <c r="BX124">
        <v>0</v>
      </c>
      <c r="BY124">
        <v>1</v>
      </c>
      <c r="BZ124">
        <v>0</v>
      </c>
      <c r="CA124">
        <v>1</v>
      </c>
      <c r="CB124">
        <v>0</v>
      </c>
      <c r="CC124">
        <v>0</v>
      </c>
      <c r="CD124">
        <v>0</v>
      </c>
      <c r="CE124">
        <v>0</v>
      </c>
      <c r="CF124">
        <v>5</v>
      </c>
      <c r="CG124">
        <v>1</v>
      </c>
      <c r="CH124">
        <v>5</v>
      </c>
      <c r="CI124" t="s">
        <v>2980</v>
      </c>
      <c r="CJ124" t="s">
        <v>2979</v>
      </c>
      <c r="CK124" t="s">
        <v>2978</v>
      </c>
      <c r="CL124">
        <v>0</v>
      </c>
      <c r="CM124">
        <v>0</v>
      </c>
      <c r="CN124" t="s">
        <v>2977</v>
      </c>
      <c r="CO124">
        <v>0</v>
      </c>
      <c r="CP124" t="s">
        <v>2976</v>
      </c>
      <c r="CQ124">
        <v>0</v>
      </c>
      <c r="CR124">
        <v>0</v>
      </c>
      <c r="CS124">
        <v>0</v>
      </c>
      <c r="CT124">
        <v>0</v>
      </c>
      <c r="CU124" t="s">
        <v>2975</v>
      </c>
      <c r="CV124" t="s">
        <v>2974</v>
      </c>
      <c r="CW124" t="s">
        <v>2972</v>
      </c>
      <c r="CX124" t="s">
        <v>36</v>
      </c>
      <c r="CY124" t="s">
        <v>2973</v>
      </c>
      <c r="CZ124">
        <v>0</v>
      </c>
      <c r="DA124">
        <v>2.0882000000000001</v>
      </c>
      <c r="DB124">
        <v>20882</v>
      </c>
      <c r="DC124">
        <v>20882</v>
      </c>
      <c r="DD124">
        <v>120</v>
      </c>
      <c r="DE124">
        <v>5</v>
      </c>
      <c r="DF124" t="s">
        <v>2972</v>
      </c>
      <c r="DG124">
        <v>0</v>
      </c>
      <c r="DH124" t="s">
        <v>2973</v>
      </c>
      <c r="DI124">
        <v>10000</v>
      </c>
      <c r="DJ124" t="s">
        <v>38</v>
      </c>
      <c r="DK124">
        <v>600</v>
      </c>
      <c r="DL124">
        <v>12</v>
      </c>
      <c r="DM124" t="s">
        <v>2984</v>
      </c>
      <c r="DN124" t="s">
        <v>2983</v>
      </c>
      <c r="DO124" t="s">
        <v>8525</v>
      </c>
      <c r="DQ124">
        <f t="shared" si="3"/>
        <v>1</v>
      </c>
    </row>
    <row r="125" spans="1:121" x14ac:dyDescent="0.35">
      <c r="A125" t="str">
        <f t="shared" si="2"/>
        <v>STPSC406</v>
      </c>
      <c r="B125" t="s">
        <v>9000</v>
      </c>
      <c r="C125">
        <v>10000</v>
      </c>
      <c r="D125" t="s">
        <v>2642</v>
      </c>
      <c r="E125" t="s">
        <v>38</v>
      </c>
      <c r="F125" t="s">
        <v>2642</v>
      </c>
      <c r="G125" t="s">
        <v>2654</v>
      </c>
      <c r="H125" t="s">
        <v>2367</v>
      </c>
      <c r="I125" t="s">
        <v>2639</v>
      </c>
      <c r="J125" t="s">
        <v>2653</v>
      </c>
      <c r="K125">
        <v>10000</v>
      </c>
      <c r="L125" t="s">
        <v>2652</v>
      </c>
      <c r="M125" t="s">
        <v>2642</v>
      </c>
      <c r="N125" t="s">
        <v>2642</v>
      </c>
      <c r="O125" t="s">
        <v>2642</v>
      </c>
      <c r="P125">
        <v>0</v>
      </c>
      <c r="Q125">
        <v>2376467</v>
      </c>
      <c r="R125">
        <v>0</v>
      </c>
      <c r="S125" t="s">
        <v>2651</v>
      </c>
      <c r="T125" t="s">
        <v>2650</v>
      </c>
      <c r="U125">
        <v>0</v>
      </c>
      <c r="V125">
        <v>0</v>
      </c>
      <c r="W125">
        <v>0</v>
      </c>
      <c r="X125">
        <v>0</v>
      </c>
      <c r="Y125">
        <v>0</v>
      </c>
      <c r="Z125" t="s">
        <v>2642</v>
      </c>
      <c r="AA125" t="s">
        <v>129</v>
      </c>
      <c r="AB125">
        <v>0</v>
      </c>
      <c r="AC125">
        <v>0</v>
      </c>
      <c r="AD125">
        <v>0</v>
      </c>
      <c r="AE125">
        <v>0</v>
      </c>
      <c r="AF125" t="s">
        <v>514</v>
      </c>
      <c r="AG125">
        <v>0</v>
      </c>
      <c r="AH125" t="s">
        <v>129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0.70655999999999997</v>
      </c>
      <c r="AQ125">
        <v>0.58850000000000002</v>
      </c>
      <c r="AR125">
        <v>0.75307000000000002</v>
      </c>
      <c r="AS125">
        <v>1.0001152310000001</v>
      </c>
      <c r="AT125">
        <v>0</v>
      </c>
      <c r="AU125">
        <v>0.82828416000000005</v>
      </c>
      <c r="AV125">
        <v>0</v>
      </c>
      <c r="AW125">
        <v>0.746</v>
      </c>
      <c r="AX125">
        <v>0.875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0.58850000000000002</v>
      </c>
      <c r="BE125">
        <v>0</v>
      </c>
      <c r="BF125">
        <v>4493</v>
      </c>
      <c r="BG125">
        <v>0</v>
      </c>
      <c r="BH125">
        <v>2500</v>
      </c>
      <c r="BI125">
        <v>0</v>
      </c>
      <c r="BJ125">
        <v>648</v>
      </c>
      <c r="BK125">
        <v>0</v>
      </c>
      <c r="BL125">
        <v>5453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4493</v>
      </c>
      <c r="BT125">
        <v>2500</v>
      </c>
      <c r="BU125">
        <v>1</v>
      </c>
      <c r="BV125">
        <v>2500</v>
      </c>
      <c r="BW125">
        <v>2500</v>
      </c>
      <c r="BX125">
        <v>0</v>
      </c>
      <c r="BY125">
        <v>1</v>
      </c>
      <c r="BZ125">
        <v>0</v>
      </c>
      <c r="CA125">
        <v>1</v>
      </c>
      <c r="CB125">
        <v>2500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11</v>
      </c>
      <c r="CI125" t="s">
        <v>2649</v>
      </c>
      <c r="CJ125" t="s">
        <v>2648</v>
      </c>
      <c r="CK125" t="s">
        <v>2647</v>
      </c>
      <c r="CL125" t="s">
        <v>2646</v>
      </c>
      <c r="CM125">
        <v>0</v>
      </c>
      <c r="CN125" t="s">
        <v>2645</v>
      </c>
      <c r="CO125">
        <v>0</v>
      </c>
      <c r="CP125" t="s">
        <v>2644</v>
      </c>
      <c r="CQ125" t="s">
        <v>2643</v>
      </c>
      <c r="CR125">
        <v>0</v>
      </c>
      <c r="CS125">
        <v>0</v>
      </c>
      <c r="CT125">
        <v>0</v>
      </c>
      <c r="CU125">
        <v>0</v>
      </c>
      <c r="CV125">
        <v>0</v>
      </c>
      <c r="CW125" t="s">
        <v>2641</v>
      </c>
      <c r="CX125" t="s">
        <v>36</v>
      </c>
      <c r="CY125" t="s">
        <v>2642</v>
      </c>
      <c r="CZ125">
        <v>0</v>
      </c>
      <c r="DA125">
        <v>0.58850000000000002</v>
      </c>
      <c r="DB125">
        <v>5885</v>
      </c>
      <c r="DC125">
        <v>5885</v>
      </c>
      <c r="DD125">
        <v>4493</v>
      </c>
      <c r="DE125">
        <v>11</v>
      </c>
      <c r="DF125" t="s">
        <v>2641</v>
      </c>
      <c r="DG125">
        <v>0</v>
      </c>
      <c r="DH125" t="s">
        <v>2642</v>
      </c>
      <c r="DI125">
        <v>10000</v>
      </c>
      <c r="DJ125" t="s">
        <v>38</v>
      </c>
      <c r="DK125">
        <v>600</v>
      </c>
      <c r="DL125">
        <v>4</v>
      </c>
      <c r="DM125" t="s">
        <v>2639</v>
      </c>
      <c r="DN125" t="s">
        <v>2653</v>
      </c>
      <c r="DO125" t="s">
        <v>8526</v>
      </c>
      <c r="DQ125">
        <f t="shared" si="3"/>
        <v>1</v>
      </c>
    </row>
    <row r="126" spans="1:121" x14ac:dyDescent="0.35">
      <c r="A126" t="str">
        <f t="shared" si="2"/>
        <v>STPSC406</v>
      </c>
      <c r="B126" t="s">
        <v>2628</v>
      </c>
      <c r="C126">
        <v>10000</v>
      </c>
      <c r="D126" t="s">
        <v>2628</v>
      </c>
      <c r="E126" t="s">
        <v>38</v>
      </c>
      <c r="F126" t="s">
        <v>2628</v>
      </c>
      <c r="G126" t="s">
        <v>2640</v>
      </c>
      <c r="H126" t="s">
        <v>2367</v>
      </c>
      <c r="I126" t="s">
        <v>2639</v>
      </c>
      <c r="J126" t="s">
        <v>2638</v>
      </c>
      <c r="K126">
        <v>10000</v>
      </c>
      <c r="L126" t="s">
        <v>2637</v>
      </c>
      <c r="M126" t="s">
        <v>2628</v>
      </c>
      <c r="N126" t="s">
        <v>2628</v>
      </c>
      <c r="O126" t="s">
        <v>2628</v>
      </c>
      <c r="P126">
        <v>0</v>
      </c>
      <c r="Q126">
        <v>2376466</v>
      </c>
      <c r="R126">
        <v>0</v>
      </c>
      <c r="S126" t="s">
        <v>2636</v>
      </c>
      <c r="T126">
        <v>0</v>
      </c>
      <c r="U126">
        <v>0</v>
      </c>
      <c r="V126">
        <v>0</v>
      </c>
      <c r="W126">
        <v>0</v>
      </c>
      <c r="X126" t="s">
        <v>2628</v>
      </c>
      <c r="Y126" t="s">
        <v>2628</v>
      </c>
      <c r="Z126">
        <v>0</v>
      </c>
      <c r="AA126" t="s">
        <v>48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 t="s">
        <v>48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0.74368000000000001</v>
      </c>
      <c r="AQ126">
        <v>0.71799999999999997</v>
      </c>
      <c r="AR126">
        <v>0.74202000000000001</v>
      </c>
      <c r="AS126">
        <v>0.93298749000000003</v>
      </c>
      <c r="AT126">
        <v>0</v>
      </c>
      <c r="AU126">
        <v>2.0545582119999999</v>
      </c>
      <c r="AV126">
        <v>0</v>
      </c>
      <c r="AW126">
        <v>0.78500000000000003</v>
      </c>
      <c r="AX126">
        <v>0</v>
      </c>
      <c r="AY126">
        <v>0</v>
      </c>
      <c r="AZ126">
        <v>0</v>
      </c>
      <c r="BA126">
        <v>0</v>
      </c>
      <c r="BB126">
        <v>0.84728721200000001</v>
      </c>
      <c r="BC126">
        <v>1.51</v>
      </c>
      <c r="BD126">
        <v>0</v>
      </c>
      <c r="BE126">
        <v>976</v>
      </c>
      <c r="BF126">
        <v>7</v>
      </c>
      <c r="BG126">
        <v>0</v>
      </c>
      <c r="BH126">
        <v>1000</v>
      </c>
      <c r="BI126">
        <v>0</v>
      </c>
      <c r="BJ126">
        <v>502</v>
      </c>
      <c r="BK126">
        <v>0</v>
      </c>
      <c r="BL126">
        <v>1114</v>
      </c>
      <c r="BM126">
        <v>0</v>
      </c>
      <c r="BN126">
        <v>0</v>
      </c>
      <c r="BO126">
        <v>0</v>
      </c>
      <c r="BP126">
        <v>0</v>
      </c>
      <c r="BQ126">
        <v>720</v>
      </c>
      <c r="BR126">
        <v>0</v>
      </c>
      <c r="BS126">
        <v>0</v>
      </c>
      <c r="BT126">
        <v>1</v>
      </c>
      <c r="BU126">
        <v>1</v>
      </c>
      <c r="BV126">
        <v>1000</v>
      </c>
      <c r="BW126">
        <v>50</v>
      </c>
      <c r="BX126">
        <v>0</v>
      </c>
      <c r="BY126">
        <v>1</v>
      </c>
      <c r="BZ126">
        <v>0</v>
      </c>
      <c r="CA126">
        <v>1</v>
      </c>
      <c r="CB126">
        <v>0</v>
      </c>
      <c r="CC126">
        <v>0</v>
      </c>
      <c r="CD126">
        <v>0</v>
      </c>
      <c r="CE126">
        <v>0</v>
      </c>
      <c r="CF126">
        <v>5</v>
      </c>
      <c r="CG126">
        <v>1</v>
      </c>
      <c r="CH126">
        <v>0</v>
      </c>
      <c r="CI126" t="s">
        <v>2635</v>
      </c>
      <c r="CJ126" t="s">
        <v>2627</v>
      </c>
      <c r="CK126" t="s">
        <v>2634</v>
      </c>
      <c r="CL126" t="s">
        <v>2633</v>
      </c>
      <c r="CM126">
        <v>0</v>
      </c>
      <c r="CN126" t="s">
        <v>2632</v>
      </c>
      <c r="CO126">
        <v>0</v>
      </c>
      <c r="CP126" t="s">
        <v>2631</v>
      </c>
      <c r="CQ126">
        <v>0</v>
      </c>
      <c r="CR126">
        <v>0</v>
      </c>
      <c r="CS126">
        <v>0</v>
      </c>
      <c r="CT126">
        <v>0</v>
      </c>
      <c r="CU126" t="s">
        <v>2630</v>
      </c>
      <c r="CV126" t="s">
        <v>2629</v>
      </c>
      <c r="CW126">
        <v>0</v>
      </c>
      <c r="CX126" t="s">
        <v>2614</v>
      </c>
      <c r="CY126" t="s">
        <v>2628</v>
      </c>
      <c r="CZ126">
        <v>0</v>
      </c>
      <c r="DA126">
        <v>0.71799999999999997</v>
      </c>
      <c r="DB126">
        <v>7180</v>
      </c>
      <c r="DC126">
        <v>7180</v>
      </c>
      <c r="DD126">
        <v>7</v>
      </c>
      <c r="DE126">
        <v>1</v>
      </c>
      <c r="DF126" t="s">
        <v>2627</v>
      </c>
      <c r="DG126">
        <v>0</v>
      </c>
      <c r="DH126" t="s">
        <v>2628</v>
      </c>
      <c r="DI126">
        <v>10000</v>
      </c>
      <c r="DJ126" t="s">
        <v>38</v>
      </c>
      <c r="DK126">
        <v>600</v>
      </c>
      <c r="DL126">
        <v>4</v>
      </c>
      <c r="DM126" t="s">
        <v>2639</v>
      </c>
      <c r="DN126" t="s">
        <v>2638</v>
      </c>
      <c r="DO126" t="s">
        <v>8525</v>
      </c>
      <c r="DQ126">
        <f t="shared" si="3"/>
        <v>1</v>
      </c>
    </row>
    <row r="127" spans="1:121" x14ac:dyDescent="0.35">
      <c r="A127" t="str">
        <f t="shared" si="2"/>
        <v>STPSC606</v>
      </c>
      <c r="B127" t="s">
        <v>2526</v>
      </c>
      <c r="C127">
        <v>10000</v>
      </c>
      <c r="D127" t="s">
        <v>2526</v>
      </c>
      <c r="E127" t="s">
        <v>38</v>
      </c>
      <c r="F127" t="s">
        <v>2526</v>
      </c>
      <c r="G127" t="s">
        <v>2538</v>
      </c>
      <c r="H127" t="s">
        <v>2367</v>
      </c>
      <c r="I127" t="s">
        <v>2523</v>
      </c>
      <c r="J127" t="s">
        <v>2537</v>
      </c>
      <c r="K127">
        <v>10000</v>
      </c>
      <c r="L127" t="s">
        <v>2536</v>
      </c>
      <c r="M127" t="s">
        <v>2526</v>
      </c>
      <c r="N127" t="s">
        <v>2526</v>
      </c>
      <c r="O127">
        <v>0</v>
      </c>
      <c r="P127">
        <v>0</v>
      </c>
      <c r="Q127">
        <v>0</v>
      </c>
      <c r="R127">
        <v>0</v>
      </c>
      <c r="S127" t="s">
        <v>2535</v>
      </c>
      <c r="T127" t="s">
        <v>2534</v>
      </c>
      <c r="U127">
        <v>0</v>
      </c>
      <c r="V127">
        <v>0</v>
      </c>
      <c r="W127">
        <v>0</v>
      </c>
      <c r="X127" t="s">
        <v>2526</v>
      </c>
      <c r="Y127" t="s">
        <v>2526</v>
      </c>
      <c r="Z127" t="s">
        <v>2526</v>
      </c>
      <c r="AA127" t="s">
        <v>48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 t="s">
        <v>48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1.1148800000000001</v>
      </c>
      <c r="AQ127">
        <v>1.0407</v>
      </c>
      <c r="AR127">
        <v>1.1666700000000001</v>
      </c>
      <c r="AS127">
        <v>0</v>
      </c>
      <c r="AT127">
        <v>0</v>
      </c>
      <c r="AU127">
        <v>0</v>
      </c>
      <c r="AV127">
        <v>0</v>
      </c>
      <c r="AW127">
        <v>1.17</v>
      </c>
      <c r="AX127">
        <v>1.1399999999999999</v>
      </c>
      <c r="AY127">
        <v>0</v>
      </c>
      <c r="AZ127">
        <v>0</v>
      </c>
      <c r="BA127">
        <v>0</v>
      </c>
      <c r="BB127">
        <v>1.2652822370000001</v>
      </c>
      <c r="BC127">
        <v>1.56</v>
      </c>
      <c r="BD127">
        <v>1.0407</v>
      </c>
      <c r="BE127">
        <v>1178</v>
      </c>
      <c r="BF127">
        <v>343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2020</v>
      </c>
      <c r="BM127">
        <v>0</v>
      </c>
      <c r="BN127">
        <v>0</v>
      </c>
      <c r="BO127">
        <v>0</v>
      </c>
      <c r="BP127">
        <v>0</v>
      </c>
      <c r="BQ127">
        <v>875</v>
      </c>
      <c r="BR127">
        <v>98</v>
      </c>
      <c r="BS127">
        <v>343</v>
      </c>
      <c r="BT127">
        <v>1</v>
      </c>
      <c r="BU127">
        <v>1</v>
      </c>
      <c r="BV127">
        <v>1000</v>
      </c>
      <c r="BW127">
        <v>0</v>
      </c>
      <c r="BX127">
        <v>0</v>
      </c>
      <c r="BY127">
        <v>0</v>
      </c>
      <c r="BZ127">
        <v>0</v>
      </c>
      <c r="CA127">
        <v>1</v>
      </c>
      <c r="CB127">
        <v>1000</v>
      </c>
      <c r="CC127">
        <v>0</v>
      </c>
      <c r="CD127">
        <v>0</v>
      </c>
      <c r="CE127">
        <v>0</v>
      </c>
      <c r="CF127">
        <v>5</v>
      </c>
      <c r="CG127">
        <v>1</v>
      </c>
      <c r="CH127">
        <v>6</v>
      </c>
      <c r="CI127" t="s">
        <v>2533</v>
      </c>
      <c r="CJ127" t="s">
        <v>2532</v>
      </c>
      <c r="CK127" t="s">
        <v>2531</v>
      </c>
      <c r="CL127">
        <v>0</v>
      </c>
      <c r="CM127">
        <v>0</v>
      </c>
      <c r="CN127">
        <v>0</v>
      </c>
      <c r="CO127">
        <v>0</v>
      </c>
      <c r="CP127" t="s">
        <v>2530</v>
      </c>
      <c r="CQ127" t="s">
        <v>2529</v>
      </c>
      <c r="CR127">
        <v>0</v>
      </c>
      <c r="CS127">
        <v>0</v>
      </c>
      <c r="CT127">
        <v>0</v>
      </c>
      <c r="CU127" t="s">
        <v>2528</v>
      </c>
      <c r="CV127" t="s">
        <v>2527</v>
      </c>
      <c r="CW127" t="s">
        <v>2525</v>
      </c>
      <c r="CX127" t="s">
        <v>36</v>
      </c>
      <c r="CY127" t="s">
        <v>2526</v>
      </c>
      <c r="CZ127">
        <v>0</v>
      </c>
      <c r="DA127">
        <v>1.0407</v>
      </c>
      <c r="DB127">
        <v>10407</v>
      </c>
      <c r="DC127">
        <v>10407</v>
      </c>
      <c r="DD127">
        <v>343</v>
      </c>
      <c r="DE127">
        <v>6</v>
      </c>
      <c r="DF127" t="s">
        <v>2525</v>
      </c>
      <c r="DG127">
        <v>0</v>
      </c>
      <c r="DH127" t="s">
        <v>2526</v>
      </c>
      <c r="DI127">
        <v>10000</v>
      </c>
      <c r="DJ127" t="s">
        <v>38</v>
      </c>
      <c r="DK127">
        <v>600</v>
      </c>
      <c r="DL127">
        <v>6</v>
      </c>
      <c r="DM127" t="s">
        <v>2523</v>
      </c>
      <c r="DN127" t="s">
        <v>2537</v>
      </c>
      <c r="DO127" t="s">
        <v>8525</v>
      </c>
      <c r="DQ127">
        <f t="shared" si="3"/>
        <v>1</v>
      </c>
    </row>
    <row r="128" spans="1:121" x14ac:dyDescent="0.35">
      <c r="A128" t="str">
        <f t="shared" si="2"/>
        <v>STPSC606</v>
      </c>
      <c r="B128" t="s">
        <v>2518</v>
      </c>
      <c r="C128">
        <v>10000</v>
      </c>
      <c r="D128" t="s">
        <v>2517</v>
      </c>
      <c r="E128" t="s">
        <v>38</v>
      </c>
      <c r="F128" t="s">
        <v>2517</v>
      </c>
      <c r="G128" t="s">
        <v>2524</v>
      </c>
      <c r="H128" t="s">
        <v>2367</v>
      </c>
      <c r="I128" t="s">
        <v>2523</v>
      </c>
      <c r="J128" t="s">
        <v>2522</v>
      </c>
      <c r="K128">
        <v>10000</v>
      </c>
      <c r="L128" t="s">
        <v>2521</v>
      </c>
      <c r="M128" t="s">
        <v>2517</v>
      </c>
      <c r="N128" t="s">
        <v>2517</v>
      </c>
      <c r="O128" t="s">
        <v>2517</v>
      </c>
      <c r="P128">
        <v>0</v>
      </c>
      <c r="Q128">
        <v>2376468</v>
      </c>
      <c r="R128">
        <v>0</v>
      </c>
      <c r="S128" t="s">
        <v>2520</v>
      </c>
      <c r="T128" t="s">
        <v>2519</v>
      </c>
      <c r="U128">
        <v>0</v>
      </c>
      <c r="V128">
        <v>8772996</v>
      </c>
      <c r="W128">
        <v>0</v>
      </c>
      <c r="X128" t="s">
        <v>2518</v>
      </c>
      <c r="Y128">
        <v>0</v>
      </c>
      <c r="Z128" t="s">
        <v>2517</v>
      </c>
      <c r="AA128" t="s">
        <v>129</v>
      </c>
      <c r="AB128">
        <v>0</v>
      </c>
      <c r="AC128">
        <v>0</v>
      </c>
      <c r="AD128">
        <v>0</v>
      </c>
      <c r="AE128">
        <v>0</v>
      </c>
      <c r="AF128" t="s">
        <v>514</v>
      </c>
      <c r="AG128">
        <v>0</v>
      </c>
      <c r="AH128" t="s">
        <v>129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1.1699200000000001</v>
      </c>
      <c r="AQ128">
        <v>1.1635</v>
      </c>
      <c r="AR128">
        <v>1.1673100000000001</v>
      </c>
      <c r="AS128">
        <v>1.467693503</v>
      </c>
      <c r="AT128">
        <v>0</v>
      </c>
      <c r="AU128">
        <v>1.3826272239999999</v>
      </c>
      <c r="AV128">
        <v>0</v>
      </c>
      <c r="AW128">
        <v>1.24</v>
      </c>
      <c r="AX128">
        <v>1.38</v>
      </c>
      <c r="AY128">
        <v>0</v>
      </c>
      <c r="AZ128">
        <v>0.59699999999999998</v>
      </c>
      <c r="BA128">
        <v>0</v>
      </c>
      <c r="BB128">
        <v>1.35565954</v>
      </c>
      <c r="BC128">
        <v>0</v>
      </c>
      <c r="BD128">
        <v>1.0956999999999999</v>
      </c>
      <c r="BE128">
        <v>0</v>
      </c>
      <c r="BF128">
        <v>2000</v>
      </c>
      <c r="BG128">
        <v>0</v>
      </c>
      <c r="BH128">
        <v>2000</v>
      </c>
      <c r="BI128">
        <v>0</v>
      </c>
      <c r="BJ128">
        <v>793</v>
      </c>
      <c r="BK128">
        <v>0</v>
      </c>
      <c r="BL128">
        <v>2231</v>
      </c>
      <c r="BM128">
        <v>0</v>
      </c>
      <c r="BN128">
        <v>0</v>
      </c>
      <c r="BO128">
        <v>2990</v>
      </c>
      <c r="BP128">
        <v>0</v>
      </c>
      <c r="BQ128">
        <v>990</v>
      </c>
      <c r="BR128">
        <v>0</v>
      </c>
      <c r="BS128">
        <v>2000</v>
      </c>
      <c r="BT128">
        <v>1000</v>
      </c>
      <c r="BU128">
        <v>1000</v>
      </c>
      <c r="BV128">
        <v>1000</v>
      </c>
      <c r="BW128">
        <v>1000</v>
      </c>
      <c r="BX128">
        <v>0</v>
      </c>
      <c r="BY128">
        <v>1</v>
      </c>
      <c r="BZ128">
        <v>0</v>
      </c>
      <c r="CA128">
        <v>1</v>
      </c>
      <c r="CB128">
        <v>1000</v>
      </c>
      <c r="CC128">
        <v>0</v>
      </c>
      <c r="CD128">
        <v>5</v>
      </c>
      <c r="CE128">
        <v>0</v>
      </c>
      <c r="CF128">
        <v>5</v>
      </c>
      <c r="CG128">
        <v>0</v>
      </c>
      <c r="CH128">
        <v>1000</v>
      </c>
      <c r="CI128" t="s">
        <v>2516</v>
      </c>
      <c r="CJ128" t="s">
        <v>2515</v>
      </c>
      <c r="CK128" t="s">
        <v>2514</v>
      </c>
      <c r="CL128" t="s">
        <v>2513</v>
      </c>
      <c r="CM128">
        <v>0</v>
      </c>
      <c r="CN128" t="s">
        <v>2512</v>
      </c>
      <c r="CO128">
        <v>0</v>
      </c>
      <c r="CP128" t="s">
        <v>2511</v>
      </c>
      <c r="CQ128" t="s">
        <v>2510</v>
      </c>
      <c r="CR128">
        <v>0</v>
      </c>
      <c r="CS128" t="s">
        <v>2507</v>
      </c>
      <c r="CT128">
        <v>0</v>
      </c>
      <c r="CU128" t="s">
        <v>2509</v>
      </c>
      <c r="CV128">
        <v>0</v>
      </c>
      <c r="CW128" t="s">
        <v>2508</v>
      </c>
      <c r="CX128" t="s">
        <v>32</v>
      </c>
      <c r="CY128">
        <v>8772996</v>
      </c>
      <c r="CZ128">
        <v>0</v>
      </c>
      <c r="DA128">
        <v>0.59699999999999998</v>
      </c>
      <c r="DB128">
        <v>5970</v>
      </c>
      <c r="DC128">
        <v>5970</v>
      </c>
      <c r="DD128">
        <v>2990</v>
      </c>
      <c r="DE128">
        <v>5</v>
      </c>
      <c r="DF128" t="s">
        <v>2507</v>
      </c>
      <c r="DG128">
        <v>0</v>
      </c>
      <c r="DH128" t="s">
        <v>2517</v>
      </c>
      <c r="DI128">
        <v>10000</v>
      </c>
      <c r="DJ128" t="s">
        <v>38</v>
      </c>
      <c r="DK128">
        <v>600</v>
      </c>
      <c r="DL128">
        <v>6</v>
      </c>
      <c r="DM128" t="s">
        <v>2523</v>
      </c>
      <c r="DN128" t="s">
        <v>2522</v>
      </c>
      <c r="DO128" t="s">
        <v>8536</v>
      </c>
      <c r="DQ128">
        <f t="shared" si="3"/>
        <v>1</v>
      </c>
    </row>
    <row r="129" spans="1:121" x14ac:dyDescent="0.35">
      <c r="A129" t="str">
        <f t="shared" si="2"/>
        <v>STPSC806</v>
      </c>
      <c r="B129" t="s">
        <v>2380</v>
      </c>
      <c r="C129">
        <v>10000</v>
      </c>
      <c r="D129" t="s">
        <v>2380</v>
      </c>
      <c r="E129" t="s">
        <v>38</v>
      </c>
      <c r="F129" t="s">
        <v>2380</v>
      </c>
      <c r="G129" t="s">
        <v>2384</v>
      </c>
      <c r="H129" t="s">
        <v>2367</v>
      </c>
      <c r="I129" t="s">
        <v>2366</v>
      </c>
      <c r="J129" t="s">
        <v>2383</v>
      </c>
      <c r="K129">
        <v>10000</v>
      </c>
      <c r="L129" t="s">
        <v>2370</v>
      </c>
      <c r="M129" t="s">
        <v>2380</v>
      </c>
      <c r="N129" t="s">
        <v>2380</v>
      </c>
      <c r="O129" t="s">
        <v>2380</v>
      </c>
      <c r="P129">
        <v>0</v>
      </c>
      <c r="Q129">
        <v>1689318</v>
      </c>
      <c r="R129">
        <v>0</v>
      </c>
      <c r="S129" t="s">
        <v>2382</v>
      </c>
      <c r="T129" t="s">
        <v>2381</v>
      </c>
      <c r="U129">
        <v>0</v>
      </c>
      <c r="V129">
        <v>0</v>
      </c>
      <c r="W129">
        <v>0</v>
      </c>
      <c r="X129" t="s">
        <v>2380</v>
      </c>
      <c r="Y129" t="s">
        <v>2380</v>
      </c>
      <c r="Z129" t="s">
        <v>2380</v>
      </c>
      <c r="AA129" t="s">
        <v>48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 t="s">
        <v>48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1.42926</v>
      </c>
      <c r="AQ129">
        <v>1.544</v>
      </c>
      <c r="AR129">
        <v>1.48404</v>
      </c>
      <c r="AS129">
        <v>1.7925886090000001</v>
      </c>
      <c r="AT129">
        <v>0</v>
      </c>
      <c r="AU129">
        <v>2.1966974590000001</v>
      </c>
      <c r="AV129">
        <v>0</v>
      </c>
      <c r="AW129">
        <v>1.63</v>
      </c>
      <c r="AX129">
        <v>1.51</v>
      </c>
      <c r="AY129">
        <v>0</v>
      </c>
      <c r="AZ129">
        <v>0</v>
      </c>
      <c r="BA129">
        <v>0</v>
      </c>
      <c r="BB129">
        <v>1.6832772620000001</v>
      </c>
      <c r="BC129">
        <v>2.74</v>
      </c>
      <c r="BD129">
        <v>1.544</v>
      </c>
      <c r="BE129">
        <v>900</v>
      </c>
      <c r="BF129">
        <v>996</v>
      </c>
      <c r="BG129">
        <v>0</v>
      </c>
      <c r="BH129">
        <v>300</v>
      </c>
      <c r="BI129">
        <v>0</v>
      </c>
      <c r="BJ129">
        <v>0</v>
      </c>
      <c r="BK129">
        <v>0</v>
      </c>
      <c r="BL129">
        <v>1871</v>
      </c>
      <c r="BM129">
        <v>0</v>
      </c>
      <c r="BN129">
        <v>0</v>
      </c>
      <c r="BO129">
        <v>0</v>
      </c>
      <c r="BP129">
        <v>0</v>
      </c>
      <c r="BQ129">
        <v>885</v>
      </c>
      <c r="BR129">
        <v>0</v>
      </c>
      <c r="BS129">
        <v>996</v>
      </c>
      <c r="BT129">
        <v>1</v>
      </c>
      <c r="BU129">
        <v>1</v>
      </c>
      <c r="BV129">
        <v>1000</v>
      </c>
      <c r="BW129">
        <v>1</v>
      </c>
      <c r="BX129">
        <v>0</v>
      </c>
      <c r="BY129">
        <v>1</v>
      </c>
      <c r="BZ129">
        <v>0</v>
      </c>
      <c r="CA129">
        <v>1</v>
      </c>
      <c r="CB129">
        <v>1000</v>
      </c>
      <c r="CC129">
        <v>0</v>
      </c>
      <c r="CD129">
        <v>0</v>
      </c>
      <c r="CE129">
        <v>0</v>
      </c>
      <c r="CF129">
        <v>5</v>
      </c>
      <c r="CG129">
        <v>1</v>
      </c>
      <c r="CH129">
        <v>4</v>
      </c>
      <c r="CI129" t="s">
        <v>2369</v>
      </c>
      <c r="CJ129" t="s">
        <v>2379</v>
      </c>
      <c r="CK129" t="s">
        <v>2378</v>
      </c>
      <c r="CL129" t="s">
        <v>2377</v>
      </c>
      <c r="CM129">
        <v>0</v>
      </c>
      <c r="CN129" t="s">
        <v>2376</v>
      </c>
      <c r="CO129">
        <v>0</v>
      </c>
      <c r="CP129" t="s">
        <v>2375</v>
      </c>
      <c r="CQ129" t="s">
        <v>2374</v>
      </c>
      <c r="CR129">
        <v>0</v>
      </c>
      <c r="CS129">
        <v>0</v>
      </c>
      <c r="CT129">
        <v>0</v>
      </c>
      <c r="CU129" t="s">
        <v>2373</v>
      </c>
      <c r="CV129" t="s">
        <v>2372</v>
      </c>
      <c r="CW129" t="s">
        <v>2371</v>
      </c>
      <c r="CX129" t="s">
        <v>23</v>
      </c>
      <c r="CY129" t="s">
        <v>2370</v>
      </c>
      <c r="CZ129" t="s">
        <v>48</v>
      </c>
      <c r="DA129">
        <v>1.42926</v>
      </c>
      <c r="DB129">
        <v>14292.6</v>
      </c>
      <c r="DC129">
        <v>14292.6</v>
      </c>
      <c r="DD129">
        <v>900</v>
      </c>
      <c r="DE129">
        <v>1</v>
      </c>
      <c r="DF129" t="s">
        <v>2369</v>
      </c>
      <c r="DG129">
        <v>0</v>
      </c>
      <c r="DH129" t="s">
        <v>2380</v>
      </c>
      <c r="DI129">
        <v>10000</v>
      </c>
      <c r="DJ129" t="s">
        <v>38</v>
      </c>
      <c r="DK129">
        <v>600</v>
      </c>
      <c r="DL129">
        <v>8</v>
      </c>
      <c r="DM129" t="s">
        <v>2366</v>
      </c>
      <c r="DN129" t="s">
        <v>2383</v>
      </c>
      <c r="DO129" t="s">
        <v>8525</v>
      </c>
      <c r="DQ129">
        <f t="shared" si="3"/>
        <v>1</v>
      </c>
    </row>
    <row r="130" spans="1:121" x14ac:dyDescent="0.35">
      <c r="A130" t="str">
        <f t="shared" si="2"/>
        <v>STPSC806</v>
      </c>
      <c r="B130" t="s">
        <v>9001</v>
      </c>
      <c r="C130">
        <v>10000</v>
      </c>
      <c r="D130" t="s">
        <v>2364</v>
      </c>
      <c r="E130" t="s">
        <v>38</v>
      </c>
      <c r="F130" t="s">
        <v>2364</v>
      </c>
      <c r="G130" t="s">
        <v>2368</v>
      </c>
      <c r="H130" t="s">
        <v>2367</v>
      </c>
      <c r="I130" t="s">
        <v>2366</v>
      </c>
      <c r="J130" t="s">
        <v>2365</v>
      </c>
      <c r="K130">
        <v>10000</v>
      </c>
      <c r="L130" t="s">
        <v>2357</v>
      </c>
      <c r="M130">
        <v>0</v>
      </c>
      <c r="N130" t="s">
        <v>2364</v>
      </c>
      <c r="O130" t="s">
        <v>2364</v>
      </c>
      <c r="P130">
        <v>0</v>
      </c>
      <c r="Q130">
        <v>0</v>
      </c>
      <c r="R130">
        <v>0</v>
      </c>
      <c r="S130" t="s">
        <v>2363</v>
      </c>
      <c r="T130" t="s">
        <v>2362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 t="s">
        <v>129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 t="s">
        <v>129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1.4821500000000001</v>
      </c>
      <c r="AQ130">
        <v>0</v>
      </c>
      <c r="AR130">
        <v>1.53895</v>
      </c>
      <c r="AS130">
        <v>1.789933776</v>
      </c>
      <c r="AT130">
        <v>0</v>
      </c>
      <c r="AU130">
        <v>0</v>
      </c>
      <c r="AV130">
        <v>0</v>
      </c>
      <c r="AW130">
        <v>1.69</v>
      </c>
      <c r="AX130">
        <v>1.69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1034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1000</v>
      </c>
      <c r="BU130">
        <v>0</v>
      </c>
      <c r="BV130">
        <v>1000</v>
      </c>
      <c r="BW130">
        <v>1000</v>
      </c>
      <c r="BX130">
        <v>0</v>
      </c>
      <c r="BY130">
        <v>0</v>
      </c>
      <c r="BZ130">
        <v>0</v>
      </c>
      <c r="CA130">
        <v>1</v>
      </c>
      <c r="CB130">
        <v>1000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 t="s">
        <v>2356</v>
      </c>
      <c r="CJ130">
        <v>0</v>
      </c>
      <c r="CK130" t="s">
        <v>2361</v>
      </c>
      <c r="CL130" t="s">
        <v>2360</v>
      </c>
      <c r="CM130">
        <v>0</v>
      </c>
      <c r="CN130">
        <v>0</v>
      </c>
      <c r="CO130">
        <v>0</v>
      </c>
      <c r="CP130" t="s">
        <v>2359</v>
      </c>
      <c r="CQ130" t="s">
        <v>2358</v>
      </c>
      <c r="CR130">
        <v>0</v>
      </c>
      <c r="CS130">
        <v>0</v>
      </c>
      <c r="CT130">
        <v>0</v>
      </c>
      <c r="CU130">
        <v>0</v>
      </c>
      <c r="CV130">
        <v>0</v>
      </c>
      <c r="CW130">
        <v>0</v>
      </c>
      <c r="CX130" t="s">
        <v>23</v>
      </c>
      <c r="CY130" t="s">
        <v>2357</v>
      </c>
      <c r="CZ130" t="s">
        <v>129</v>
      </c>
      <c r="DA130">
        <v>1.4821500000000001</v>
      </c>
      <c r="DB130">
        <v>14821.5</v>
      </c>
      <c r="DC130">
        <v>14821.5</v>
      </c>
      <c r="DD130">
        <v>0</v>
      </c>
      <c r="DE130">
        <v>1000</v>
      </c>
      <c r="DF130" t="s">
        <v>2356</v>
      </c>
      <c r="DG130">
        <v>0</v>
      </c>
      <c r="DH130" t="s">
        <v>2364</v>
      </c>
      <c r="DI130">
        <v>10000</v>
      </c>
      <c r="DJ130" t="s">
        <v>38</v>
      </c>
      <c r="DK130">
        <v>600</v>
      </c>
      <c r="DL130">
        <v>8</v>
      </c>
      <c r="DM130" t="s">
        <v>2366</v>
      </c>
      <c r="DN130" t="s">
        <v>2365</v>
      </c>
      <c r="DO130" t="s">
        <v>8536</v>
      </c>
      <c r="DQ130">
        <f t="shared" si="3"/>
        <v>1</v>
      </c>
    </row>
    <row r="131" spans="1:121" x14ac:dyDescent="0.35">
      <c r="A131" t="str">
        <f t="shared" ref="A131:A194" si="4">LEFT(B131,8)</f>
        <v>STPSC10H</v>
      </c>
      <c r="B131" t="s">
        <v>9002</v>
      </c>
      <c r="C131">
        <v>10000</v>
      </c>
      <c r="D131" t="s">
        <v>3130</v>
      </c>
      <c r="E131" t="s">
        <v>38</v>
      </c>
      <c r="F131" t="s">
        <v>3130</v>
      </c>
      <c r="G131" t="s">
        <v>3135</v>
      </c>
      <c r="H131" t="s">
        <v>2424</v>
      </c>
      <c r="I131" t="s">
        <v>3063</v>
      </c>
      <c r="J131" t="s">
        <v>3134</v>
      </c>
      <c r="K131">
        <v>10000</v>
      </c>
      <c r="L131" t="s">
        <v>3133</v>
      </c>
      <c r="M131" t="s">
        <v>3130</v>
      </c>
      <c r="N131">
        <v>0</v>
      </c>
      <c r="O131" t="s">
        <v>3130</v>
      </c>
      <c r="P131" t="s">
        <v>3132</v>
      </c>
      <c r="Q131">
        <v>2760446</v>
      </c>
      <c r="R131">
        <v>0</v>
      </c>
      <c r="S131" t="s">
        <v>3131</v>
      </c>
      <c r="T131" t="s">
        <v>3122</v>
      </c>
      <c r="U131">
        <v>0</v>
      </c>
      <c r="V131">
        <v>0</v>
      </c>
      <c r="W131">
        <v>0</v>
      </c>
      <c r="X131">
        <v>0</v>
      </c>
      <c r="Y131">
        <v>0</v>
      </c>
      <c r="Z131" t="s">
        <v>3130</v>
      </c>
      <c r="AA131" t="s">
        <v>129</v>
      </c>
      <c r="AB131" t="s">
        <v>514</v>
      </c>
      <c r="AC131">
        <v>0</v>
      </c>
      <c r="AD131">
        <v>0</v>
      </c>
      <c r="AE131" t="s">
        <v>514</v>
      </c>
      <c r="AF131" t="s">
        <v>514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2.61225</v>
      </c>
      <c r="AQ131">
        <v>4.4960000000000004</v>
      </c>
      <c r="AR131">
        <v>0</v>
      </c>
      <c r="AS131">
        <v>3.3434405279999999</v>
      </c>
      <c r="AT131">
        <v>3.47</v>
      </c>
      <c r="AU131">
        <v>2.8686284469999999</v>
      </c>
      <c r="AV131">
        <v>0</v>
      </c>
      <c r="AW131">
        <v>2.71</v>
      </c>
      <c r="AX131">
        <v>2.42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4.4241999999999999</v>
      </c>
      <c r="BE131">
        <v>0</v>
      </c>
      <c r="BF131">
        <v>57</v>
      </c>
      <c r="BG131">
        <v>0</v>
      </c>
      <c r="BH131">
        <v>2470</v>
      </c>
      <c r="BI131">
        <v>50</v>
      </c>
      <c r="BJ131">
        <v>2</v>
      </c>
      <c r="BK131">
        <v>0</v>
      </c>
      <c r="BL131">
        <v>2281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50</v>
      </c>
      <c r="BT131">
        <v>2500</v>
      </c>
      <c r="BU131">
        <v>1</v>
      </c>
      <c r="BV131">
        <v>0</v>
      </c>
      <c r="BW131">
        <v>2500</v>
      </c>
      <c r="BX131">
        <v>1</v>
      </c>
      <c r="BY131">
        <v>1</v>
      </c>
      <c r="BZ131">
        <v>0</v>
      </c>
      <c r="CA131">
        <v>1</v>
      </c>
      <c r="CB131">
        <v>2500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4</v>
      </c>
      <c r="CI131" t="s">
        <v>3129</v>
      </c>
      <c r="CJ131" t="s">
        <v>3128</v>
      </c>
      <c r="CK131">
        <v>0</v>
      </c>
      <c r="CL131" t="s">
        <v>3127</v>
      </c>
      <c r="CM131" t="s">
        <v>3126</v>
      </c>
      <c r="CN131" t="s">
        <v>3125</v>
      </c>
      <c r="CO131">
        <v>0</v>
      </c>
      <c r="CP131" t="s">
        <v>3124</v>
      </c>
      <c r="CQ131" t="s">
        <v>3121</v>
      </c>
      <c r="CR131">
        <v>0</v>
      </c>
      <c r="CS131">
        <v>0</v>
      </c>
      <c r="CT131">
        <v>0</v>
      </c>
      <c r="CU131">
        <v>0</v>
      </c>
      <c r="CV131">
        <v>0</v>
      </c>
      <c r="CW131" t="s">
        <v>3123</v>
      </c>
      <c r="CX131" t="s">
        <v>30</v>
      </c>
      <c r="CY131" t="s">
        <v>3122</v>
      </c>
      <c r="CZ131">
        <v>0</v>
      </c>
      <c r="DA131">
        <v>2.42</v>
      </c>
      <c r="DB131">
        <v>24200</v>
      </c>
      <c r="DC131">
        <v>24200</v>
      </c>
      <c r="DD131">
        <v>0</v>
      </c>
      <c r="DE131">
        <v>2500</v>
      </c>
      <c r="DF131" t="s">
        <v>3121</v>
      </c>
      <c r="DG131">
        <v>0</v>
      </c>
      <c r="DH131" t="s">
        <v>3130</v>
      </c>
      <c r="DI131">
        <v>10000</v>
      </c>
      <c r="DJ131" t="s">
        <v>38</v>
      </c>
      <c r="DK131">
        <v>1200</v>
      </c>
      <c r="DL131">
        <v>10</v>
      </c>
      <c r="DM131" t="s">
        <v>3063</v>
      </c>
      <c r="DN131" t="s">
        <v>3134</v>
      </c>
      <c r="DO131" t="s">
        <v>8526</v>
      </c>
      <c r="DQ131">
        <f t="shared" ref="DQ131:DQ194" si="5">IF(DH131=D131,1,0)</f>
        <v>1</v>
      </c>
    </row>
    <row r="132" spans="1:121" x14ac:dyDescent="0.35">
      <c r="A132" t="str">
        <f t="shared" si="4"/>
        <v>STPSC10H</v>
      </c>
      <c r="B132" t="s">
        <v>3116</v>
      </c>
      <c r="C132">
        <v>10000</v>
      </c>
      <c r="D132" t="s">
        <v>3116</v>
      </c>
      <c r="E132" t="s">
        <v>38</v>
      </c>
      <c r="F132" t="s">
        <v>3116</v>
      </c>
      <c r="G132" t="s">
        <v>3120</v>
      </c>
      <c r="H132" t="s">
        <v>2424</v>
      </c>
      <c r="I132" t="s">
        <v>3063</v>
      </c>
      <c r="J132" t="s">
        <v>3103</v>
      </c>
      <c r="K132">
        <v>10000</v>
      </c>
      <c r="L132" t="s">
        <v>3119</v>
      </c>
      <c r="M132" t="s">
        <v>3116</v>
      </c>
      <c r="N132" t="s">
        <v>3116</v>
      </c>
      <c r="O132" t="s">
        <v>3116</v>
      </c>
      <c r="P132">
        <v>0</v>
      </c>
      <c r="Q132">
        <v>2723354</v>
      </c>
      <c r="R132" t="s">
        <v>3118</v>
      </c>
      <c r="S132" t="s">
        <v>3117</v>
      </c>
      <c r="T132" t="s">
        <v>3106</v>
      </c>
      <c r="U132">
        <v>0</v>
      </c>
      <c r="V132">
        <v>1357996</v>
      </c>
      <c r="W132">
        <v>0</v>
      </c>
      <c r="X132">
        <v>0</v>
      </c>
      <c r="Y132">
        <v>0</v>
      </c>
      <c r="Z132" t="s">
        <v>3116</v>
      </c>
      <c r="AA132" t="s">
        <v>48</v>
      </c>
      <c r="AB132">
        <v>0</v>
      </c>
      <c r="AC132">
        <v>0</v>
      </c>
      <c r="AD132">
        <v>0</v>
      </c>
      <c r="AE132">
        <v>0</v>
      </c>
      <c r="AF132">
        <v>0</v>
      </c>
      <c r="AG132" t="s">
        <v>48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2.6462699999999999</v>
      </c>
      <c r="AQ132">
        <v>2.6543999999999999</v>
      </c>
      <c r="AR132">
        <v>2.50345</v>
      </c>
      <c r="AS132">
        <v>3.02365174</v>
      </c>
      <c r="AT132">
        <v>0</v>
      </c>
      <c r="AU132">
        <v>2.9461589450000001</v>
      </c>
      <c r="AV132">
        <v>3.92</v>
      </c>
      <c r="AW132">
        <v>2.74</v>
      </c>
      <c r="AX132">
        <v>2.4500000000000002</v>
      </c>
      <c r="AY132">
        <v>0</v>
      </c>
      <c r="AZ132">
        <v>4.0999999999999996</v>
      </c>
      <c r="BA132">
        <v>0</v>
      </c>
      <c r="BB132">
        <v>0</v>
      </c>
      <c r="BC132">
        <v>0</v>
      </c>
      <c r="BD132">
        <v>2.6110000000000002</v>
      </c>
      <c r="BE132">
        <v>821</v>
      </c>
      <c r="BF132">
        <v>336</v>
      </c>
      <c r="BG132">
        <v>5720</v>
      </c>
      <c r="BH132">
        <v>170</v>
      </c>
      <c r="BI132">
        <v>0</v>
      </c>
      <c r="BJ132">
        <v>10</v>
      </c>
      <c r="BK132">
        <v>4000</v>
      </c>
      <c r="BL132">
        <v>1916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336</v>
      </c>
      <c r="BT132">
        <v>1</v>
      </c>
      <c r="BU132">
        <v>1</v>
      </c>
      <c r="BV132">
        <v>50</v>
      </c>
      <c r="BW132">
        <v>1</v>
      </c>
      <c r="BX132">
        <v>0</v>
      </c>
      <c r="BY132">
        <v>1</v>
      </c>
      <c r="BZ132">
        <v>50</v>
      </c>
      <c r="CA132">
        <v>1</v>
      </c>
      <c r="CB132">
        <v>1000</v>
      </c>
      <c r="CC132">
        <v>0</v>
      </c>
      <c r="CD132">
        <v>50</v>
      </c>
      <c r="CE132">
        <v>0</v>
      </c>
      <c r="CF132">
        <v>0</v>
      </c>
      <c r="CG132">
        <v>0</v>
      </c>
      <c r="CH132">
        <v>4</v>
      </c>
      <c r="CI132" t="s">
        <v>3115</v>
      </c>
      <c r="CJ132" t="s">
        <v>3114</v>
      </c>
      <c r="CK132" t="s">
        <v>3113</v>
      </c>
      <c r="CL132" t="s">
        <v>3112</v>
      </c>
      <c r="CM132">
        <v>0</v>
      </c>
      <c r="CN132" t="s">
        <v>3111</v>
      </c>
      <c r="CO132" t="s">
        <v>3110</v>
      </c>
      <c r="CP132" t="s">
        <v>3109</v>
      </c>
      <c r="CQ132" t="s">
        <v>3105</v>
      </c>
      <c r="CR132">
        <v>0</v>
      </c>
      <c r="CS132" t="s">
        <v>3108</v>
      </c>
      <c r="CT132">
        <v>0</v>
      </c>
      <c r="CU132">
        <v>0</v>
      </c>
      <c r="CV132">
        <v>0</v>
      </c>
      <c r="CW132" t="s">
        <v>3107</v>
      </c>
      <c r="CX132" t="s">
        <v>30</v>
      </c>
      <c r="CY132" t="s">
        <v>3106</v>
      </c>
      <c r="CZ132">
        <v>0</v>
      </c>
      <c r="DA132">
        <v>2.4500000000000002</v>
      </c>
      <c r="DB132">
        <v>24500</v>
      </c>
      <c r="DC132">
        <v>24500</v>
      </c>
      <c r="DD132">
        <v>0</v>
      </c>
      <c r="DE132">
        <v>1000</v>
      </c>
      <c r="DF132" t="s">
        <v>3105</v>
      </c>
      <c r="DG132">
        <v>0</v>
      </c>
      <c r="DH132" t="s">
        <v>3116</v>
      </c>
      <c r="DI132">
        <v>10000</v>
      </c>
      <c r="DJ132" t="s">
        <v>38</v>
      </c>
      <c r="DK132">
        <v>1200</v>
      </c>
      <c r="DL132">
        <v>10</v>
      </c>
      <c r="DM132" t="s">
        <v>3063</v>
      </c>
      <c r="DN132" t="s">
        <v>3103</v>
      </c>
      <c r="DO132" t="s">
        <v>8525</v>
      </c>
      <c r="DQ132">
        <f t="shared" si="5"/>
        <v>1</v>
      </c>
    </row>
    <row r="133" spans="1:121" x14ac:dyDescent="0.35">
      <c r="A133" t="str">
        <f t="shared" si="4"/>
        <v>STPSC10H</v>
      </c>
      <c r="B133" t="s">
        <v>3100</v>
      </c>
      <c r="C133">
        <v>10000</v>
      </c>
      <c r="D133" t="s">
        <v>3100</v>
      </c>
      <c r="E133" t="s">
        <v>38</v>
      </c>
      <c r="F133" t="s">
        <v>3100</v>
      </c>
      <c r="G133" t="s">
        <v>3104</v>
      </c>
      <c r="H133" t="s">
        <v>2424</v>
      </c>
      <c r="I133" t="s">
        <v>3063</v>
      </c>
      <c r="J133" t="s">
        <v>3103</v>
      </c>
      <c r="K133">
        <v>10000</v>
      </c>
      <c r="L133" t="s">
        <v>3102</v>
      </c>
      <c r="M133" t="s">
        <v>3100</v>
      </c>
      <c r="N133">
        <v>0</v>
      </c>
      <c r="O133" t="s">
        <v>3100</v>
      </c>
      <c r="P133">
        <v>0</v>
      </c>
      <c r="Q133">
        <v>2723355</v>
      </c>
      <c r="R133">
        <v>0</v>
      </c>
      <c r="S133" t="s">
        <v>3101</v>
      </c>
      <c r="T133" t="s">
        <v>3093</v>
      </c>
      <c r="U133">
        <v>0</v>
      </c>
      <c r="V133">
        <v>0</v>
      </c>
      <c r="W133">
        <v>0</v>
      </c>
      <c r="X133">
        <v>0</v>
      </c>
      <c r="Y133">
        <v>0</v>
      </c>
      <c r="Z133" t="s">
        <v>3100</v>
      </c>
      <c r="AA133" t="s">
        <v>48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3.0447899999999999</v>
      </c>
      <c r="AQ133">
        <v>3.33</v>
      </c>
      <c r="AR133">
        <v>0</v>
      </c>
      <c r="AS133">
        <v>3.5873801649999999</v>
      </c>
      <c r="AT133">
        <v>0</v>
      </c>
      <c r="AU133">
        <v>3.1529069409999999</v>
      </c>
      <c r="AV133">
        <v>0</v>
      </c>
      <c r="AW133">
        <v>3.15</v>
      </c>
      <c r="AX133">
        <v>2.82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3.33</v>
      </c>
      <c r="BE133">
        <v>1032</v>
      </c>
      <c r="BF133">
        <v>225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314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225</v>
      </c>
      <c r="BT133">
        <v>1</v>
      </c>
      <c r="BU133">
        <v>1</v>
      </c>
      <c r="BV133">
        <v>0</v>
      </c>
      <c r="BW133">
        <v>1</v>
      </c>
      <c r="BX133">
        <v>0</v>
      </c>
      <c r="BY133">
        <v>5</v>
      </c>
      <c r="BZ133">
        <v>0</v>
      </c>
      <c r="CA133">
        <v>1</v>
      </c>
      <c r="CB133">
        <v>1000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2</v>
      </c>
      <c r="CI133" t="s">
        <v>3099</v>
      </c>
      <c r="CJ133" t="s">
        <v>3098</v>
      </c>
      <c r="CK133">
        <v>0</v>
      </c>
      <c r="CL133" t="s">
        <v>3097</v>
      </c>
      <c r="CM133">
        <v>0</v>
      </c>
      <c r="CN133" t="s">
        <v>3096</v>
      </c>
      <c r="CO133">
        <v>0</v>
      </c>
      <c r="CP133" t="s">
        <v>3095</v>
      </c>
      <c r="CQ133" t="s">
        <v>3092</v>
      </c>
      <c r="CR133">
        <v>0</v>
      </c>
      <c r="CS133">
        <v>0</v>
      </c>
      <c r="CT133">
        <v>0</v>
      </c>
      <c r="CU133">
        <v>0</v>
      </c>
      <c r="CV133">
        <v>0</v>
      </c>
      <c r="CW133" t="s">
        <v>3094</v>
      </c>
      <c r="CX133" t="s">
        <v>30</v>
      </c>
      <c r="CY133" t="s">
        <v>3093</v>
      </c>
      <c r="CZ133">
        <v>0</v>
      </c>
      <c r="DA133">
        <v>2.82</v>
      </c>
      <c r="DB133">
        <v>28200</v>
      </c>
      <c r="DC133">
        <v>28200</v>
      </c>
      <c r="DD133">
        <v>0</v>
      </c>
      <c r="DE133">
        <v>1000</v>
      </c>
      <c r="DF133" t="s">
        <v>3092</v>
      </c>
      <c r="DG133">
        <v>0</v>
      </c>
      <c r="DH133" t="s">
        <v>3100</v>
      </c>
      <c r="DI133">
        <v>10000</v>
      </c>
      <c r="DJ133" t="s">
        <v>38</v>
      </c>
      <c r="DK133">
        <v>1200</v>
      </c>
      <c r="DL133">
        <v>10</v>
      </c>
      <c r="DM133" t="s">
        <v>3063</v>
      </c>
      <c r="DN133" t="s">
        <v>3103</v>
      </c>
      <c r="DO133" t="s">
        <v>8525</v>
      </c>
      <c r="DQ133">
        <f t="shared" si="5"/>
        <v>1</v>
      </c>
    </row>
    <row r="134" spans="1:121" x14ac:dyDescent="0.35">
      <c r="A134" t="str">
        <f t="shared" si="4"/>
        <v>STPSC10H</v>
      </c>
      <c r="B134" t="s">
        <v>9003</v>
      </c>
      <c r="C134">
        <v>10000</v>
      </c>
      <c r="D134" t="s">
        <v>3081</v>
      </c>
      <c r="E134" t="s">
        <v>38</v>
      </c>
      <c r="F134" t="s">
        <v>3081</v>
      </c>
      <c r="G134" t="s">
        <v>3091</v>
      </c>
      <c r="H134" t="s">
        <v>2424</v>
      </c>
      <c r="I134" t="s">
        <v>3063</v>
      </c>
      <c r="J134" t="s">
        <v>3078</v>
      </c>
      <c r="K134">
        <v>10000</v>
      </c>
      <c r="L134" t="s">
        <v>3090</v>
      </c>
      <c r="M134" t="s">
        <v>3081</v>
      </c>
      <c r="N134">
        <v>0</v>
      </c>
      <c r="O134" t="s">
        <v>3081</v>
      </c>
      <c r="P134">
        <v>0</v>
      </c>
      <c r="Q134">
        <v>2760448</v>
      </c>
      <c r="R134">
        <v>0</v>
      </c>
      <c r="S134" t="s">
        <v>3089</v>
      </c>
      <c r="T134" t="s">
        <v>3088</v>
      </c>
      <c r="U134">
        <v>0</v>
      </c>
      <c r="V134">
        <v>0</v>
      </c>
      <c r="W134">
        <v>0</v>
      </c>
      <c r="X134">
        <v>0</v>
      </c>
      <c r="Y134">
        <v>0</v>
      </c>
      <c r="Z134" t="s">
        <v>3081</v>
      </c>
      <c r="AA134" t="s">
        <v>129</v>
      </c>
      <c r="AB134" t="s">
        <v>514</v>
      </c>
      <c r="AC134">
        <v>0</v>
      </c>
      <c r="AD134">
        <v>0</v>
      </c>
      <c r="AE134">
        <v>0</v>
      </c>
      <c r="AF134" t="s">
        <v>514</v>
      </c>
      <c r="AG134">
        <v>0</v>
      </c>
      <c r="AH134" t="s">
        <v>129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2.6985199999999998</v>
      </c>
      <c r="AQ134">
        <v>2.581</v>
      </c>
      <c r="AR134">
        <v>0</v>
      </c>
      <c r="AS134">
        <v>3.1792249689999998</v>
      </c>
      <c r="AT134">
        <v>0</v>
      </c>
      <c r="AU134">
        <v>2.9720024450000002</v>
      </c>
      <c r="AV134">
        <v>0</v>
      </c>
      <c r="AW134">
        <v>2.73</v>
      </c>
      <c r="AX134">
        <v>2.95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2.581</v>
      </c>
      <c r="BE134">
        <v>0</v>
      </c>
      <c r="BF134">
        <v>990</v>
      </c>
      <c r="BG134">
        <v>0</v>
      </c>
      <c r="BH134">
        <v>0</v>
      </c>
      <c r="BI134">
        <v>0</v>
      </c>
      <c r="BJ134">
        <v>464</v>
      </c>
      <c r="BK134">
        <v>0</v>
      </c>
      <c r="BL134">
        <v>804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990</v>
      </c>
      <c r="BT134">
        <v>1000</v>
      </c>
      <c r="BU134">
        <v>1</v>
      </c>
      <c r="BV134">
        <v>0</v>
      </c>
      <c r="BW134">
        <v>1</v>
      </c>
      <c r="BX134">
        <v>0</v>
      </c>
      <c r="BY134">
        <v>1</v>
      </c>
      <c r="BZ134">
        <v>0</v>
      </c>
      <c r="CA134">
        <v>1</v>
      </c>
      <c r="CB134">
        <v>1000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3</v>
      </c>
      <c r="CI134" t="s">
        <v>3087</v>
      </c>
      <c r="CJ134" t="s">
        <v>3086</v>
      </c>
      <c r="CK134">
        <v>0</v>
      </c>
      <c r="CL134" t="s">
        <v>3085</v>
      </c>
      <c r="CM134">
        <v>0</v>
      </c>
      <c r="CN134" t="s">
        <v>3084</v>
      </c>
      <c r="CO134">
        <v>0</v>
      </c>
      <c r="CP134" t="s">
        <v>3083</v>
      </c>
      <c r="CQ134" t="s">
        <v>3082</v>
      </c>
      <c r="CR134">
        <v>0</v>
      </c>
      <c r="CS134">
        <v>0</v>
      </c>
      <c r="CT134">
        <v>0</v>
      </c>
      <c r="CU134">
        <v>0</v>
      </c>
      <c r="CV134">
        <v>0</v>
      </c>
      <c r="CW134" t="s">
        <v>3080</v>
      </c>
      <c r="CX134" t="s">
        <v>36</v>
      </c>
      <c r="CY134" t="s">
        <v>3081</v>
      </c>
      <c r="CZ134">
        <v>0</v>
      </c>
      <c r="DA134">
        <v>2.581</v>
      </c>
      <c r="DB134">
        <v>25810</v>
      </c>
      <c r="DC134">
        <v>25810</v>
      </c>
      <c r="DD134">
        <v>990</v>
      </c>
      <c r="DE134">
        <v>3</v>
      </c>
      <c r="DF134" t="s">
        <v>3080</v>
      </c>
      <c r="DG134">
        <v>0</v>
      </c>
      <c r="DH134" t="s">
        <v>3081</v>
      </c>
      <c r="DI134">
        <v>10000</v>
      </c>
      <c r="DJ134" t="s">
        <v>38</v>
      </c>
      <c r="DK134">
        <v>1200</v>
      </c>
      <c r="DL134">
        <v>10</v>
      </c>
      <c r="DM134" t="s">
        <v>3063</v>
      </c>
      <c r="DN134" t="s">
        <v>3078</v>
      </c>
      <c r="DO134" t="s">
        <v>8536</v>
      </c>
      <c r="DQ134">
        <f t="shared" si="5"/>
        <v>1</v>
      </c>
    </row>
    <row r="135" spans="1:121" x14ac:dyDescent="0.35">
      <c r="A135" t="str">
        <f t="shared" si="4"/>
        <v>STPSC10H</v>
      </c>
      <c r="B135" t="s">
        <v>9004</v>
      </c>
      <c r="C135">
        <v>10000</v>
      </c>
      <c r="D135" t="s">
        <v>3075</v>
      </c>
      <c r="E135" t="s">
        <v>38</v>
      </c>
      <c r="F135" t="s">
        <v>3075</v>
      </c>
      <c r="G135" t="s">
        <v>3079</v>
      </c>
      <c r="H135" t="s">
        <v>2424</v>
      </c>
      <c r="I135" t="s">
        <v>3063</v>
      </c>
      <c r="J135" t="s">
        <v>3078</v>
      </c>
      <c r="K135">
        <v>10000</v>
      </c>
      <c r="L135" t="s">
        <v>3077</v>
      </c>
      <c r="M135" t="s">
        <v>3075</v>
      </c>
      <c r="N135" t="s">
        <v>3075</v>
      </c>
      <c r="O135" t="s">
        <v>3075</v>
      </c>
      <c r="P135">
        <v>0</v>
      </c>
      <c r="Q135">
        <v>2760449</v>
      </c>
      <c r="R135">
        <v>0</v>
      </c>
      <c r="S135" t="s">
        <v>3076</v>
      </c>
      <c r="T135" t="s">
        <v>3066</v>
      </c>
      <c r="U135">
        <v>0</v>
      </c>
      <c r="V135">
        <v>1637347</v>
      </c>
      <c r="W135">
        <v>0</v>
      </c>
      <c r="X135">
        <v>0</v>
      </c>
      <c r="Y135">
        <v>0</v>
      </c>
      <c r="Z135" t="s">
        <v>3075</v>
      </c>
      <c r="AA135" t="s">
        <v>129</v>
      </c>
      <c r="AB135">
        <v>0</v>
      </c>
      <c r="AC135">
        <v>0</v>
      </c>
      <c r="AD135">
        <v>0</v>
      </c>
      <c r="AE135">
        <v>0</v>
      </c>
      <c r="AF135" t="s">
        <v>514</v>
      </c>
      <c r="AG135">
        <v>0</v>
      </c>
      <c r="AH135" t="s">
        <v>129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3.0447899999999999</v>
      </c>
      <c r="AQ135">
        <v>3.0146000000000002</v>
      </c>
      <c r="AR135">
        <v>2.8804599999999998</v>
      </c>
      <c r="AS135">
        <v>3.5233139549999999</v>
      </c>
      <c r="AT135">
        <v>0</v>
      </c>
      <c r="AU135">
        <v>3.3854984369999999</v>
      </c>
      <c r="AV135">
        <v>0</v>
      </c>
      <c r="AW135">
        <v>3.15</v>
      </c>
      <c r="AX135">
        <v>2.82</v>
      </c>
      <c r="AY135">
        <v>0</v>
      </c>
      <c r="AZ135">
        <v>3.4780000000000002</v>
      </c>
      <c r="BA135">
        <v>0</v>
      </c>
      <c r="BB135">
        <v>0</v>
      </c>
      <c r="BC135">
        <v>0</v>
      </c>
      <c r="BD135">
        <v>2.8433000000000002</v>
      </c>
      <c r="BE135">
        <v>0</v>
      </c>
      <c r="BF135">
        <v>860</v>
      </c>
      <c r="BG135">
        <v>0</v>
      </c>
      <c r="BH135">
        <v>1000</v>
      </c>
      <c r="BI135">
        <v>0</v>
      </c>
      <c r="BJ135">
        <v>0</v>
      </c>
      <c r="BK135">
        <v>0</v>
      </c>
      <c r="BL135">
        <v>7742</v>
      </c>
      <c r="BM135">
        <v>0</v>
      </c>
      <c r="BN135">
        <v>0</v>
      </c>
      <c r="BO135">
        <v>734</v>
      </c>
      <c r="BP135">
        <v>0</v>
      </c>
      <c r="BQ135">
        <v>0</v>
      </c>
      <c r="BR135">
        <v>0</v>
      </c>
      <c r="BS135">
        <v>860</v>
      </c>
      <c r="BT135">
        <v>1000</v>
      </c>
      <c r="BU135">
        <v>1</v>
      </c>
      <c r="BV135">
        <v>1000</v>
      </c>
      <c r="BW135">
        <v>1000</v>
      </c>
      <c r="BX135">
        <v>0</v>
      </c>
      <c r="BY135">
        <v>1</v>
      </c>
      <c r="BZ135">
        <v>0</v>
      </c>
      <c r="CA135">
        <v>1</v>
      </c>
      <c r="CB135">
        <v>1000</v>
      </c>
      <c r="CC135">
        <v>0</v>
      </c>
      <c r="CD135">
        <v>1000</v>
      </c>
      <c r="CE135">
        <v>0</v>
      </c>
      <c r="CF135">
        <v>0</v>
      </c>
      <c r="CG135">
        <v>0</v>
      </c>
      <c r="CH135">
        <v>4</v>
      </c>
      <c r="CI135" t="s">
        <v>3074</v>
      </c>
      <c r="CJ135" t="s">
        <v>3073</v>
      </c>
      <c r="CK135" t="s">
        <v>3072</v>
      </c>
      <c r="CL135" t="s">
        <v>3071</v>
      </c>
      <c r="CM135">
        <v>0</v>
      </c>
      <c r="CN135" t="s">
        <v>3070</v>
      </c>
      <c r="CO135">
        <v>0</v>
      </c>
      <c r="CP135" t="s">
        <v>3069</v>
      </c>
      <c r="CQ135" t="s">
        <v>3065</v>
      </c>
      <c r="CR135">
        <v>0</v>
      </c>
      <c r="CS135" t="s">
        <v>3068</v>
      </c>
      <c r="CT135">
        <v>0</v>
      </c>
      <c r="CU135">
        <v>0</v>
      </c>
      <c r="CV135">
        <v>0</v>
      </c>
      <c r="CW135" t="s">
        <v>3067</v>
      </c>
      <c r="CX135" t="s">
        <v>30</v>
      </c>
      <c r="CY135" t="s">
        <v>3066</v>
      </c>
      <c r="CZ135">
        <v>0</v>
      </c>
      <c r="DA135">
        <v>2.82</v>
      </c>
      <c r="DB135">
        <v>28200</v>
      </c>
      <c r="DC135">
        <v>28200</v>
      </c>
      <c r="DD135">
        <v>0</v>
      </c>
      <c r="DE135">
        <v>1000</v>
      </c>
      <c r="DF135" t="s">
        <v>3065</v>
      </c>
      <c r="DG135">
        <v>0</v>
      </c>
      <c r="DH135" t="s">
        <v>3075</v>
      </c>
      <c r="DI135">
        <v>10000</v>
      </c>
      <c r="DJ135" t="s">
        <v>38</v>
      </c>
      <c r="DK135">
        <v>1200</v>
      </c>
      <c r="DL135">
        <v>10</v>
      </c>
      <c r="DM135" t="s">
        <v>3063</v>
      </c>
      <c r="DN135" t="s">
        <v>3078</v>
      </c>
      <c r="DO135" t="s">
        <v>8536</v>
      </c>
      <c r="DQ135">
        <f t="shared" si="5"/>
        <v>1</v>
      </c>
    </row>
    <row r="136" spans="1:121" x14ac:dyDescent="0.35">
      <c r="A136" t="str">
        <f t="shared" si="4"/>
        <v>STPSC10H</v>
      </c>
      <c r="B136" t="s">
        <v>3060</v>
      </c>
      <c r="C136">
        <v>10000</v>
      </c>
      <c r="D136" t="s">
        <v>3060</v>
      </c>
      <c r="E136" t="s">
        <v>38</v>
      </c>
      <c r="F136" t="s">
        <v>3060</v>
      </c>
      <c r="G136" t="s">
        <v>3064</v>
      </c>
      <c r="H136" t="s">
        <v>2424</v>
      </c>
      <c r="I136" t="s">
        <v>3063</v>
      </c>
      <c r="J136" t="s">
        <v>3062</v>
      </c>
      <c r="K136">
        <v>10000</v>
      </c>
      <c r="L136" t="s">
        <v>3061</v>
      </c>
      <c r="M136">
        <v>0</v>
      </c>
      <c r="N136" t="s">
        <v>3060</v>
      </c>
      <c r="O136" t="s">
        <v>3060</v>
      </c>
      <c r="P136">
        <v>0</v>
      </c>
      <c r="Q136">
        <v>2809286</v>
      </c>
      <c r="R136">
        <v>0</v>
      </c>
      <c r="S136" t="s">
        <v>3059</v>
      </c>
      <c r="T136" t="s">
        <v>3052</v>
      </c>
      <c r="U136">
        <v>0</v>
      </c>
      <c r="V136">
        <v>1647021</v>
      </c>
      <c r="W136">
        <v>0</v>
      </c>
      <c r="X136">
        <v>0</v>
      </c>
      <c r="Y136">
        <v>0</v>
      </c>
      <c r="Z136">
        <v>0</v>
      </c>
      <c r="AA136" t="s">
        <v>48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2.9986199999999998</v>
      </c>
      <c r="AQ136">
        <v>0</v>
      </c>
      <c r="AR136">
        <v>2.8367800000000001</v>
      </c>
      <c r="AS136">
        <v>3.4270621280000002</v>
      </c>
      <c r="AT136">
        <v>0</v>
      </c>
      <c r="AU136">
        <v>3.3079679390000001</v>
      </c>
      <c r="AV136">
        <v>0</v>
      </c>
      <c r="AW136">
        <v>3.1</v>
      </c>
      <c r="AX136">
        <v>2.78</v>
      </c>
      <c r="AY136">
        <v>0</v>
      </c>
      <c r="AZ136">
        <v>5.0259999999999998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341</v>
      </c>
      <c r="BM136">
        <v>0</v>
      </c>
      <c r="BN136">
        <v>0</v>
      </c>
      <c r="BO136">
        <v>30</v>
      </c>
      <c r="BP136">
        <v>0</v>
      </c>
      <c r="BQ136">
        <v>0</v>
      </c>
      <c r="BR136">
        <v>0</v>
      </c>
      <c r="BS136">
        <v>0</v>
      </c>
      <c r="BT136">
        <v>1</v>
      </c>
      <c r="BU136">
        <v>0</v>
      </c>
      <c r="BV136">
        <v>600</v>
      </c>
      <c r="BW136">
        <v>1</v>
      </c>
      <c r="BX136">
        <v>0</v>
      </c>
      <c r="BY136">
        <v>1</v>
      </c>
      <c r="BZ136">
        <v>0</v>
      </c>
      <c r="CA136">
        <v>1</v>
      </c>
      <c r="CB136">
        <v>600</v>
      </c>
      <c r="CC136">
        <v>0</v>
      </c>
      <c r="CD136">
        <v>1</v>
      </c>
      <c r="CE136">
        <v>0</v>
      </c>
      <c r="CF136">
        <v>0</v>
      </c>
      <c r="CG136">
        <v>0</v>
      </c>
      <c r="CH136">
        <v>0</v>
      </c>
      <c r="CI136" t="s">
        <v>3058</v>
      </c>
      <c r="CJ136">
        <v>0</v>
      </c>
      <c r="CK136" t="s">
        <v>3057</v>
      </c>
      <c r="CL136" t="s">
        <v>3056</v>
      </c>
      <c r="CM136">
        <v>0</v>
      </c>
      <c r="CN136" t="s">
        <v>3055</v>
      </c>
      <c r="CO136">
        <v>0</v>
      </c>
      <c r="CP136" t="s">
        <v>3054</v>
      </c>
      <c r="CQ136" t="s">
        <v>3051</v>
      </c>
      <c r="CR136">
        <v>0</v>
      </c>
      <c r="CS136" t="s">
        <v>3053</v>
      </c>
      <c r="CT136">
        <v>0</v>
      </c>
      <c r="CU136">
        <v>0</v>
      </c>
      <c r="CV136">
        <v>0</v>
      </c>
      <c r="CW136">
        <v>0</v>
      </c>
      <c r="CX136" t="s">
        <v>30</v>
      </c>
      <c r="CY136" t="s">
        <v>3052</v>
      </c>
      <c r="CZ136">
        <v>0</v>
      </c>
      <c r="DA136">
        <v>2.78</v>
      </c>
      <c r="DB136">
        <v>27800</v>
      </c>
      <c r="DC136">
        <v>27800</v>
      </c>
      <c r="DD136">
        <v>0</v>
      </c>
      <c r="DE136">
        <v>600</v>
      </c>
      <c r="DF136" t="s">
        <v>3051</v>
      </c>
      <c r="DG136">
        <v>0</v>
      </c>
      <c r="DH136" t="s">
        <v>3060</v>
      </c>
      <c r="DI136">
        <v>10000</v>
      </c>
      <c r="DJ136" t="s">
        <v>38</v>
      </c>
      <c r="DK136">
        <v>1200</v>
      </c>
      <c r="DL136">
        <v>10</v>
      </c>
      <c r="DM136" t="s">
        <v>3063</v>
      </c>
      <c r="DN136" t="s">
        <v>3062</v>
      </c>
      <c r="DO136" t="s">
        <v>8569</v>
      </c>
      <c r="DQ136">
        <f t="shared" si="5"/>
        <v>1</v>
      </c>
    </row>
    <row r="137" spans="1:121" x14ac:dyDescent="0.35">
      <c r="A137" t="str">
        <f t="shared" si="4"/>
        <v>STPSC15H</v>
      </c>
      <c r="B137" t="s">
        <v>2921</v>
      </c>
      <c r="C137">
        <v>10000</v>
      </c>
      <c r="D137" t="s">
        <v>2921</v>
      </c>
      <c r="E137" t="s">
        <v>38</v>
      </c>
      <c r="F137" t="s">
        <v>2921</v>
      </c>
      <c r="G137" t="s">
        <v>2933</v>
      </c>
      <c r="H137" t="s">
        <v>2424</v>
      </c>
      <c r="I137" t="s">
        <v>2904</v>
      </c>
      <c r="J137" t="s">
        <v>2918</v>
      </c>
      <c r="K137">
        <v>10000</v>
      </c>
      <c r="L137" t="s">
        <v>2932</v>
      </c>
      <c r="M137" t="s">
        <v>2921</v>
      </c>
      <c r="N137" t="s">
        <v>2921</v>
      </c>
      <c r="O137" t="s">
        <v>2921</v>
      </c>
      <c r="P137">
        <v>0</v>
      </c>
      <c r="Q137">
        <v>2723356</v>
      </c>
      <c r="R137">
        <v>0</v>
      </c>
      <c r="S137" t="s">
        <v>2931</v>
      </c>
      <c r="T137" t="s">
        <v>2930</v>
      </c>
      <c r="U137">
        <v>0</v>
      </c>
      <c r="V137">
        <v>1357998</v>
      </c>
      <c r="W137">
        <v>0</v>
      </c>
      <c r="X137">
        <v>0</v>
      </c>
      <c r="Y137">
        <v>0</v>
      </c>
      <c r="Z137" t="s">
        <v>2921</v>
      </c>
      <c r="AA137" t="s">
        <v>48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3.8714400000000002</v>
      </c>
      <c r="AQ137">
        <v>3.39</v>
      </c>
      <c r="AR137">
        <v>3.6311100000000001</v>
      </c>
      <c r="AS137">
        <v>4.5370874560000001</v>
      </c>
      <c r="AT137">
        <v>0</v>
      </c>
      <c r="AU137">
        <v>4.2254121720000004</v>
      </c>
      <c r="AV137">
        <v>0</v>
      </c>
      <c r="AW137">
        <v>4.46</v>
      </c>
      <c r="AX137">
        <v>5.95</v>
      </c>
      <c r="AY137">
        <v>0</v>
      </c>
      <c r="AZ137">
        <v>5.2709999999999999</v>
      </c>
      <c r="BA137">
        <v>0</v>
      </c>
      <c r="BB137">
        <v>0</v>
      </c>
      <c r="BC137">
        <v>0</v>
      </c>
      <c r="BD137">
        <v>3.39</v>
      </c>
      <c r="BE137">
        <v>1117</v>
      </c>
      <c r="BF137">
        <v>336</v>
      </c>
      <c r="BG137">
        <v>500</v>
      </c>
      <c r="BH137">
        <v>1050</v>
      </c>
      <c r="BI137">
        <v>0</v>
      </c>
      <c r="BJ137">
        <v>62</v>
      </c>
      <c r="BK137">
        <v>0</v>
      </c>
      <c r="BL137">
        <v>238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336</v>
      </c>
      <c r="BT137">
        <v>1</v>
      </c>
      <c r="BU137">
        <v>1</v>
      </c>
      <c r="BV137">
        <v>1000</v>
      </c>
      <c r="BW137">
        <v>1</v>
      </c>
      <c r="BX137">
        <v>0</v>
      </c>
      <c r="BY137">
        <v>1</v>
      </c>
      <c r="BZ137">
        <v>0</v>
      </c>
      <c r="CA137">
        <v>1</v>
      </c>
      <c r="CB137">
        <v>1000</v>
      </c>
      <c r="CC137">
        <v>0</v>
      </c>
      <c r="CD137">
        <v>50</v>
      </c>
      <c r="CE137">
        <v>0</v>
      </c>
      <c r="CF137">
        <v>0</v>
      </c>
      <c r="CG137">
        <v>0</v>
      </c>
      <c r="CH137">
        <v>2</v>
      </c>
      <c r="CI137" t="s">
        <v>2929</v>
      </c>
      <c r="CJ137" t="s">
        <v>2928</v>
      </c>
      <c r="CK137" t="s">
        <v>2927</v>
      </c>
      <c r="CL137" t="s">
        <v>2926</v>
      </c>
      <c r="CM137">
        <v>0</v>
      </c>
      <c r="CN137" t="s">
        <v>2925</v>
      </c>
      <c r="CO137">
        <v>0</v>
      </c>
      <c r="CP137" t="s">
        <v>2924</v>
      </c>
      <c r="CQ137" t="s">
        <v>2923</v>
      </c>
      <c r="CR137">
        <v>0</v>
      </c>
      <c r="CS137" t="s">
        <v>2922</v>
      </c>
      <c r="CT137">
        <v>0</v>
      </c>
      <c r="CU137">
        <v>0</v>
      </c>
      <c r="CV137">
        <v>0</v>
      </c>
      <c r="CW137" t="s">
        <v>2920</v>
      </c>
      <c r="CX137" t="s">
        <v>36</v>
      </c>
      <c r="CY137" t="s">
        <v>2921</v>
      </c>
      <c r="CZ137">
        <v>0</v>
      </c>
      <c r="DA137">
        <v>3.39</v>
      </c>
      <c r="DB137">
        <v>33900</v>
      </c>
      <c r="DC137">
        <v>33900</v>
      </c>
      <c r="DD137">
        <v>336</v>
      </c>
      <c r="DE137">
        <v>2</v>
      </c>
      <c r="DF137" t="s">
        <v>2920</v>
      </c>
      <c r="DG137">
        <v>0</v>
      </c>
      <c r="DH137" t="s">
        <v>2921</v>
      </c>
      <c r="DI137">
        <v>10000</v>
      </c>
      <c r="DJ137" t="s">
        <v>38</v>
      </c>
      <c r="DK137">
        <v>1200</v>
      </c>
      <c r="DL137">
        <v>15</v>
      </c>
      <c r="DM137" t="s">
        <v>2904</v>
      </c>
      <c r="DN137" t="s">
        <v>2918</v>
      </c>
      <c r="DO137" t="s">
        <v>8525</v>
      </c>
      <c r="DQ137">
        <f t="shared" si="5"/>
        <v>1</v>
      </c>
    </row>
    <row r="138" spans="1:121" x14ac:dyDescent="0.35">
      <c r="A138" t="str">
        <f t="shared" si="4"/>
        <v>STPSC15H</v>
      </c>
      <c r="B138" t="s">
        <v>2907</v>
      </c>
      <c r="C138">
        <v>10000</v>
      </c>
      <c r="D138" t="s">
        <v>2907</v>
      </c>
      <c r="E138" t="s">
        <v>38</v>
      </c>
      <c r="F138" t="s">
        <v>2907</v>
      </c>
      <c r="G138" t="s">
        <v>2919</v>
      </c>
      <c r="H138" t="s">
        <v>2424</v>
      </c>
      <c r="I138" t="s">
        <v>2904</v>
      </c>
      <c r="J138" t="s">
        <v>2918</v>
      </c>
      <c r="K138">
        <v>10000</v>
      </c>
      <c r="L138" t="s">
        <v>2917</v>
      </c>
      <c r="M138" t="s">
        <v>2907</v>
      </c>
      <c r="N138" t="s">
        <v>2907</v>
      </c>
      <c r="O138" t="s">
        <v>2907</v>
      </c>
      <c r="P138">
        <v>0</v>
      </c>
      <c r="Q138">
        <v>2723357</v>
      </c>
      <c r="R138">
        <v>0</v>
      </c>
      <c r="S138" t="s">
        <v>2916</v>
      </c>
      <c r="T138" t="s">
        <v>2915</v>
      </c>
      <c r="U138">
        <v>0</v>
      </c>
      <c r="V138">
        <v>0</v>
      </c>
      <c r="W138">
        <v>0</v>
      </c>
      <c r="X138">
        <v>0</v>
      </c>
      <c r="Y138">
        <v>0</v>
      </c>
      <c r="Z138" t="s">
        <v>2907</v>
      </c>
      <c r="AA138" t="s">
        <v>48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4.5647599999999997</v>
      </c>
      <c r="AQ138">
        <v>4.992</v>
      </c>
      <c r="AR138">
        <v>4.31839</v>
      </c>
      <c r="AS138">
        <v>5.2740013870000002</v>
      </c>
      <c r="AT138">
        <v>0</v>
      </c>
      <c r="AU138">
        <v>5.1040911549999999</v>
      </c>
      <c r="AV138">
        <v>0</v>
      </c>
      <c r="AW138">
        <v>5.24</v>
      </c>
      <c r="AX138">
        <v>6.85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4.992</v>
      </c>
      <c r="BE138">
        <v>93</v>
      </c>
      <c r="BF138">
        <v>663</v>
      </c>
      <c r="BG138">
        <v>0</v>
      </c>
      <c r="BH138">
        <v>0</v>
      </c>
      <c r="BI138">
        <v>0</v>
      </c>
      <c r="BJ138">
        <v>39</v>
      </c>
      <c r="BK138">
        <v>0</v>
      </c>
      <c r="BL138">
        <v>1001</v>
      </c>
      <c r="BM138">
        <v>39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663</v>
      </c>
      <c r="BT138">
        <v>1</v>
      </c>
      <c r="BU138">
        <v>1</v>
      </c>
      <c r="BV138">
        <v>1000</v>
      </c>
      <c r="BW138">
        <v>1</v>
      </c>
      <c r="BX138">
        <v>0</v>
      </c>
      <c r="BY138">
        <v>1</v>
      </c>
      <c r="BZ138">
        <v>0</v>
      </c>
      <c r="CA138">
        <v>1</v>
      </c>
      <c r="CB138">
        <v>1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2</v>
      </c>
      <c r="CI138" t="s">
        <v>2914</v>
      </c>
      <c r="CJ138" t="s">
        <v>2913</v>
      </c>
      <c r="CK138" t="s">
        <v>2906</v>
      </c>
      <c r="CL138" t="s">
        <v>2912</v>
      </c>
      <c r="CM138">
        <v>0</v>
      </c>
      <c r="CN138" t="s">
        <v>2911</v>
      </c>
      <c r="CO138">
        <v>0</v>
      </c>
      <c r="CP138" t="s">
        <v>2910</v>
      </c>
      <c r="CQ138" t="s">
        <v>2909</v>
      </c>
      <c r="CR138">
        <v>0</v>
      </c>
      <c r="CS138">
        <v>0</v>
      </c>
      <c r="CT138">
        <v>0</v>
      </c>
      <c r="CU138">
        <v>0</v>
      </c>
      <c r="CV138">
        <v>0</v>
      </c>
      <c r="CW138" t="s">
        <v>2908</v>
      </c>
      <c r="CX138" t="s">
        <v>25</v>
      </c>
      <c r="CY138" t="s">
        <v>2907</v>
      </c>
      <c r="CZ138">
        <v>0</v>
      </c>
      <c r="DA138">
        <v>4.31839</v>
      </c>
      <c r="DB138">
        <v>43183.9</v>
      </c>
      <c r="DC138">
        <v>43183.9</v>
      </c>
      <c r="DD138">
        <v>0</v>
      </c>
      <c r="DE138">
        <v>1000</v>
      </c>
      <c r="DF138" t="s">
        <v>2906</v>
      </c>
      <c r="DG138">
        <v>0</v>
      </c>
      <c r="DH138" t="s">
        <v>2907</v>
      </c>
      <c r="DI138">
        <v>10000</v>
      </c>
      <c r="DJ138" t="s">
        <v>38</v>
      </c>
      <c r="DK138">
        <v>1200</v>
      </c>
      <c r="DL138">
        <v>15</v>
      </c>
      <c r="DM138" t="s">
        <v>2904</v>
      </c>
      <c r="DN138" t="s">
        <v>2918</v>
      </c>
      <c r="DO138" t="s">
        <v>8525</v>
      </c>
      <c r="DQ138">
        <f t="shared" si="5"/>
        <v>1</v>
      </c>
    </row>
    <row r="139" spans="1:121" x14ac:dyDescent="0.35">
      <c r="A139" t="str">
        <f t="shared" si="4"/>
        <v>STPSC15H</v>
      </c>
      <c r="B139" t="s">
        <v>2894</v>
      </c>
      <c r="C139">
        <v>10000</v>
      </c>
      <c r="D139" t="s">
        <v>2894</v>
      </c>
      <c r="E139" t="s">
        <v>38</v>
      </c>
      <c r="F139" t="s">
        <v>2894</v>
      </c>
      <c r="G139" t="s">
        <v>2905</v>
      </c>
      <c r="H139" t="s">
        <v>2424</v>
      </c>
      <c r="I139" t="s">
        <v>2904</v>
      </c>
      <c r="J139" t="s">
        <v>2903</v>
      </c>
      <c r="K139">
        <v>10000</v>
      </c>
      <c r="L139" t="s">
        <v>2902</v>
      </c>
      <c r="M139">
        <v>0</v>
      </c>
      <c r="N139" t="s">
        <v>2894</v>
      </c>
      <c r="O139" t="s">
        <v>2894</v>
      </c>
      <c r="P139">
        <v>0</v>
      </c>
      <c r="Q139">
        <v>2809287</v>
      </c>
      <c r="R139">
        <v>0</v>
      </c>
      <c r="S139" t="s">
        <v>2901</v>
      </c>
      <c r="T139" t="s">
        <v>2900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 t="s">
        <v>48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4.4991500000000002</v>
      </c>
      <c r="AQ139">
        <v>0</v>
      </c>
      <c r="AR139">
        <v>4.2563199999999997</v>
      </c>
      <c r="AS139">
        <v>5.040545517</v>
      </c>
      <c r="AT139">
        <v>0</v>
      </c>
      <c r="AU139">
        <v>5.0524041559999997</v>
      </c>
      <c r="AV139">
        <v>0</v>
      </c>
      <c r="AW139">
        <v>4.99</v>
      </c>
      <c r="AX139">
        <v>5.74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131</v>
      </c>
      <c r="BK139">
        <v>0</v>
      </c>
      <c r="BL139">
        <v>88</v>
      </c>
      <c r="BM139">
        <v>9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1</v>
      </c>
      <c r="BU139">
        <v>0</v>
      </c>
      <c r="BV139">
        <v>600</v>
      </c>
      <c r="BW139">
        <v>1</v>
      </c>
      <c r="BX139">
        <v>0</v>
      </c>
      <c r="BY139">
        <v>1</v>
      </c>
      <c r="BZ139">
        <v>0</v>
      </c>
      <c r="CA139">
        <v>1</v>
      </c>
      <c r="CB139">
        <v>1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 t="s">
        <v>2899</v>
      </c>
      <c r="CJ139">
        <v>0</v>
      </c>
      <c r="CK139" t="s">
        <v>2893</v>
      </c>
      <c r="CL139" t="s">
        <v>2898</v>
      </c>
      <c r="CM139">
        <v>0</v>
      </c>
      <c r="CN139" t="s">
        <v>2897</v>
      </c>
      <c r="CO139">
        <v>0</v>
      </c>
      <c r="CP139" t="s">
        <v>2896</v>
      </c>
      <c r="CQ139" t="s">
        <v>2895</v>
      </c>
      <c r="CR139">
        <v>0</v>
      </c>
      <c r="CS139">
        <v>0</v>
      </c>
      <c r="CT139">
        <v>0</v>
      </c>
      <c r="CU139">
        <v>0</v>
      </c>
      <c r="CV139">
        <v>0</v>
      </c>
      <c r="CW139">
        <v>0</v>
      </c>
      <c r="CX139" t="s">
        <v>25</v>
      </c>
      <c r="CY139" t="s">
        <v>2894</v>
      </c>
      <c r="CZ139">
        <v>0</v>
      </c>
      <c r="DA139">
        <v>4.2563199999999997</v>
      </c>
      <c r="DB139">
        <v>42563.199999999997</v>
      </c>
      <c r="DC139">
        <v>42563.199999999997</v>
      </c>
      <c r="DD139">
        <v>0</v>
      </c>
      <c r="DE139">
        <v>600</v>
      </c>
      <c r="DF139" t="s">
        <v>2893</v>
      </c>
      <c r="DG139">
        <v>0</v>
      </c>
      <c r="DH139" t="s">
        <v>2894</v>
      </c>
      <c r="DI139">
        <v>10000</v>
      </c>
      <c r="DJ139" t="s">
        <v>38</v>
      </c>
      <c r="DK139">
        <v>1200</v>
      </c>
      <c r="DL139">
        <v>15</v>
      </c>
      <c r="DM139" t="s">
        <v>2904</v>
      </c>
      <c r="DN139" t="s">
        <v>2903</v>
      </c>
      <c r="DO139" t="s">
        <v>8569</v>
      </c>
      <c r="DQ139">
        <f t="shared" si="5"/>
        <v>1</v>
      </c>
    </row>
    <row r="140" spans="1:121" x14ac:dyDescent="0.35">
      <c r="A140" t="str">
        <f t="shared" si="4"/>
        <v>STPSC20H</v>
      </c>
      <c r="B140" t="s">
        <v>2785</v>
      </c>
      <c r="C140">
        <v>10000</v>
      </c>
      <c r="D140" t="s">
        <v>2785</v>
      </c>
      <c r="E140" t="s">
        <v>38</v>
      </c>
      <c r="F140" t="s">
        <v>2785</v>
      </c>
      <c r="G140" t="s">
        <v>2798</v>
      </c>
      <c r="H140" t="s">
        <v>2424</v>
      </c>
      <c r="I140" t="s">
        <v>2731</v>
      </c>
      <c r="J140" t="s">
        <v>2782</v>
      </c>
      <c r="K140">
        <v>10000</v>
      </c>
      <c r="L140" t="s">
        <v>2797</v>
      </c>
      <c r="M140">
        <v>0</v>
      </c>
      <c r="N140" t="s">
        <v>2785</v>
      </c>
      <c r="O140" t="s">
        <v>2785</v>
      </c>
      <c r="P140" t="s">
        <v>2796</v>
      </c>
      <c r="Q140">
        <v>2723358</v>
      </c>
      <c r="R140">
        <v>0</v>
      </c>
      <c r="S140" t="s">
        <v>2795</v>
      </c>
      <c r="T140" t="s">
        <v>2794</v>
      </c>
      <c r="U140">
        <v>0</v>
      </c>
      <c r="V140">
        <v>1358248</v>
      </c>
      <c r="W140">
        <v>0</v>
      </c>
      <c r="X140">
        <v>0</v>
      </c>
      <c r="Y140">
        <v>0</v>
      </c>
      <c r="Z140" t="s">
        <v>2785</v>
      </c>
      <c r="AA140" t="s">
        <v>48</v>
      </c>
      <c r="AB140">
        <v>0</v>
      </c>
      <c r="AC140">
        <v>0</v>
      </c>
      <c r="AD140">
        <v>0</v>
      </c>
      <c r="AE140" t="s">
        <v>514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5.2925399999999998</v>
      </c>
      <c r="AQ140">
        <v>0</v>
      </c>
      <c r="AR140">
        <v>5.0068999999999999</v>
      </c>
      <c r="AS140">
        <v>6.0474729380000003</v>
      </c>
      <c r="AT140">
        <v>7.04</v>
      </c>
      <c r="AU140">
        <v>5.620961146</v>
      </c>
      <c r="AV140">
        <v>0</v>
      </c>
      <c r="AW140">
        <v>6.07</v>
      </c>
      <c r="AX140">
        <v>7.91</v>
      </c>
      <c r="AY140">
        <v>0</v>
      </c>
      <c r="AZ140">
        <v>8.6189999999999998</v>
      </c>
      <c r="BA140">
        <v>0</v>
      </c>
      <c r="BB140">
        <v>0</v>
      </c>
      <c r="BC140">
        <v>0</v>
      </c>
      <c r="BD140">
        <v>8.9760000000000009</v>
      </c>
      <c r="BE140">
        <v>0</v>
      </c>
      <c r="BF140">
        <v>0</v>
      </c>
      <c r="BG140">
        <v>0</v>
      </c>
      <c r="BH140">
        <v>600</v>
      </c>
      <c r="BI140">
        <v>50</v>
      </c>
      <c r="BJ140">
        <v>66</v>
      </c>
      <c r="BK140">
        <v>0</v>
      </c>
      <c r="BL140">
        <v>4456</v>
      </c>
      <c r="BM140">
        <v>66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50</v>
      </c>
      <c r="BT140">
        <v>1</v>
      </c>
      <c r="BU140">
        <v>0</v>
      </c>
      <c r="BV140">
        <v>1000</v>
      </c>
      <c r="BW140">
        <v>1</v>
      </c>
      <c r="BX140">
        <v>1</v>
      </c>
      <c r="BY140">
        <v>1</v>
      </c>
      <c r="BZ140">
        <v>0</v>
      </c>
      <c r="CA140">
        <v>1</v>
      </c>
      <c r="CB140">
        <v>1</v>
      </c>
      <c r="CC140">
        <v>0</v>
      </c>
      <c r="CD140">
        <v>1</v>
      </c>
      <c r="CE140">
        <v>0</v>
      </c>
      <c r="CF140">
        <v>0</v>
      </c>
      <c r="CG140">
        <v>0</v>
      </c>
      <c r="CH140">
        <v>2</v>
      </c>
      <c r="CI140" t="s">
        <v>2793</v>
      </c>
      <c r="CJ140">
        <v>0</v>
      </c>
      <c r="CK140" t="s">
        <v>2784</v>
      </c>
      <c r="CL140" t="s">
        <v>2792</v>
      </c>
      <c r="CM140" t="s">
        <v>2791</v>
      </c>
      <c r="CN140" t="s">
        <v>2790</v>
      </c>
      <c r="CO140">
        <v>0</v>
      </c>
      <c r="CP140" t="s">
        <v>2789</v>
      </c>
      <c r="CQ140" t="s">
        <v>2788</v>
      </c>
      <c r="CR140">
        <v>0</v>
      </c>
      <c r="CS140" t="s">
        <v>2787</v>
      </c>
      <c r="CT140">
        <v>0</v>
      </c>
      <c r="CU140">
        <v>0</v>
      </c>
      <c r="CV140">
        <v>0</v>
      </c>
      <c r="CW140" t="s">
        <v>2786</v>
      </c>
      <c r="CX140" t="s">
        <v>25</v>
      </c>
      <c r="CY140" t="s">
        <v>2785</v>
      </c>
      <c r="CZ140">
        <v>0</v>
      </c>
      <c r="DA140">
        <v>5.0068999999999999</v>
      </c>
      <c r="DB140">
        <v>50069</v>
      </c>
      <c r="DC140">
        <v>50069</v>
      </c>
      <c r="DD140">
        <v>0</v>
      </c>
      <c r="DE140">
        <v>1000</v>
      </c>
      <c r="DF140" t="s">
        <v>2784</v>
      </c>
      <c r="DG140">
        <v>0</v>
      </c>
      <c r="DH140" t="s">
        <v>2785</v>
      </c>
      <c r="DI140">
        <v>10000</v>
      </c>
      <c r="DJ140" t="s">
        <v>38</v>
      </c>
      <c r="DK140">
        <v>1200</v>
      </c>
      <c r="DL140">
        <v>20</v>
      </c>
      <c r="DM140" t="s">
        <v>2731</v>
      </c>
      <c r="DN140" t="s">
        <v>2782</v>
      </c>
      <c r="DO140" t="s">
        <v>8525</v>
      </c>
      <c r="DQ140">
        <f t="shared" si="5"/>
        <v>1</v>
      </c>
    </row>
    <row r="141" spans="1:121" x14ac:dyDescent="0.35">
      <c r="A141" t="str">
        <f t="shared" si="4"/>
        <v>STPSC20H</v>
      </c>
      <c r="B141" t="s">
        <v>2779</v>
      </c>
      <c r="C141">
        <v>10000</v>
      </c>
      <c r="D141" t="s">
        <v>2779</v>
      </c>
      <c r="E141" t="s">
        <v>38</v>
      </c>
      <c r="F141" t="s">
        <v>2779</v>
      </c>
      <c r="G141" t="s">
        <v>2783</v>
      </c>
      <c r="H141" t="s">
        <v>2424</v>
      </c>
      <c r="I141" t="s">
        <v>2731</v>
      </c>
      <c r="J141" t="s">
        <v>2782</v>
      </c>
      <c r="K141">
        <v>10000</v>
      </c>
      <c r="L141" t="s">
        <v>2781</v>
      </c>
      <c r="M141" t="s">
        <v>2779</v>
      </c>
      <c r="N141" t="s">
        <v>2779</v>
      </c>
      <c r="O141" t="s">
        <v>2779</v>
      </c>
      <c r="P141">
        <v>0</v>
      </c>
      <c r="Q141">
        <v>2723359</v>
      </c>
      <c r="R141">
        <v>0</v>
      </c>
      <c r="S141" t="s">
        <v>2780</v>
      </c>
      <c r="T141" t="s">
        <v>2771</v>
      </c>
      <c r="U141">
        <v>0</v>
      </c>
      <c r="V141">
        <v>0</v>
      </c>
      <c r="W141">
        <v>0</v>
      </c>
      <c r="X141">
        <v>0</v>
      </c>
      <c r="Y141">
        <v>0</v>
      </c>
      <c r="Z141" t="s">
        <v>2779</v>
      </c>
      <c r="AA141" t="s">
        <v>48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6.0871500000000003</v>
      </c>
      <c r="AQ141">
        <v>6.657</v>
      </c>
      <c r="AR141">
        <v>5.7586199999999996</v>
      </c>
      <c r="AS141">
        <v>7.1717213940000004</v>
      </c>
      <c r="AT141">
        <v>0</v>
      </c>
      <c r="AU141">
        <v>7.042353619</v>
      </c>
      <c r="AV141">
        <v>0</v>
      </c>
      <c r="AW141">
        <v>6.98</v>
      </c>
      <c r="AX141">
        <v>5.64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6.657</v>
      </c>
      <c r="BE141">
        <v>922</v>
      </c>
      <c r="BF141">
        <v>889</v>
      </c>
      <c r="BG141">
        <v>0</v>
      </c>
      <c r="BH141">
        <v>850</v>
      </c>
      <c r="BI141">
        <v>0</v>
      </c>
      <c r="BJ141">
        <v>0</v>
      </c>
      <c r="BK141">
        <v>0</v>
      </c>
      <c r="BL141">
        <v>577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889</v>
      </c>
      <c r="BT141">
        <v>1</v>
      </c>
      <c r="BU141">
        <v>1</v>
      </c>
      <c r="BV141">
        <v>1000</v>
      </c>
      <c r="BW141">
        <v>1</v>
      </c>
      <c r="BX141">
        <v>0</v>
      </c>
      <c r="BY141">
        <v>1</v>
      </c>
      <c r="BZ141">
        <v>0</v>
      </c>
      <c r="CA141">
        <v>1</v>
      </c>
      <c r="CB141">
        <v>1000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1</v>
      </c>
      <c r="CI141" t="s">
        <v>2778</v>
      </c>
      <c r="CJ141" t="s">
        <v>2777</v>
      </c>
      <c r="CK141" t="s">
        <v>2776</v>
      </c>
      <c r="CL141" t="s">
        <v>2775</v>
      </c>
      <c r="CM141">
        <v>0</v>
      </c>
      <c r="CN141" t="s">
        <v>2774</v>
      </c>
      <c r="CO141">
        <v>0</v>
      </c>
      <c r="CP141" t="s">
        <v>2773</v>
      </c>
      <c r="CQ141" t="s">
        <v>2770</v>
      </c>
      <c r="CR141">
        <v>0</v>
      </c>
      <c r="CS141">
        <v>0</v>
      </c>
      <c r="CT141">
        <v>0</v>
      </c>
      <c r="CU141">
        <v>0</v>
      </c>
      <c r="CV141">
        <v>0</v>
      </c>
      <c r="CW141" t="s">
        <v>2772</v>
      </c>
      <c r="CX141" t="s">
        <v>30</v>
      </c>
      <c r="CY141" t="s">
        <v>2771</v>
      </c>
      <c r="CZ141">
        <v>0</v>
      </c>
      <c r="DA141">
        <v>5.64</v>
      </c>
      <c r="DB141">
        <v>56400</v>
      </c>
      <c r="DC141">
        <v>56400</v>
      </c>
      <c r="DD141">
        <v>0</v>
      </c>
      <c r="DE141">
        <v>1000</v>
      </c>
      <c r="DF141" t="s">
        <v>2770</v>
      </c>
      <c r="DG141">
        <v>0</v>
      </c>
      <c r="DH141" t="s">
        <v>2779</v>
      </c>
      <c r="DI141">
        <v>10000</v>
      </c>
      <c r="DJ141" t="s">
        <v>38</v>
      </c>
      <c r="DK141">
        <v>1200</v>
      </c>
      <c r="DL141">
        <v>20</v>
      </c>
      <c r="DM141" t="s">
        <v>2731</v>
      </c>
      <c r="DN141" t="s">
        <v>2782</v>
      </c>
      <c r="DO141" t="s">
        <v>8525</v>
      </c>
      <c r="DQ141">
        <f t="shared" si="5"/>
        <v>1</v>
      </c>
    </row>
    <row r="142" spans="1:121" x14ac:dyDescent="0.35">
      <c r="A142" t="str">
        <f t="shared" si="4"/>
        <v>STPSC20H</v>
      </c>
      <c r="B142" t="s">
        <v>9005</v>
      </c>
      <c r="C142">
        <v>10000</v>
      </c>
      <c r="D142" t="s">
        <v>2767</v>
      </c>
      <c r="E142" t="s">
        <v>38</v>
      </c>
      <c r="F142" t="s">
        <v>2767</v>
      </c>
      <c r="G142" t="s">
        <v>2769</v>
      </c>
      <c r="H142" t="s">
        <v>2424</v>
      </c>
      <c r="I142" t="s">
        <v>2731</v>
      </c>
      <c r="J142" t="s">
        <v>2768</v>
      </c>
      <c r="K142">
        <v>10000</v>
      </c>
      <c r="L142" t="s">
        <v>2761</v>
      </c>
      <c r="M142">
        <v>0</v>
      </c>
      <c r="N142">
        <v>0</v>
      </c>
      <c r="O142" t="s">
        <v>2767</v>
      </c>
      <c r="P142">
        <v>0</v>
      </c>
      <c r="Q142">
        <v>0</v>
      </c>
      <c r="R142">
        <v>0</v>
      </c>
      <c r="S142" t="s">
        <v>2766</v>
      </c>
      <c r="T142" t="s">
        <v>2765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 t="s">
        <v>129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 t="s">
        <v>129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5.8201200000000002</v>
      </c>
      <c r="AQ142">
        <v>0</v>
      </c>
      <c r="AR142">
        <v>0</v>
      </c>
      <c r="AS142">
        <v>7.3350783679999996</v>
      </c>
      <c r="AT142">
        <v>0</v>
      </c>
      <c r="AU142">
        <v>0</v>
      </c>
      <c r="AV142">
        <v>0</v>
      </c>
      <c r="AW142">
        <v>7.49</v>
      </c>
      <c r="AX142">
        <v>6.07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56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1000</v>
      </c>
      <c r="BU142">
        <v>0</v>
      </c>
      <c r="BV142">
        <v>0</v>
      </c>
      <c r="BW142">
        <v>1</v>
      </c>
      <c r="BX142">
        <v>0</v>
      </c>
      <c r="BY142">
        <v>0</v>
      </c>
      <c r="BZ142">
        <v>0</v>
      </c>
      <c r="CA142">
        <v>1</v>
      </c>
      <c r="CB142">
        <v>1000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 t="s">
        <v>2760</v>
      </c>
      <c r="CJ142">
        <v>0</v>
      </c>
      <c r="CK142">
        <v>0</v>
      </c>
      <c r="CL142" t="s">
        <v>2764</v>
      </c>
      <c r="CM142">
        <v>0</v>
      </c>
      <c r="CN142">
        <v>0</v>
      </c>
      <c r="CO142">
        <v>0</v>
      </c>
      <c r="CP142" t="s">
        <v>2763</v>
      </c>
      <c r="CQ142" t="s">
        <v>2762</v>
      </c>
      <c r="CR142">
        <v>0</v>
      </c>
      <c r="CS142">
        <v>0</v>
      </c>
      <c r="CT142">
        <v>0</v>
      </c>
      <c r="CU142">
        <v>0</v>
      </c>
      <c r="CV142">
        <v>0</v>
      </c>
      <c r="CW142">
        <v>0</v>
      </c>
      <c r="CX142" t="s">
        <v>23</v>
      </c>
      <c r="CY142" t="s">
        <v>2761</v>
      </c>
      <c r="CZ142" t="s">
        <v>129</v>
      </c>
      <c r="DA142">
        <v>5.8201200000000002</v>
      </c>
      <c r="DB142">
        <v>58201.2</v>
      </c>
      <c r="DC142">
        <v>58201.2</v>
      </c>
      <c r="DD142">
        <v>0</v>
      </c>
      <c r="DE142">
        <v>1000</v>
      </c>
      <c r="DF142" t="s">
        <v>2760</v>
      </c>
      <c r="DG142">
        <v>0</v>
      </c>
      <c r="DH142" t="s">
        <v>2767</v>
      </c>
      <c r="DI142">
        <v>10000</v>
      </c>
      <c r="DJ142" t="s">
        <v>38</v>
      </c>
      <c r="DK142">
        <v>1200</v>
      </c>
      <c r="DL142">
        <v>20</v>
      </c>
      <c r="DM142" t="s">
        <v>2731</v>
      </c>
      <c r="DN142" t="s">
        <v>2768</v>
      </c>
      <c r="DO142" t="s">
        <v>8536</v>
      </c>
      <c r="DQ142">
        <f t="shared" si="5"/>
        <v>1</v>
      </c>
    </row>
    <row r="143" spans="1:121" x14ac:dyDescent="0.35">
      <c r="A143" t="str">
        <f t="shared" si="4"/>
        <v>STPSC20H</v>
      </c>
      <c r="B143" t="s">
        <v>9006</v>
      </c>
      <c r="C143">
        <v>10000</v>
      </c>
      <c r="D143" t="s">
        <v>2748</v>
      </c>
      <c r="E143" t="s">
        <v>38</v>
      </c>
      <c r="F143" t="s">
        <v>2748</v>
      </c>
      <c r="G143" t="s">
        <v>2759</v>
      </c>
      <c r="H143" t="s">
        <v>2424</v>
      </c>
      <c r="I143" t="s">
        <v>2731</v>
      </c>
      <c r="J143" t="s">
        <v>2745</v>
      </c>
      <c r="K143">
        <v>10000</v>
      </c>
      <c r="L143" t="s">
        <v>2758</v>
      </c>
      <c r="M143" t="s">
        <v>2748</v>
      </c>
      <c r="N143" t="s">
        <v>2748</v>
      </c>
      <c r="O143" t="s">
        <v>2748</v>
      </c>
      <c r="P143">
        <v>0</v>
      </c>
      <c r="Q143">
        <v>2760451</v>
      </c>
      <c r="R143">
        <v>0</v>
      </c>
      <c r="S143" t="s">
        <v>2757</v>
      </c>
      <c r="T143" t="s">
        <v>2756</v>
      </c>
      <c r="U143">
        <v>0</v>
      </c>
      <c r="V143">
        <v>0</v>
      </c>
      <c r="W143">
        <v>0</v>
      </c>
      <c r="X143">
        <v>0</v>
      </c>
      <c r="Y143">
        <v>0</v>
      </c>
      <c r="Z143" t="s">
        <v>2748</v>
      </c>
      <c r="AA143" t="s">
        <v>129</v>
      </c>
      <c r="AB143" t="s">
        <v>514</v>
      </c>
      <c r="AC143">
        <v>0</v>
      </c>
      <c r="AD143">
        <v>0</v>
      </c>
      <c r="AE143">
        <v>0</v>
      </c>
      <c r="AF143" t="s">
        <v>514</v>
      </c>
      <c r="AG143">
        <v>0</v>
      </c>
      <c r="AH143" t="s">
        <v>129</v>
      </c>
      <c r="AI143" t="s">
        <v>514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5.3460000000000001</v>
      </c>
      <c r="AQ143">
        <v>5.0709999999999997</v>
      </c>
      <c r="AR143">
        <v>5.0574700000000004</v>
      </c>
      <c r="AS143">
        <v>6.0654128319999998</v>
      </c>
      <c r="AT143">
        <v>0</v>
      </c>
      <c r="AU143">
        <v>5.6984916439999997</v>
      </c>
      <c r="AV143">
        <v>0</v>
      </c>
      <c r="AW143">
        <v>6.11</v>
      </c>
      <c r="AX143">
        <v>5.17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5.0709999999999997</v>
      </c>
      <c r="BE143">
        <v>0</v>
      </c>
      <c r="BF143">
        <v>1000</v>
      </c>
      <c r="BG143">
        <v>0</v>
      </c>
      <c r="BH143">
        <v>1050</v>
      </c>
      <c r="BI143">
        <v>0</v>
      </c>
      <c r="BJ143">
        <v>545</v>
      </c>
      <c r="BK143">
        <v>0</v>
      </c>
      <c r="BL143">
        <v>0</v>
      </c>
      <c r="BM143">
        <v>645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1000</v>
      </c>
      <c r="BT143">
        <v>1000</v>
      </c>
      <c r="BU143">
        <v>1</v>
      </c>
      <c r="BV143">
        <v>1000</v>
      </c>
      <c r="BW143">
        <v>1000</v>
      </c>
      <c r="BX143">
        <v>0</v>
      </c>
      <c r="BY143">
        <v>1</v>
      </c>
      <c r="BZ143">
        <v>0</v>
      </c>
      <c r="CA143">
        <v>1</v>
      </c>
      <c r="CB143">
        <v>1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2</v>
      </c>
      <c r="CI143" t="s">
        <v>2755</v>
      </c>
      <c r="CJ143" t="s">
        <v>2754</v>
      </c>
      <c r="CK143" t="s">
        <v>2747</v>
      </c>
      <c r="CL143" t="s">
        <v>2753</v>
      </c>
      <c r="CM143">
        <v>0</v>
      </c>
      <c r="CN143" t="s">
        <v>2752</v>
      </c>
      <c r="CO143">
        <v>0</v>
      </c>
      <c r="CP143" t="s">
        <v>2751</v>
      </c>
      <c r="CQ143" t="s">
        <v>2750</v>
      </c>
      <c r="CR143">
        <v>0</v>
      </c>
      <c r="CS143">
        <v>0</v>
      </c>
      <c r="CT143">
        <v>0</v>
      </c>
      <c r="CU143">
        <v>0</v>
      </c>
      <c r="CV143">
        <v>0</v>
      </c>
      <c r="CW143" t="s">
        <v>2749</v>
      </c>
      <c r="CX143" t="s">
        <v>25</v>
      </c>
      <c r="CY143" t="s">
        <v>2748</v>
      </c>
      <c r="CZ143">
        <v>0</v>
      </c>
      <c r="DA143">
        <v>5.0574700000000004</v>
      </c>
      <c r="DB143">
        <v>50574.7</v>
      </c>
      <c r="DC143">
        <v>50574.7</v>
      </c>
      <c r="DD143">
        <v>0</v>
      </c>
      <c r="DE143">
        <v>1000</v>
      </c>
      <c r="DF143" t="s">
        <v>2747</v>
      </c>
      <c r="DG143">
        <v>0</v>
      </c>
      <c r="DH143" t="s">
        <v>2748</v>
      </c>
      <c r="DI143">
        <v>10000</v>
      </c>
      <c r="DJ143" t="s">
        <v>38</v>
      </c>
      <c r="DK143">
        <v>1200</v>
      </c>
      <c r="DL143">
        <v>20</v>
      </c>
      <c r="DM143" t="s">
        <v>2731</v>
      </c>
      <c r="DN143" t="s">
        <v>2745</v>
      </c>
      <c r="DO143" t="s">
        <v>8536</v>
      </c>
      <c r="DQ143">
        <f t="shared" si="5"/>
        <v>1</v>
      </c>
    </row>
    <row r="144" spans="1:121" x14ac:dyDescent="0.35">
      <c r="A144" t="str">
        <f t="shared" si="4"/>
        <v>STPSC20H</v>
      </c>
      <c r="B144" t="s">
        <v>9007</v>
      </c>
      <c r="C144">
        <v>10000</v>
      </c>
      <c r="D144" t="s">
        <v>2734</v>
      </c>
      <c r="E144" t="s">
        <v>38</v>
      </c>
      <c r="F144" t="s">
        <v>2734</v>
      </c>
      <c r="G144" t="s">
        <v>2746</v>
      </c>
      <c r="H144" t="s">
        <v>2424</v>
      </c>
      <c r="I144" t="s">
        <v>2731</v>
      </c>
      <c r="J144" t="s">
        <v>2745</v>
      </c>
      <c r="K144">
        <v>10000</v>
      </c>
      <c r="L144" t="s">
        <v>2744</v>
      </c>
      <c r="M144" t="s">
        <v>2734</v>
      </c>
      <c r="N144" t="s">
        <v>2734</v>
      </c>
      <c r="O144" t="s">
        <v>2734</v>
      </c>
      <c r="P144">
        <v>0</v>
      </c>
      <c r="Q144">
        <v>2723360</v>
      </c>
      <c r="R144">
        <v>0</v>
      </c>
      <c r="S144" t="s">
        <v>2743</v>
      </c>
      <c r="T144" t="s">
        <v>2742</v>
      </c>
      <c r="U144">
        <v>0</v>
      </c>
      <c r="V144">
        <v>0</v>
      </c>
      <c r="W144">
        <v>0</v>
      </c>
      <c r="X144">
        <v>0</v>
      </c>
      <c r="Y144">
        <v>0</v>
      </c>
      <c r="Z144" t="s">
        <v>2734</v>
      </c>
      <c r="AA144" t="s">
        <v>129</v>
      </c>
      <c r="AB144" t="s">
        <v>514</v>
      </c>
      <c r="AC144">
        <v>0</v>
      </c>
      <c r="AD144">
        <v>0</v>
      </c>
      <c r="AE144">
        <v>0</v>
      </c>
      <c r="AF144" t="s">
        <v>514</v>
      </c>
      <c r="AG144">
        <v>0</v>
      </c>
      <c r="AH144" t="s">
        <v>129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6.0871500000000003</v>
      </c>
      <c r="AQ144">
        <v>5.8959999999999999</v>
      </c>
      <c r="AR144">
        <v>5.7586199999999996</v>
      </c>
      <c r="AS144">
        <v>6.9752185439999996</v>
      </c>
      <c r="AT144">
        <v>0</v>
      </c>
      <c r="AU144">
        <v>6.6934663759999999</v>
      </c>
      <c r="AV144">
        <v>0</v>
      </c>
      <c r="AW144">
        <v>6.98</v>
      </c>
      <c r="AX144">
        <v>6.27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5.8959999999999999</v>
      </c>
      <c r="BE144">
        <v>0</v>
      </c>
      <c r="BF144">
        <v>437</v>
      </c>
      <c r="BG144">
        <v>0</v>
      </c>
      <c r="BH144">
        <v>2000</v>
      </c>
      <c r="BI144">
        <v>0</v>
      </c>
      <c r="BJ144">
        <v>50</v>
      </c>
      <c r="BK144">
        <v>0</v>
      </c>
      <c r="BL144">
        <v>1176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437</v>
      </c>
      <c r="BT144">
        <v>1000</v>
      </c>
      <c r="BU144">
        <v>1</v>
      </c>
      <c r="BV144">
        <v>1000</v>
      </c>
      <c r="BW144">
        <v>1000</v>
      </c>
      <c r="BX144">
        <v>0</v>
      </c>
      <c r="BY144">
        <v>1</v>
      </c>
      <c r="BZ144">
        <v>0</v>
      </c>
      <c r="CA144">
        <v>1</v>
      </c>
      <c r="CB144">
        <v>1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1</v>
      </c>
      <c r="CI144" t="s">
        <v>2741</v>
      </c>
      <c r="CJ144" t="s">
        <v>2740</v>
      </c>
      <c r="CK144" t="s">
        <v>2733</v>
      </c>
      <c r="CL144" t="s">
        <v>2739</v>
      </c>
      <c r="CM144">
        <v>0</v>
      </c>
      <c r="CN144" t="s">
        <v>2738</v>
      </c>
      <c r="CO144">
        <v>0</v>
      </c>
      <c r="CP144" t="s">
        <v>2737</v>
      </c>
      <c r="CQ144" t="s">
        <v>2736</v>
      </c>
      <c r="CR144">
        <v>0</v>
      </c>
      <c r="CS144">
        <v>0</v>
      </c>
      <c r="CT144">
        <v>0</v>
      </c>
      <c r="CU144">
        <v>0</v>
      </c>
      <c r="CV144">
        <v>0</v>
      </c>
      <c r="CW144" t="s">
        <v>2735</v>
      </c>
      <c r="CX144" t="s">
        <v>25</v>
      </c>
      <c r="CY144" t="s">
        <v>2734</v>
      </c>
      <c r="CZ144">
        <v>0</v>
      </c>
      <c r="DA144">
        <v>5.7586199999999996</v>
      </c>
      <c r="DB144">
        <v>57586.2</v>
      </c>
      <c r="DC144">
        <v>57586.2</v>
      </c>
      <c r="DD144">
        <v>0</v>
      </c>
      <c r="DE144">
        <v>1000</v>
      </c>
      <c r="DF144" t="s">
        <v>2733</v>
      </c>
      <c r="DG144">
        <v>0</v>
      </c>
      <c r="DH144" t="s">
        <v>2734</v>
      </c>
      <c r="DI144">
        <v>10000</v>
      </c>
      <c r="DJ144" t="s">
        <v>38</v>
      </c>
      <c r="DK144">
        <v>1200</v>
      </c>
      <c r="DL144">
        <v>20</v>
      </c>
      <c r="DM144" t="s">
        <v>2731</v>
      </c>
      <c r="DN144" t="s">
        <v>2745</v>
      </c>
      <c r="DO144" t="s">
        <v>8536</v>
      </c>
      <c r="DQ144">
        <f t="shared" si="5"/>
        <v>1</v>
      </c>
    </row>
    <row r="145" spans="1:121" x14ac:dyDescent="0.35">
      <c r="A145" t="str">
        <f t="shared" si="4"/>
        <v>STPSC20H</v>
      </c>
      <c r="B145" t="s">
        <v>2720</v>
      </c>
      <c r="C145">
        <v>10000</v>
      </c>
      <c r="D145" t="s">
        <v>2720</v>
      </c>
      <c r="E145" t="s">
        <v>38</v>
      </c>
      <c r="F145" t="s">
        <v>2720</v>
      </c>
      <c r="G145" t="s">
        <v>2732</v>
      </c>
      <c r="H145" t="s">
        <v>2424</v>
      </c>
      <c r="I145" t="s">
        <v>2731</v>
      </c>
      <c r="J145" t="s">
        <v>2730</v>
      </c>
      <c r="K145">
        <v>10000</v>
      </c>
      <c r="L145" t="s">
        <v>2729</v>
      </c>
      <c r="M145">
        <v>0</v>
      </c>
      <c r="N145" t="s">
        <v>2720</v>
      </c>
      <c r="O145" t="s">
        <v>2720</v>
      </c>
      <c r="P145">
        <v>0</v>
      </c>
      <c r="Q145">
        <v>2809288</v>
      </c>
      <c r="R145">
        <v>0</v>
      </c>
      <c r="S145" t="s">
        <v>2728</v>
      </c>
      <c r="T145" t="s">
        <v>2727</v>
      </c>
      <c r="U145">
        <v>0</v>
      </c>
      <c r="V145">
        <v>1646970</v>
      </c>
      <c r="W145">
        <v>0</v>
      </c>
      <c r="X145">
        <v>0</v>
      </c>
      <c r="Y145">
        <v>0</v>
      </c>
      <c r="Z145">
        <v>0</v>
      </c>
      <c r="AA145" t="s">
        <v>48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5.9984599999999997</v>
      </c>
      <c r="AQ145">
        <v>0</v>
      </c>
      <c r="AR145">
        <v>5.6747100000000001</v>
      </c>
      <c r="AS145">
        <v>6.8539660949999996</v>
      </c>
      <c r="AT145">
        <v>0</v>
      </c>
      <c r="AU145">
        <v>6.7709968739999997</v>
      </c>
      <c r="AV145">
        <v>0</v>
      </c>
      <c r="AW145">
        <v>6.66</v>
      </c>
      <c r="AX145">
        <v>7.66</v>
      </c>
      <c r="AY145">
        <v>0</v>
      </c>
      <c r="AZ145">
        <v>7.97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900</v>
      </c>
      <c r="BI145">
        <v>0</v>
      </c>
      <c r="BJ145">
        <v>28</v>
      </c>
      <c r="BK145">
        <v>0</v>
      </c>
      <c r="BL145">
        <v>495</v>
      </c>
      <c r="BM145">
        <v>28</v>
      </c>
      <c r="BN145">
        <v>0</v>
      </c>
      <c r="BO145">
        <v>24</v>
      </c>
      <c r="BP145">
        <v>0</v>
      </c>
      <c r="BQ145">
        <v>0</v>
      </c>
      <c r="BR145">
        <v>0</v>
      </c>
      <c r="BS145">
        <v>0</v>
      </c>
      <c r="BT145">
        <v>1</v>
      </c>
      <c r="BU145">
        <v>0</v>
      </c>
      <c r="BV145">
        <v>600</v>
      </c>
      <c r="BW145">
        <v>1</v>
      </c>
      <c r="BX145">
        <v>0</v>
      </c>
      <c r="BY145">
        <v>1</v>
      </c>
      <c r="BZ145">
        <v>0</v>
      </c>
      <c r="CA145">
        <v>1</v>
      </c>
      <c r="CB145">
        <v>1</v>
      </c>
      <c r="CC145">
        <v>0</v>
      </c>
      <c r="CD145">
        <v>30</v>
      </c>
      <c r="CE145">
        <v>0</v>
      </c>
      <c r="CF145">
        <v>0</v>
      </c>
      <c r="CG145">
        <v>0</v>
      </c>
      <c r="CH145">
        <v>0</v>
      </c>
      <c r="CI145" t="s">
        <v>2726</v>
      </c>
      <c r="CJ145">
        <v>0</v>
      </c>
      <c r="CK145" t="s">
        <v>2719</v>
      </c>
      <c r="CL145" t="s">
        <v>2725</v>
      </c>
      <c r="CM145">
        <v>0</v>
      </c>
      <c r="CN145" t="s">
        <v>2724</v>
      </c>
      <c r="CO145">
        <v>0</v>
      </c>
      <c r="CP145" t="s">
        <v>2723</v>
      </c>
      <c r="CQ145" t="s">
        <v>2722</v>
      </c>
      <c r="CR145">
        <v>0</v>
      </c>
      <c r="CS145" t="s">
        <v>2721</v>
      </c>
      <c r="CT145">
        <v>0</v>
      </c>
      <c r="CU145">
        <v>0</v>
      </c>
      <c r="CV145">
        <v>0</v>
      </c>
      <c r="CW145">
        <v>0</v>
      </c>
      <c r="CX145" t="s">
        <v>25</v>
      </c>
      <c r="CY145" t="s">
        <v>2720</v>
      </c>
      <c r="CZ145">
        <v>0</v>
      </c>
      <c r="DA145">
        <v>5.6747100000000001</v>
      </c>
      <c r="DB145">
        <v>56747.1</v>
      </c>
      <c r="DC145">
        <v>56747.1</v>
      </c>
      <c r="DD145">
        <v>0</v>
      </c>
      <c r="DE145">
        <v>600</v>
      </c>
      <c r="DF145" t="s">
        <v>2719</v>
      </c>
      <c r="DG145">
        <v>0</v>
      </c>
      <c r="DH145" t="s">
        <v>2720</v>
      </c>
      <c r="DI145">
        <v>10000</v>
      </c>
      <c r="DJ145" t="s">
        <v>38</v>
      </c>
      <c r="DK145">
        <v>1200</v>
      </c>
      <c r="DL145">
        <v>20</v>
      </c>
      <c r="DM145" t="s">
        <v>2731</v>
      </c>
      <c r="DN145" t="s">
        <v>2730</v>
      </c>
      <c r="DO145" t="s">
        <v>8569</v>
      </c>
      <c r="DQ145">
        <f t="shared" si="5"/>
        <v>1</v>
      </c>
    </row>
    <row r="146" spans="1:121" x14ac:dyDescent="0.35">
      <c r="A146" t="str">
        <f t="shared" si="4"/>
        <v>STPSC2H1</v>
      </c>
      <c r="B146" t="s">
        <v>9008</v>
      </c>
      <c r="C146">
        <v>10000</v>
      </c>
      <c r="D146" t="s">
        <v>2707</v>
      </c>
      <c r="E146" t="s">
        <v>38</v>
      </c>
      <c r="F146" t="s">
        <v>2707</v>
      </c>
      <c r="G146" t="s">
        <v>2706</v>
      </c>
      <c r="H146" t="s">
        <v>2424</v>
      </c>
      <c r="I146" t="s">
        <v>2683</v>
      </c>
      <c r="J146" t="s">
        <v>2705</v>
      </c>
      <c r="K146">
        <v>10000</v>
      </c>
      <c r="L146" t="s">
        <v>2704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 t="s">
        <v>2703</v>
      </c>
      <c r="T146" t="s">
        <v>2700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 t="s">
        <v>129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 t="s">
        <v>129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0.64127999999999996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0.67600000000000005</v>
      </c>
      <c r="AX146">
        <v>0.627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2500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1</v>
      </c>
      <c r="CB146">
        <v>2500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 t="s">
        <v>2702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0</v>
      </c>
      <c r="CP146" t="s">
        <v>2701</v>
      </c>
      <c r="CQ146" t="s">
        <v>2699</v>
      </c>
      <c r="CR146">
        <v>0</v>
      </c>
      <c r="CS146">
        <v>0</v>
      </c>
      <c r="CT146">
        <v>0</v>
      </c>
      <c r="CU146">
        <v>0</v>
      </c>
      <c r="CV146">
        <v>0</v>
      </c>
      <c r="CW146">
        <v>0</v>
      </c>
      <c r="CX146" t="s">
        <v>30</v>
      </c>
      <c r="CY146" t="s">
        <v>2700</v>
      </c>
      <c r="CZ146">
        <v>0</v>
      </c>
      <c r="DA146">
        <v>0.627</v>
      </c>
      <c r="DB146">
        <v>6270</v>
      </c>
      <c r="DC146">
        <v>6270</v>
      </c>
      <c r="DD146">
        <v>0</v>
      </c>
      <c r="DE146">
        <v>2500</v>
      </c>
      <c r="DF146" t="s">
        <v>2699</v>
      </c>
      <c r="DG146">
        <v>0</v>
      </c>
      <c r="DH146" t="s">
        <v>2707</v>
      </c>
      <c r="DI146">
        <v>10000</v>
      </c>
      <c r="DJ146" t="s">
        <v>38</v>
      </c>
      <c r="DK146">
        <v>1200</v>
      </c>
      <c r="DL146">
        <v>5</v>
      </c>
      <c r="DM146" t="s">
        <v>2683</v>
      </c>
      <c r="DN146" t="s">
        <v>2705</v>
      </c>
      <c r="DO146" t="s">
        <v>8526</v>
      </c>
      <c r="DQ146">
        <f t="shared" si="5"/>
        <v>1</v>
      </c>
    </row>
    <row r="147" spans="1:121" x14ac:dyDescent="0.35">
      <c r="A147" t="str">
        <f t="shared" si="4"/>
        <v>STPSC2H1</v>
      </c>
      <c r="B147" t="s">
        <v>9009</v>
      </c>
      <c r="C147">
        <v>10000</v>
      </c>
      <c r="D147" t="s">
        <v>2694</v>
      </c>
      <c r="E147" t="s">
        <v>38</v>
      </c>
      <c r="F147" t="s">
        <v>2694</v>
      </c>
      <c r="G147" t="s">
        <v>2698</v>
      </c>
      <c r="H147" t="s">
        <v>2424</v>
      </c>
      <c r="I147" t="s">
        <v>2683</v>
      </c>
      <c r="J147" t="s">
        <v>2566</v>
      </c>
      <c r="K147">
        <v>10000</v>
      </c>
      <c r="L147" t="s">
        <v>2686</v>
      </c>
      <c r="M147">
        <v>0</v>
      </c>
      <c r="N147" t="s">
        <v>2694</v>
      </c>
      <c r="O147" t="s">
        <v>2694</v>
      </c>
      <c r="P147" t="s">
        <v>2697</v>
      </c>
      <c r="Q147">
        <v>2760452</v>
      </c>
      <c r="R147">
        <v>0</v>
      </c>
      <c r="S147" t="s">
        <v>2696</v>
      </c>
      <c r="T147" t="s">
        <v>2695</v>
      </c>
      <c r="U147">
        <v>0</v>
      </c>
      <c r="V147">
        <v>0</v>
      </c>
      <c r="W147">
        <v>0</v>
      </c>
      <c r="X147">
        <v>0</v>
      </c>
      <c r="Y147">
        <v>0</v>
      </c>
      <c r="Z147" t="s">
        <v>2694</v>
      </c>
      <c r="AA147" t="s">
        <v>129</v>
      </c>
      <c r="AB147">
        <v>0</v>
      </c>
      <c r="AC147">
        <v>0</v>
      </c>
      <c r="AD147">
        <v>0</v>
      </c>
      <c r="AE147" t="s">
        <v>514</v>
      </c>
      <c r="AF147" t="s">
        <v>514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0.88588999999999996</v>
      </c>
      <c r="AQ147">
        <v>0</v>
      </c>
      <c r="AR147">
        <v>0.94420000000000004</v>
      </c>
      <c r="AS147">
        <v>1.292994177</v>
      </c>
      <c r="AT147">
        <v>1.65</v>
      </c>
      <c r="AU147">
        <v>1.0712130550000001</v>
      </c>
      <c r="AV147">
        <v>0</v>
      </c>
      <c r="AW147">
        <v>0.93400000000000005</v>
      </c>
      <c r="AX147">
        <v>1.05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2.1036999999999999</v>
      </c>
      <c r="BE147">
        <v>0</v>
      </c>
      <c r="BF147">
        <v>0</v>
      </c>
      <c r="BG147">
        <v>0</v>
      </c>
      <c r="BH147">
        <v>50</v>
      </c>
      <c r="BI147">
        <v>50</v>
      </c>
      <c r="BJ147">
        <v>774</v>
      </c>
      <c r="BK147">
        <v>0</v>
      </c>
      <c r="BL147">
        <v>15139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50</v>
      </c>
      <c r="BT147">
        <v>2500</v>
      </c>
      <c r="BU147">
        <v>0</v>
      </c>
      <c r="BV147">
        <v>2500</v>
      </c>
      <c r="BW147">
        <v>2500</v>
      </c>
      <c r="BX147">
        <v>1</v>
      </c>
      <c r="BY147">
        <v>1</v>
      </c>
      <c r="BZ147">
        <v>0</v>
      </c>
      <c r="CA147">
        <v>1</v>
      </c>
      <c r="CB147">
        <v>2500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7</v>
      </c>
      <c r="CI147" t="s">
        <v>2685</v>
      </c>
      <c r="CJ147">
        <v>0</v>
      </c>
      <c r="CK147" t="s">
        <v>2693</v>
      </c>
      <c r="CL147" t="s">
        <v>2692</v>
      </c>
      <c r="CM147" t="s">
        <v>2691</v>
      </c>
      <c r="CN147" t="s">
        <v>2690</v>
      </c>
      <c r="CO147">
        <v>0</v>
      </c>
      <c r="CP147" t="s">
        <v>2689</v>
      </c>
      <c r="CQ147" t="s">
        <v>2688</v>
      </c>
      <c r="CR147">
        <v>0</v>
      </c>
      <c r="CS147">
        <v>0</v>
      </c>
      <c r="CT147">
        <v>0</v>
      </c>
      <c r="CU147">
        <v>0</v>
      </c>
      <c r="CV147">
        <v>0</v>
      </c>
      <c r="CW147" t="s">
        <v>2687</v>
      </c>
      <c r="CX147" t="s">
        <v>23</v>
      </c>
      <c r="CY147" t="s">
        <v>2686</v>
      </c>
      <c r="CZ147" t="s">
        <v>129</v>
      </c>
      <c r="DA147">
        <v>0.88588999999999996</v>
      </c>
      <c r="DB147">
        <v>8858.9</v>
      </c>
      <c r="DC147">
        <v>8858.9</v>
      </c>
      <c r="DD147">
        <v>0</v>
      </c>
      <c r="DE147">
        <v>2500</v>
      </c>
      <c r="DF147" t="s">
        <v>2685</v>
      </c>
      <c r="DG147">
        <v>0</v>
      </c>
      <c r="DH147" t="s">
        <v>2694</v>
      </c>
      <c r="DI147">
        <v>10000</v>
      </c>
      <c r="DJ147" t="s">
        <v>38</v>
      </c>
      <c r="DK147">
        <v>1200</v>
      </c>
      <c r="DL147">
        <v>5</v>
      </c>
      <c r="DM147" t="s">
        <v>2683</v>
      </c>
      <c r="DN147" t="s">
        <v>2566</v>
      </c>
      <c r="DO147" t="s">
        <v>8526</v>
      </c>
      <c r="DQ147">
        <f t="shared" si="5"/>
        <v>1</v>
      </c>
    </row>
    <row r="148" spans="1:121" x14ac:dyDescent="0.35">
      <c r="A148" t="str">
        <f t="shared" si="4"/>
        <v>STPSC2H1</v>
      </c>
      <c r="B148" t="s">
        <v>2671</v>
      </c>
      <c r="C148">
        <v>10000</v>
      </c>
      <c r="D148" t="s">
        <v>2671</v>
      </c>
      <c r="E148" t="s">
        <v>38</v>
      </c>
      <c r="F148" t="s">
        <v>2671</v>
      </c>
      <c r="G148" t="s">
        <v>2684</v>
      </c>
      <c r="H148" t="s">
        <v>2424</v>
      </c>
      <c r="I148" t="s">
        <v>2683</v>
      </c>
      <c r="J148" t="s">
        <v>2682</v>
      </c>
      <c r="K148">
        <v>10000</v>
      </c>
      <c r="L148" t="s">
        <v>2681</v>
      </c>
      <c r="M148" t="s">
        <v>2671</v>
      </c>
      <c r="N148" t="s">
        <v>2671</v>
      </c>
      <c r="O148" t="s">
        <v>2671</v>
      </c>
      <c r="P148">
        <v>0</v>
      </c>
      <c r="Q148">
        <v>2760453</v>
      </c>
      <c r="R148">
        <v>0</v>
      </c>
      <c r="S148" t="s">
        <v>2680</v>
      </c>
      <c r="T148" t="s">
        <v>2679</v>
      </c>
      <c r="U148">
        <v>0</v>
      </c>
      <c r="V148">
        <v>0</v>
      </c>
      <c r="W148">
        <v>0</v>
      </c>
      <c r="X148">
        <v>0</v>
      </c>
      <c r="Y148">
        <v>0</v>
      </c>
      <c r="Z148" t="s">
        <v>2671</v>
      </c>
      <c r="AA148" t="s">
        <v>48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0.92044999999999999</v>
      </c>
      <c r="AQ148">
        <v>1.0039</v>
      </c>
      <c r="AR148">
        <v>0.91839000000000004</v>
      </c>
      <c r="AS148">
        <v>1.1904724250000001</v>
      </c>
      <c r="AT148">
        <v>0</v>
      </c>
      <c r="AU148">
        <v>1.112562654</v>
      </c>
      <c r="AV148">
        <v>0</v>
      </c>
      <c r="AW148">
        <v>0.97</v>
      </c>
      <c r="AX148">
        <v>1.04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1.0618000000000001</v>
      </c>
      <c r="BE148">
        <v>2604</v>
      </c>
      <c r="BF148">
        <v>1000</v>
      </c>
      <c r="BG148">
        <v>0</v>
      </c>
      <c r="BH148">
        <v>1900</v>
      </c>
      <c r="BI148">
        <v>0</v>
      </c>
      <c r="BJ148">
        <v>62</v>
      </c>
      <c r="BK148">
        <v>0</v>
      </c>
      <c r="BL148">
        <v>4565</v>
      </c>
      <c r="BM148">
        <v>53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127</v>
      </c>
      <c r="BT148">
        <v>1</v>
      </c>
      <c r="BU148">
        <v>1000</v>
      </c>
      <c r="BV148">
        <v>1000</v>
      </c>
      <c r="BW148">
        <v>50</v>
      </c>
      <c r="BX148">
        <v>0</v>
      </c>
      <c r="BY148">
        <v>1</v>
      </c>
      <c r="BZ148">
        <v>0</v>
      </c>
      <c r="CA148">
        <v>1</v>
      </c>
      <c r="CB148">
        <v>1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6</v>
      </c>
      <c r="CI148" t="s">
        <v>2678</v>
      </c>
      <c r="CJ148" t="s">
        <v>2677</v>
      </c>
      <c r="CK148" t="s">
        <v>2670</v>
      </c>
      <c r="CL148" t="s">
        <v>2676</v>
      </c>
      <c r="CM148">
        <v>0</v>
      </c>
      <c r="CN148" t="s">
        <v>2675</v>
      </c>
      <c r="CO148">
        <v>0</v>
      </c>
      <c r="CP148" t="s">
        <v>2674</v>
      </c>
      <c r="CQ148" t="s">
        <v>2673</v>
      </c>
      <c r="CR148">
        <v>0</v>
      </c>
      <c r="CS148">
        <v>0</v>
      </c>
      <c r="CT148">
        <v>0</v>
      </c>
      <c r="CU148">
        <v>0</v>
      </c>
      <c r="CV148">
        <v>0</v>
      </c>
      <c r="CW148" t="s">
        <v>2672</v>
      </c>
      <c r="CX148" t="s">
        <v>25</v>
      </c>
      <c r="CY148" t="s">
        <v>2671</v>
      </c>
      <c r="CZ148">
        <v>0</v>
      </c>
      <c r="DA148">
        <v>0.91839000000000004</v>
      </c>
      <c r="DB148">
        <v>9183.9</v>
      </c>
      <c r="DC148">
        <v>9183.9</v>
      </c>
      <c r="DD148">
        <v>0</v>
      </c>
      <c r="DE148">
        <v>1000</v>
      </c>
      <c r="DF148" t="s">
        <v>2670</v>
      </c>
      <c r="DG148">
        <v>0</v>
      </c>
      <c r="DH148" t="s">
        <v>2671</v>
      </c>
      <c r="DI148">
        <v>10000</v>
      </c>
      <c r="DJ148" t="s">
        <v>38</v>
      </c>
      <c r="DK148">
        <v>1200</v>
      </c>
      <c r="DL148">
        <v>2</v>
      </c>
      <c r="DM148" t="s">
        <v>2683</v>
      </c>
      <c r="DN148" t="s">
        <v>2682</v>
      </c>
      <c r="DO148" t="s">
        <v>8525</v>
      </c>
      <c r="DQ148">
        <f t="shared" si="5"/>
        <v>1</v>
      </c>
    </row>
    <row r="149" spans="1:121" x14ac:dyDescent="0.35">
      <c r="A149" t="str">
        <f t="shared" si="4"/>
        <v>STPSC5H1</v>
      </c>
      <c r="B149" t="s">
        <v>9010</v>
      </c>
      <c r="C149">
        <v>10000</v>
      </c>
      <c r="D149" t="s">
        <v>2563</v>
      </c>
      <c r="E149" t="s">
        <v>38</v>
      </c>
      <c r="F149" t="s">
        <v>2563</v>
      </c>
      <c r="G149" t="s">
        <v>2567</v>
      </c>
      <c r="H149" t="s">
        <v>2424</v>
      </c>
      <c r="I149" t="s">
        <v>2552</v>
      </c>
      <c r="J149" t="s">
        <v>2566</v>
      </c>
      <c r="K149">
        <v>10000</v>
      </c>
      <c r="L149" t="s">
        <v>2555</v>
      </c>
      <c r="M149" t="s">
        <v>2563</v>
      </c>
      <c r="N149" t="s">
        <v>2563</v>
      </c>
      <c r="O149" t="s">
        <v>2563</v>
      </c>
      <c r="P149">
        <v>0</v>
      </c>
      <c r="Q149">
        <v>2760456</v>
      </c>
      <c r="R149">
        <v>0</v>
      </c>
      <c r="S149" t="s">
        <v>2565</v>
      </c>
      <c r="T149" t="s">
        <v>2564</v>
      </c>
      <c r="U149">
        <v>0</v>
      </c>
      <c r="V149">
        <v>0</v>
      </c>
      <c r="W149">
        <v>0</v>
      </c>
      <c r="X149">
        <v>0</v>
      </c>
      <c r="Y149">
        <v>0</v>
      </c>
      <c r="Z149" t="s">
        <v>2563</v>
      </c>
      <c r="AA149" t="s">
        <v>129</v>
      </c>
      <c r="AB149" t="s">
        <v>514</v>
      </c>
      <c r="AC149">
        <v>0</v>
      </c>
      <c r="AD149">
        <v>0</v>
      </c>
      <c r="AE149">
        <v>0</v>
      </c>
      <c r="AF149" t="s">
        <v>514</v>
      </c>
      <c r="AG149">
        <v>0</v>
      </c>
      <c r="AH149">
        <v>0</v>
      </c>
      <c r="AI149" t="s">
        <v>514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1.2764200000000001</v>
      </c>
      <c r="AQ149">
        <v>1.3180000000000001</v>
      </c>
      <c r="AR149">
        <v>1.3604400000000001</v>
      </c>
      <c r="AS149">
        <v>1.874120233</v>
      </c>
      <c r="AT149">
        <v>0</v>
      </c>
      <c r="AU149">
        <v>1.64106222</v>
      </c>
      <c r="AV149">
        <v>0</v>
      </c>
      <c r="AW149">
        <v>1.37</v>
      </c>
      <c r="AX149">
        <v>1.55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1.3180000000000001</v>
      </c>
      <c r="BE149">
        <v>0</v>
      </c>
      <c r="BF149">
        <v>2129</v>
      </c>
      <c r="BG149">
        <v>5000</v>
      </c>
      <c r="BH149">
        <v>2500</v>
      </c>
      <c r="BI149">
        <v>0</v>
      </c>
      <c r="BJ149">
        <v>2268</v>
      </c>
      <c r="BK149">
        <v>0</v>
      </c>
      <c r="BL149">
        <v>1883</v>
      </c>
      <c r="BM149">
        <v>2258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2129</v>
      </c>
      <c r="BT149">
        <v>2500</v>
      </c>
      <c r="BU149">
        <v>1</v>
      </c>
      <c r="BV149">
        <v>2500</v>
      </c>
      <c r="BW149">
        <v>2500</v>
      </c>
      <c r="BX149">
        <v>0</v>
      </c>
      <c r="BY149">
        <v>1</v>
      </c>
      <c r="BZ149">
        <v>0</v>
      </c>
      <c r="CA149">
        <v>1</v>
      </c>
      <c r="CB149">
        <v>1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5</v>
      </c>
      <c r="CI149" t="s">
        <v>2554</v>
      </c>
      <c r="CJ149" t="s">
        <v>2562</v>
      </c>
      <c r="CK149" t="s">
        <v>2561</v>
      </c>
      <c r="CL149" t="s">
        <v>2560</v>
      </c>
      <c r="CM149">
        <v>0</v>
      </c>
      <c r="CN149" t="s">
        <v>2559</v>
      </c>
      <c r="CO149">
        <v>0</v>
      </c>
      <c r="CP149" t="s">
        <v>2558</v>
      </c>
      <c r="CQ149" t="s">
        <v>2557</v>
      </c>
      <c r="CR149">
        <v>0</v>
      </c>
      <c r="CS149">
        <v>0</v>
      </c>
      <c r="CT149">
        <v>0</v>
      </c>
      <c r="CU149">
        <v>0</v>
      </c>
      <c r="CV149">
        <v>0</v>
      </c>
      <c r="CW149" t="s">
        <v>2556</v>
      </c>
      <c r="CX149" t="s">
        <v>23</v>
      </c>
      <c r="CY149" t="s">
        <v>2555</v>
      </c>
      <c r="CZ149" t="s">
        <v>129</v>
      </c>
      <c r="DA149">
        <v>1.2764200000000001</v>
      </c>
      <c r="DB149">
        <v>12764.2</v>
      </c>
      <c r="DC149">
        <v>12764.2</v>
      </c>
      <c r="DD149">
        <v>0</v>
      </c>
      <c r="DE149">
        <v>2500</v>
      </c>
      <c r="DF149" t="s">
        <v>2554</v>
      </c>
      <c r="DG149">
        <v>0</v>
      </c>
      <c r="DH149" t="s">
        <v>2563</v>
      </c>
      <c r="DI149">
        <v>10000</v>
      </c>
      <c r="DJ149" t="s">
        <v>38</v>
      </c>
      <c r="DK149">
        <v>1200</v>
      </c>
      <c r="DL149">
        <v>5</v>
      </c>
      <c r="DM149" t="s">
        <v>2552</v>
      </c>
      <c r="DN149" t="s">
        <v>2566</v>
      </c>
      <c r="DO149" t="s">
        <v>8526</v>
      </c>
      <c r="DQ149">
        <f t="shared" si="5"/>
        <v>1</v>
      </c>
    </row>
    <row r="150" spans="1:121" x14ac:dyDescent="0.35">
      <c r="A150" t="str">
        <f t="shared" si="4"/>
        <v>STPSC5H1</v>
      </c>
      <c r="B150" t="s">
        <v>2548</v>
      </c>
      <c r="C150">
        <v>10000</v>
      </c>
      <c r="D150" t="s">
        <v>2548</v>
      </c>
      <c r="E150" t="s">
        <v>38</v>
      </c>
      <c r="F150" t="s">
        <v>2548</v>
      </c>
      <c r="G150" t="s">
        <v>2553</v>
      </c>
      <c r="H150" t="s">
        <v>2424</v>
      </c>
      <c r="I150" t="s">
        <v>2552</v>
      </c>
      <c r="J150" t="s">
        <v>2551</v>
      </c>
      <c r="K150">
        <v>10000</v>
      </c>
      <c r="L150" t="s">
        <v>2540</v>
      </c>
      <c r="M150" t="s">
        <v>2548</v>
      </c>
      <c r="N150" t="s">
        <v>2548</v>
      </c>
      <c r="O150" t="s">
        <v>2548</v>
      </c>
      <c r="P150">
        <v>0</v>
      </c>
      <c r="Q150">
        <v>2760457</v>
      </c>
      <c r="R150">
        <v>0</v>
      </c>
      <c r="S150" t="s">
        <v>2550</v>
      </c>
      <c r="T150" t="s">
        <v>2549</v>
      </c>
      <c r="U150">
        <v>0</v>
      </c>
      <c r="V150">
        <v>0</v>
      </c>
      <c r="W150">
        <v>0</v>
      </c>
      <c r="X150">
        <v>0</v>
      </c>
      <c r="Y150">
        <v>0</v>
      </c>
      <c r="Z150" t="s">
        <v>2548</v>
      </c>
      <c r="AA150" t="s">
        <v>48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1.2608699999999999</v>
      </c>
      <c r="AQ150">
        <v>1.361</v>
      </c>
      <c r="AR150">
        <v>1.3091999999999999</v>
      </c>
      <c r="AS150">
        <v>1.7678704169999999</v>
      </c>
      <c r="AT150">
        <v>0</v>
      </c>
      <c r="AU150">
        <v>1.60229697</v>
      </c>
      <c r="AV150">
        <v>0</v>
      </c>
      <c r="AW150">
        <v>1.6</v>
      </c>
      <c r="AX150">
        <v>2.2599999999999998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1.361</v>
      </c>
      <c r="BE150">
        <v>1370</v>
      </c>
      <c r="BF150">
        <v>965</v>
      </c>
      <c r="BG150">
        <v>0</v>
      </c>
      <c r="BH150">
        <v>1367</v>
      </c>
      <c r="BI150">
        <v>0</v>
      </c>
      <c r="BJ150">
        <v>62</v>
      </c>
      <c r="BK150">
        <v>0</v>
      </c>
      <c r="BL150">
        <v>1252</v>
      </c>
      <c r="BM150">
        <v>508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965</v>
      </c>
      <c r="BT150">
        <v>1</v>
      </c>
      <c r="BU150">
        <v>1</v>
      </c>
      <c r="BV150">
        <v>1000</v>
      </c>
      <c r="BW150">
        <v>1</v>
      </c>
      <c r="BX150">
        <v>0</v>
      </c>
      <c r="BY150">
        <v>1</v>
      </c>
      <c r="BZ150">
        <v>0</v>
      </c>
      <c r="CA150">
        <v>1</v>
      </c>
      <c r="CB150">
        <v>1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5</v>
      </c>
      <c r="CI150" t="s">
        <v>2539</v>
      </c>
      <c r="CJ150" t="s">
        <v>2547</v>
      </c>
      <c r="CK150" t="s">
        <v>2546</v>
      </c>
      <c r="CL150" t="s">
        <v>2545</v>
      </c>
      <c r="CM150">
        <v>0</v>
      </c>
      <c r="CN150" t="s">
        <v>2544</v>
      </c>
      <c r="CO150">
        <v>0</v>
      </c>
      <c r="CP150" t="s">
        <v>2543</v>
      </c>
      <c r="CQ150" t="s">
        <v>2542</v>
      </c>
      <c r="CR150">
        <v>0</v>
      </c>
      <c r="CS150">
        <v>0</v>
      </c>
      <c r="CT150">
        <v>0</v>
      </c>
      <c r="CU150">
        <v>0</v>
      </c>
      <c r="CV150">
        <v>0</v>
      </c>
      <c r="CW150" t="s">
        <v>2541</v>
      </c>
      <c r="CX150" t="s">
        <v>23</v>
      </c>
      <c r="CY150" t="s">
        <v>2540</v>
      </c>
      <c r="CZ150" t="s">
        <v>48</v>
      </c>
      <c r="DA150">
        <v>1.2608699999999999</v>
      </c>
      <c r="DB150">
        <v>12608.7</v>
      </c>
      <c r="DC150">
        <v>12608.7</v>
      </c>
      <c r="DD150">
        <v>1370</v>
      </c>
      <c r="DE150">
        <v>1</v>
      </c>
      <c r="DF150" t="s">
        <v>2539</v>
      </c>
      <c r="DG150">
        <v>0</v>
      </c>
      <c r="DH150" t="s">
        <v>2548</v>
      </c>
      <c r="DI150">
        <v>10000</v>
      </c>
      <c r="DJ150" t="s">
        <v>38</v>
      </c>
      <c r="DK150">
        <v>1200</v>
      </c>
      <c r="DL150">
        <v>5</v>
      </c>
      <c r="DM150" t="s">
        <v>2552</v>
      </c>
      <c r="DN150" t="s">
        <v>2551</v>
      </c>
      <c r="DO150" t="s">
        <v>8525</v>
      </c>
      <c r="DQ150">
        <f t="shared" si="5"/>
        <v>1</v>
      </c>
    </row>
    <row r="151" spans="1:121" x14ac:dyDescent="0.35">
      <c r="A151" t="str">
        <f t="shared" si="4"/>
        <v>STPSC6H1</v>
      </c>
      <c r="B151" t="s">
        <v>9011</v>
      </c>
      <c r="C151">
        <v>10000</v>
      </c>
      <c r="D151" t="s">
        <v>2421</v>
      </c>
      <c r="E151" t="s">
        <v>38</v>
      </c>
      <c r="F151" t="s">
        <v>2421</v>
      </c>
      <c r="G151" t="s">
        <v>2425</v>
      </c>
      <c r="H151" t="s">
        <v>2424</v>
      </c>
      <c r="I151" t="s">
        <v>2423</v>
      </c>
      <c r="J151" t="s">
        <v>2422</v>
      </c>
      <c r="K151">
        <v>10000</v>
      </c>
      <c r="L151" t="s">
        <v>2413</v>
      </c>
      <c r="M151">
        <v>0</v>
      </c>
      <c r="N151" t="s">
        <v>2421</v>
      </c>
      <c r="O151" t="s">
        <v>2421</v>
      </c>
      <c r="P151">
        <v>0</v>
      </c>
      <c r="Q151">
        <v>2376479</v>
      </c>
      <c r="R151">
        <v>0</v>
      </c>
      <c r="S151" t="s">
        <v>2420</v>
      </c>
      <c r="T151" t="s">
        <v>2419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 t="s">
        <v>129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 t="s">
        <v>129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1.41475</v>
      </c>
      <c r="AQ151">
        <v>0</v>
      </c>
      <c r="AR151">
        <v>1.49377</v>
      </c>
      <c r="AS151">
        <v>1.927646191</v>
      </c>
      <c r="AT151">
        <v>0</v>
      </c>
      <c r="AU151">
        <v>4.0961946740000004</v>
      </c>
      <c r="AV151">
        <v>0</v>
      </c>
      <c r="AW151">
        <v>1.61</v>
      </c>
      <c r="AX151">
        <v>1.61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2500</v>
      </c>
      <c r="BF151">
        <v>0</v>
      </c>
      <c r="BG151">
        <v>40000</v>
      </c>
      <c r="BH151">
        <v>2500</v>
      </c>
      <c r="BI151">
        <v>0</v>
      </c>
      <c r="BJ151">
        <v>2405</v>
      </c>
      <c r="BK151">
        <v>0</v>
      </c>
      <c r="BL151">
        <v>1346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2500</v>
      </c>
      <c r="BU151">
        <v>0</v>
      </c>
      <c r="BV151">
        <v>2500</v>
      </c>
      <c r="BW151">
        <v>2500</v>
      </c>
      <c r="BX151">
        <v>0</v>
      </c>
      <c r="BY151">
        <v>1</v>
      </c>
      <c r="BZ151">
        <v>0</v>
      </c>
      <c r="CA151">
        <v>1</v>
      </c>
      <c r="CB151">
        <v>2500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 t="s">
        <v>2412</v>
      </c>
      <c r="CJ151">
        <v>0</v>
      </c>
      <c r="CK151" t="s">
        <v>2418</v>
      </c>
      <c r="CL151" t="s">
        <v>2417</v>
      </c>
      <c r="CM151">
        <v>0</v>
      </c>
      <c r="CN151" t="s">
        <v>2416</v>
      </c>
      <c r="CO151">
        <v>0</v>
      </c>
      <c r="CP151" t="s">
        <v>2415</v>
      </c>
      <c r="CQ151" t="s">
        <v>2414</v>
      </c>
      <c r="CR151">
        <v>0</v>
      </c>
      <c r="CS151">
        <v>0</v>
      </c>
      <c r="CT151">
        <v>0</v>
      </c>
      <c r="CU151">
        <v>0</v>
      </c>
      <c r="CV151">
        <v>0</v>
      </c>
      <c r="CW151">
        <v>0</v>
      </c>
      <c r="CX151" t="s">
        <v>23</v>
      </c>
      <c r="CY151" t="s">
        <v>2413</v>
      </c>
      <c r="CZ151" t="s">
        <v>129</v>
      </c>
      <c r="DA151">
        <v>1.41475</v>
      </c>
      <c r="DB151">
        <v>14147.5</v>
      </c>
      <c r="DC151">
        <v>14147.5</v>
      </c>
      <c r="DD151">
        <v>2500</v>
      </c>
      <c r="DE151">
        <v>2500</v>
      </c>
      <c r="DF151" t="s">
        <v>2412</v>
      </c>
      <c r="DG151">
        <v>0</v>
      </c>
      <c r="DH151" t="s">
        <v>2421</v>
      </c>
      <c r="DI151">
        <v>10000</v>
      </c>
      <c r="DJ151" t="s">
        <v>38</v>
      </c>
      <c r="DK151">
        <v>1200</v>
      </c>
      <c r="DL151">
        <v>6</v>
      </c>
      <c r="DM151" t="s">
        <v>2423</v>
      </c>
      <c r="DN151" t="s">
        <v>2422</v>
      </c>
      <c r="DO151" t="s">
        <v>8526</v>
      </c>
      <c r="DQ151">
        <f t="shared" si="5"/>
        <v>1</v>
      </c>
    </row>
    <row r="152" spans="1:121" x14ac:dyDescent="0.35">
      <c r="A152" t="str">
        <f t="shared" si="4"/>
        <v>SCS206AG</v>
      </c>
      <c r="B152" t="s">
        <v>4274</v>
      </c>
      <c r="C152">
        <v>10000</v>
      </c>
      <c r="D152" t="s">
        <v>4274</v>
      </c>
      <c r="E152" t="s">
        <v>187</v>
      </c>
      <c r="F152" t="s">
        <v>4274</v>
      </c>
      <c r="G152" t="s">
        <v>4290</v>
      </c>
      <c r="H152" t="s">
        <v>2282</v>
      </c>
      <c r="I152" t="s">
        <v>2450</v>
      </c>
      <c r="J152" t="s">
        <v>2464</v>
      </c>
      <c r="K152">
        <v>10000</v>
      </c>
      <c r="L152" t="s">
        <v>4289</v>
      </c>
      <c r="M152" t="s">
        <v>4274</v>
      </c>
      <c r="N152" t="s">
        <v>4274</v>
      </c>
      <c r="O152" t="s">
        <v>4274</v>
      </c>
      <c r="P152" t="s">
        <v>4288</v>
      </c>
      <c r="Q152">
        <v>2318989</v>
      </c>
      <c r="R152">
        <v>0</v>
      </c>
      <c r="S152" t="s">
        <v>4287</v>
      </c>
      <c r="T152" t="s">
        <v>4286</v>
      </c>
      <c r="U152">
        <v>0</v>
      </c>
      <c r="V152">
        <v>1837533</v>
      </c>
      <c r="W152">
        <v>0</v>
      </c>
      <c r="X152" t="s">
        <v>4274</v>
      </c>
      <c r="Y152" t="s">
        <v>4274</v>
      </c>
      <c r="Z152" t="s">
        <v>4274</v>
      </c>
      <c r="AA152" t="s">
        <v>48</v>
      </c>
      <c r="AB152">
        <v>0</v>
      </c>
      <c r="AC152">
        <v>0</v>
      </c>
      <c r="AD152">
        <v>0</v>
      </c>
      <c r="AE152" t="s">
        <v>196</v>
      </c>
      <c r="AF152">
        <v>0</v>
      </c>
      <c r="AG152">
        <v>0</v>
      </c>
      <c r="AH152" t="s">
        <v>48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1.694</v>
      </c>
      <c r="AQ152">
        <v>2.516</v>
      </c>
      <c r="AR152">
        <v>1.5532699999999999</v>
      </c>
      <c r="AS152">
        <v>2.390479655</v>
      </c>
      <c r="AT152">
        <v>2.08</v>
      </c>
      <c r="AU152">
        <v>1.6798274689999999</v>
      </c>
      <c r="AV152">
        <v>0</v>
      </c>
      <c r="AW152">
        <v>1.69</v>
      </c>
      <c r="AX152">
        <v>2</v>
      </c>
      <c r="AY152">
        <v>0</v>
      </c>
      <c r="AZ152">
        <v>2.843</v>
      </c>
      <c r="BA152">
        <v>0</v>
      </c>
      <c r="BB152">
        <v>1.2765793999999999</v>
      </c>
      <c r="BC152">
        <v>2.44</v>
      </c>
      <c r="BD152">
        <v>2.4220000000000002</v>
      </c>
      <c r="BE152">
        <v>1687</v>
      </c>
      <c r="BF152">
        <v>194</v>
      </c>
      <c r="BG152">
        <v>0</v>
      </c>
      <c r="BH152">
        <v>0</v>
      </c>
      <c r="BI152">
        <v>50</v>
      </c>
      <c r="BJ152">
        <v>41</v>
      </c>
      <c r="BK152">
        <v>0</v>
      </c>
      <c r="BL152">
        <v>530</v>
      </c>
      <c r="BM152">
        <v>33</v>
      </c>
      <c r="BN152">
        <v>0</v>
      </c>
      <c r="BO152">
        <v>6</v>
      </c>
      <c r="BP152">
        <v>0</v>
      </c>
      <c r="BQ152">
        <v>990</v>
      </c>
      <c r="BR152">
        <v>0</v>
      </c>
      <c r="BS152">
        <v>1000</v>
      </c>
      <c r="BT152">
        <v>1</v>
      </c>
      <c r="BU152">
        <v>1</v>
      </c>
      <c r="BV152">
        <v>1000</v>
      </c>
      <c r="BW152">
        <v>1</v>
      </c>
      <c r="BX152">
        <v>1</v>
      </c>
      <c r="BY152">
        <v>1</v>
      </c>
      <c r="BZ152">
        <v>0</v>
      </c>
      <c r="CA152">
        <v>1</v>
      </c>
      <c r="CB152">
        <v>1</v>
      </c>
      <c r="CC152">
        <v>0</v>
      </c>
      <c r="CD152">
        <v>2</v>
      </c>
      <c r="CE152">
        <v>0</v>
      </c>
      <c r="CF152">
        <v>5</v>
      </c>
      <c r="CG152">
        <v>1</v>
      </c>
      <c r="CH152">
        <v>29</v>
      </c>
      <c r="CI152" t="s">
        <v>4285</v>
      </c>
      <c r="CJ152" t="s">
        <v>4284</v>
      </c>
      <c r="CK152" t="s">
        <v>4283</v>
      </c>
      <c r="CL152" t="s">
        <v>4282</v>
      </c>
      <c r="CM152" t="s">
        <v>4281</v>
      </c>
      <c r="CN152" t="s">
        <v>4280</v>
      </c>
      <c r="CO152">
        <v>0</v>
      </c>
      <c r="CP152" t="s">
        <v>4279</v>
      </c>
      <c r="CQ152" t="s">
        <v>4278</v>
      </c>
      <c r="CR152">
        <v>0</v>
      </c>
      <c r="CS152" t="s">
        <v>4277</v>
      </c>
      <c r="CT152">
        <v>0</v>
      </c>
      <c r="CU152" t="s">
        <v>4273</v>
      </c>
      <c r="CV152" t="s">
        <v>4276</v>
      </c>
      <c r="CW152" t="s">
        <v>4275</v>
      </c>
      <c r="CX152" t="s">
        <v>2600</v>
      </c>
      <c r="CY152" t="s">
        <v>4274</v>
      </c>
      <c r="CZ152">
        <v>0</v>
      </c>
      <c r="DA152">
        <v>1.2765793999999999</v>
      </c>
      <c r="DB152">
        <v>12765.794</v>
      </c>
      <c r="DC152">
        <v>12765.794</v>
      </c>
      <c r="DD152">
        <v>990</v>
      </c>
      <c r="DE152">
        <v>5</v>
      </c>
      <c r="DF152" t="s">
        <v>4273</v>
      </c>
      <c r="DG152">
        <v>0</v>
      </c>
      <c r="DH152" t="s">
        <v>4274</v>
      </c>
      <c r="DI152">
        <v>10000</v>
      </c>
      <c r="DJ152" t="s">
        <v>8575</v>
      </c>
      <c r="DK152">
        <v>650</v>
      </c>
      <c r="DL152">
        <v>6</v>
      </c>
      <c r="DM152" t="s">
        <v>2450</v>
      </c>
      <c r="DN152" t="s">
        <v>2464</v>
      </c>
      <c r="DO152" t="s">
        <v>8525</v>
      </c>
      <c r="DQ152">
        <f t="shared" si="5"/>
        <v>1</v>
      </c>
    </row>
    <row r="153" spans="1:121" x14ac:dyDescent="0.35">
      <c r="A153" t="str">
        <f t="shared" si="4"/>
        <v>SCS206AG</v>
      </c>
      <c r="B153" t="s">
        <v>4259</v>
      </c>
      <c r="C153">
        <v>10000</v>
      </c>
      <c r="D153" t="s">
        <v>4259</v>
      </c>
      <c r="E153" t="s">
        <v>187</v>
      </c>
      <c r="F153" t="s">
        <v>4259</v>
      </c>
      <c r="G153" t="s">
        <v>4272</v>
      </c>
      <c r="H153" t="s">
        <v>2282</v>
      </c>
      <c r="I153" t="s">
        <v>2450</v>
      </c>
      <c r="J153" t="s">
        <v>4271</v>
      </c>
      <c r="K153">
        <v>10000</v>
      </c>
      <c r="L153" t="s">
        <v>4270</v>
      </c>
      <c r="M153">
        <v>0</v>
      </c>
      <c r="N153" t="s">
        <v>4259</v>
      </c>
      <c r="O153" t="s">
        <v>4259</v>
      </c>
      <c r="P153" t="s">
        <v>4269</v>
      </c>
      <c r="Q153">
        <v>2490229</v>
      </c>
      <c r="R153">
        <v>0</v>
      </c>
      <c r="S153" t="s">
        <v>4268</v>
      </c>
      <c r="T153" t="s">
        <v>4267</v>
      </c>
      <c r="U153">
        <v>0</v>
      </c>
      <c r="V153">
        <v>0</v>
      </c>
      <c r="W153">
        <v>0</v>
      </c>
      <c r="X153">
        <v>0</v>
      </c>
      <c r="Y153">
        <v>0</v>
      </c>
      <c r="Z153" t="s">
        <v>4259</v>
      </c>
      <c r="AA153" t="s">
        <v>48</v>
      </c>
      <c r="AB153">
        <v>0</v>
      </c>
      <c r="AC153">
        <v>0</v>
      </c>
      <c r="AD153">
        <v>0</v>
      </c>
      <c r="AE153" t="s">
        <v>196</v>
      </c>
      <c r="AF153">
        <v>0</v>
      </c>
      <c r="AG153">
        <v>0</v>
      </c>
      <c r="AH153" t="s">
        <v>129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2.4079999999999999</v>
      </c>
      <c r="AQ153">
        <v>0</v>
      </c>
      <c r="AR153">
        <v>2.2079599999999999</v>
      </c>
      <c r="AS153">
        <v>1.935475125</v>
      </c>
      <c r="AT153">
        <v>3.53</v>
      </c>
      <c r="AU153">
        <v>2.403445455</v>
      </c>
      <c r="AV153">
        <v>0</v>
      </c>
      <c r="AW153">
        <v>2.4</v>
      </c>
      <c r="AX153">
        <v>2.85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3.43</v>
      </c>
      <c r="BE153">
        <v>960</v>
      </c>
      <c r="BF153">
        <v>0</v>
      </c>
      <c r="BG153">
        <v>0</v>
      </c>
      <c r="BH153">
        <v>0</v>
      </c>
      <c r="BI153">
        <v>48</v>
      </c>
      <c r="BJ153">
        <v>26</v>
      </c>
      <c r="BK153">
        <v>0</v>
      </c>
      <c r="BL153">
        <v>1417</v>
      </c>
      <c r="BM153">
        <v>26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50</v>
      </c>
      <c r="BT153">
        <v>1</v>
      </c>
      <c r="BU153">
        <v>0</v>
      </c>
      <c r="BV153">
        <v>1000</v>
      </c>
      <c r="BW153">
        <v>1</v>
      </c>
      <c r="BX153">
        <v>1</v>
      </c>
      <c r="BY153">
        <v>1</v>
      </c>
      <c r="BZ153">
        <v>0</v>
      </c>
      <c r="CA153">
        <v>1</v>
      </c>
      <c r="CB153">
        <v>1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21</v>
      </c>
      <c r="CI153" t="s">
        <v>4266</v>
      </c>
      <c r="CJ153">
        <v>0</v>
      </c>
      <c r="CK153" t="s">
        <v>4265</v>
      </c>
      <c r="CL153" t="s">
        <v>4258</v>
      </c>
      <c r="CM153" t="s">
        <v>4264</v>
      </c>
      <c r="CN153" t="s">
        <v>4263</v>
      </c>
      <c r="CO153">
        <v>0</v>
      </c>
      <c r="CP153" t="s">
        <v>4262</v>
      </c>
      <c r="CQ153" t="s">
        <v>4261</v>
      </c>
      <c r="CR153">
        <v>0</v>
      </c>
      <c r="CS153">
        <v>0</v>
      </c>
      <c r="CT153">
        <v>0</v>
      </c>
      <c r="CU153">
        <v>0</v>
      </c>
      <c r="CV153">
        <v>0</v>
      </c>
      <c r="CW153" t="s">
        <v>4260</v>
      </c>
      <c r="CX153" t="s">
        <v>26</v>
      </c>
      <c r="CY153" t="s">
        <v>4259</v>
      </c>
      <c r="CZ153">
        <v>0</v>
      </c>
      <c r="DA153">
        <v>1.935475125</v>
      </c>
      <c r="DB153">
        <v>19354.751250000001</v>
      </c>
      <c r="DC153">
        <v>19354.751250000001</v>
      </c>
      <c r="DD153">
        <v>0</v>
      </c>
      <c r="DE153">
        <v>1</v>
      </c>
      <c r="DF153" t="s">
        <v>4258</v>
      </c>
      <c r="DG153">
        <v>0</v>
      </c>
      <c r="DH153" t="s">
        <v>4259</v>
      </c>
      <c r="DI153">
        <v>10000</v>
      </c>
      <c r="DJ153" t="s">
        <v>8575</v>
      </c>
      <c r="DK153">
        <v>650</v>
      </c>
      <c r="DL153">
        <v>6</v>
      </c>
      <c r="DM153" t="s">
        <v>2450</v>
      </c>
      <c r="DN153" t="s">
        <v>4271</v>
      </c>
      <c r="DO153" t="s">
        <v>8525</v>
      </c>
      <c r="DQ153">
        <f t="shared" si="5"/>
        <v>1</v>
      </c>
    </row>
    <row r="154" spans="1:121" x14ac:dyDescent="0.35">
      <c r="A154" t="str">
        <f t="shared" si="4"/>
        <v>SCS206AJ</v>
      </c>
      <c r="B154" t="s">
        <v>4246</v>
      </c>
      <c r="C154">
        <v>10000</v>
      </c>
      <c r="D154" t="s">
        <v>4246</v>
      </c>
      <c r="E154" t="s">
        <v>187</v>
      </c>
      <c r="F154" t="s">
        <v>4246</v>
      </c>
      <c r="G154" t="s">
        <v>4257</v>
      </c>
      <c r="H154" t="s">
        <v>2282</v>
      </c>
      <c r="I154" t="s">
        <v>2450</v>
      </c>
      <c r="J154" t="s">
        <v>4243</v>
      </c>
      <c r="K154">
        <v>10000</v>
      </c>
      <c r="L154" t="s">
        <v>4256</v>
      </c>
      <c r="M154">
        <v>0</v>
      </c>
      <c r="N154">
        <v>0</v>
      </c>
      <c r="O154" t="s">
        <v>4246</v>
      </c>
      <c r="P154" t="s">
        <v>4255</v>
      </c>
      <c r="Q154">
        <v>2924749</v>
      </c>
      <c r="R154">
        <v>0</v>
      </c>
      <c r="S154" t="s">
        <v>4254</v>
      </c>
      <c r="T154" t="s">
        <v>4253</v>
      </c>
      <c r="U154">
        <v>0</v>
      </c>
      <c r="V154">
        <v>0</v>
      </c>
      <c r="W154">
        <v>0</v>
      </c>
      <c r="X154">
        <v>0</v>
      </c>
      <c r="Y154">
        <v>0</v>
      </c>
      <c r="Z154" t="s">
        <v>4246</v>
      </c>
      <c r="AA154" t="s">
        <v>129</v>
      </c>
      <c r="AB154">
        <v>0</v>
      </c>
      <c r="AC154">
        <v>0</v>
      </c>
      <c r="AD154">
        <v>0</v>
      </c>
      <c r="AE154" t="s">
        <v>196</v>
      </c>
      <c r="AF154" t="s">
        <v>514</v>
      </c>
      <c r="AG154">
        <v>0</v>
      </c>
      <c r="AH154" t="s">
        <v>129</v>
      </c>
      <c r="AI154" t="s">
        <v>514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2.2959999999999998</v>
      </c>
      <c r="AQ154">
        <v>0</v>
      </c>
      <c r="AR154">
        <v>0</v>
      </c>
      <c r="AS154">
        <v>1.6863952790000001</v>
      </c>
      <c r="AT154">
        <v>2.5099999999999998</v>
      </c>
      <c r="AU154">
        <v>2.2613062080000002</v>
      </c>
      <c r="AV154">
        <v>0</v>
      </c>
      <c r="AW154">
        <v>2.29</v>
      </c>
      <c r="AX154">
        <v>2.72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3.2002999999999999</v>
      </c>
      <c r="BE154">
        <v>3000</v>
      </c>
      <c r="BF154">
        <v>0</v>
      </c>
      <c r="BG154">
        <v>0</v>
      </c>
      <c r="BH154">
        <v>0</v>
      </c>
      <c r="BI154">
        <v>50</v>
      </c>
      <c r="BJ154">
        <v>957</v>
      </c>
      <c r="BK154">
        <v>0</v>
      </c>
      <c r="BL154">
        <v>1970</v>
      </c>
      <c r="BM154">
        <v>957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50</v>
      </c>
      <c r="BT154">
        <v>1000</v>
      </c>
      <c r="BU154">
        <v>0</v>
      </c>
      <c r="BV154">
        <v>0</v>
      </c>
      <c r="BW154">
        <v>1000</v>
      </c>
      <c r="BX154">
        <v>1</v>
      </c>
      <c r="BY154">
        <v>1</v>
      </c>
      <c r="BZ154">
        <v>0</v>
      </c>
      <c r="CA154">
        <v>1</v>
      </c>
      <c r="CB154">
        <v>1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6</v>
      </c>
      <c r="CI154" t="s">
        <v>4252</v>
      </c>
      <c r="CJ154">
        <v>0</v>
      </c>
      <c r="CK154">
        <v>0</v>
      </c>
      <c r="CL154" t="s">
        <v>4245</v>
      </c>
      <c r="CM154" t="s">
        <v>4251</v>
      </c>
      <c r="CN154" t="s">
        <v>4250</v>
      </c>
      <c r="CO154">
        <v>0</v>
      </c>
      <c r="CP154" t="s">
        <v>4249</v>
      </c>
      <c r="CQ154" t="s">
        <v>4248</v>
      </c>
      <c r="CR154">
        <v>0</v>
      </c>
      <c r="CS154">
        <v>0</v>
      </c>
      <c r="CT154">
        <v>0</v>
      </c>
      <c r="CU154">
        <v>0</v>
      </c>
      <c r="CV154">
        <v>0</v>
      </c>
      <c r="CW154" t="s">
        <v>4247</v>
      </c>
      <c r="CX154" t="s">
        <v>26</v>
      </c>
      <c r="CY154" t="s">
        <v>4246</v>
      </c>
      <c r="CZ154">
        <v>0</v>
      </c>
      <c r="DA154">
        <v>1.6863952790000001</v>
      </c>
      <c r="DB154">
        <v>16863.952789999999</v>
      </c>
      <c r="DC154">
        <v>16863.952789999999</v>
      </c>
      <c r="DD154">
        <v>0</v>
      </c>
      <c r="DE154">
        <v>1000</v>
      </c>
      <c r="DF154" t="s">
        <v>4245</v>
      </c>
      <c r="DG154">
        <v>0</v>
      </c>
      <c r="DH154" t="s">
        <v>4246</v>
      </c>
      <c r="DI154">
        <v>10000</v>
      </c>
      <c r="DJ154" t="s">
        <v>8575</v>
      </c>
      <c r="DK154">
        <v>650</v>
      </c>
      <c r="DL154">
        <v>6</v>
      </c>
      <c r="DM154" t="s">
        <v>2450</v>
      </c>
      <c r="DN154" t="s">
        <v>4243</v>
      </c>
      <c r="DO154" t="s">
        <v>8536</v>
      </c>
      <c r="DQ154">
        <f t="shared" si="5"/>
        <v>1</v>
      </c>
    </row>
    <row r="155" spans="1:121" x14ac:dyDescent="0.35">
      <c r="A155" t="str">
        <f t="shared" si="4"/>
        <v>SCS206AJ</v>
      </c>
      <c r="B155" t="s">
        <v>4227</v>
      </c>
      <c r="C155">
        <v>10000</v>
      </c>
      <c r="D155" t="s">
        <v>4227</v>
      </c>
      <c r="E155" t="s">
        <v>187</v>
      </c>
      <c r="F155" t="s">
        <v>4227</v>
      </c>
      <c r="G155" t="s">
        <v>4244</v>
      </c>
      <c r="H155" t="s">
        <v>2282</v>
      </c>
      <c r="I155" t="s">
        <v>2450</v>
      </c>
      <c r="J155" t="s">
        <v>4243</v>
      </c>
      <c r="K155">
        <v>10000</v>
      </c>
      <c r="L155" t="s">
        <v>4242</v>
      </c>
      <c r="M155" t="s">
        <v>4227</v>
      </c>
      <c r="N155" t="s">
        <v>4227</v>
      </c>
      <c r="O155" t="s">
        <v>4227</v>
      </c>
      <c r="P155" t="s">
        <v>4241</v>
      </c>
      <c r="Q155">
        <v>2319005</v>
      </c>
      <c r="R155">
        <v>0</v>
      </c>
      <c r="S155" t="s">
        <v>4240</v>
      </c>
      <c r="T155" t="s">
        <v>4239</v>
      </c>
      <c r="U155">
        <v>0</v>
      </c>
      <c r="V155">
        <v>1879347</v>
      </c>
      <c r="W155">
        <v>0</v>
      </c>
      <c r="X155" t="s">
        <v>4227</v>
      </c>
      <c r="Y155" t="s">
        <v>4227</v>
      </c>
      <c r="Z155" t="s">
        <v>4227</v>
      </c>
      <c r="AA155" t="s">
        <v>129</v>
      </c>
      <c r="AB155" t="s">
        <v>514</v>
      </c>
      <c r="AC155">
        <v>0</v>
      </c>
      <c r="AD155">
        <v>0</v>
      </c>
      <c r="AE155" t="s">
        <v>196</v>
      </c>
      <c r="AF155">
        <v>0</v>
      </c>
      <c r="AG155">
        <v>0</v>
      </c>
      <c r="AH155" t="s">
        <v>129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1.5680000000000001</v>
      </c>
      <c r="AQ155">
        <v>2.2749999999999999</v>
      </c>
      <c r="AR155">
        <v>1.43774</v>
      </c>
      <c r="AS155">
        <v>2.0108949840000001</v>
      </c>
      <c r="AT155">
        <v>1.78</v>
      </c>
      <c r="AU155">
        <v>1.4860012220000001</v>
      </c>
      <c r="AV155">
        <v>0</v>
      </c>
      <c r="AW155">
        <v>1.56</v>
      </c>
      <c r="AX155">
        <v>1.86</v>
      </c>
      <c r="AY155">
        <v>0</v>
      </c>
      <c r="AZ155">
        <v>2.4929999999999999</v>
      </c>
      <c r="BA155">
        <v>0</v>
      </c>
      <c r="BB155">
        <v>1.095824795</v>
      </c>
      <c r="BC155">
        <v>2.15</v>
      </c>
      <c r="BD155">
        <v>2.1840000000000002</v>
      </c>
      <c r="BE155">
        <v>0</v>
      </c>
      <c r="BF155">
        <v>75</v>
      </c>
      <c r="BG155">
        <v>0</v>
      </c>
      <c r="BH155">
        <v>0</v>
      </c>
      <c r="BI155">
        <v>50</v>
      </c>
      <c r="BJ155">
        <v>45</v>
      </c>
      <c r="BK155">
        <v>0</v>
      </c>
      <c r="BL155">
        <v>2621</v>
      </c>
      <c r="BM155">
        <v>45</v>
      </c>
      <c r="BN155">
        <v>0</v>
      </c>
      <c r="BO155">
        <v>78</v>
      </c>
      <c r="BP155">
        <v>0</v>
      </c>
      <c r="BQ155">
        <v>950</v>
      </c>
      <c r="BR155">
        <v>0</v>
      </c>
      <c r="BS155">
        <v>534</v>
      </c>
      <c r="BT155">
        <v>1000</v>
      </c>
      <c r="BU155">
        <v>1</v>
      </c>
      <c r="BV155">
        <v>1000</v>
      </c>
      <c r="BW155">
        <v>1</v>
      </c>
      <c r="BX155">
        <v>1</v>
      </c>
      <c r="BY155">
        <v>1</v>
      </c>
      <c r="BZ155">
        <v>0</v>
      </c>
      <c r="CA155">
        <v>1</v>
      </c>
      <c r="CB155">
        <v>1</v>
      </c>
      <c r="CC155">
        <v>0</v>
      </c>
      <c r="CD155">
        <v>1000</v>
      </c>
      <c r="CE155">
        <v>0</v>
      </c>
      <c r="CF155">
        <v>5</v>
      </c>
      <c r="CG155">
        <v>1</v>
      </c>
      <c r="CH155">
        <v>33</v>
      </c>
      <c r="CI155" t="s">
        <v>4238</v>
      </c>
      <c r="CJ155" t="s">
        <v>4237</v>
      </c>
      <c r="CK155" t="s">
        <v>4236</v>
      </c>
      <c r="CL155" t="s">
        <v>4235</v>
      </c>
      <c r="CM155" t="s">
        <v>4234</v>
      </c>
      <c r="CN155" t="s">
        <v>4233</v>
      </c>
      <c r="CO155">
        <v>0</v>
      </c>
      <c r="CP155" t="s">
        <v>4232</v>
      </c>
      <c r="CQ155" t="s">
        <v>4231</v>
      </c>
      <c r="CR155">
        <v>0</v>
      </c>
      <c r="CS155" t="s">
        <v>4230</v>
      </c>
      <c r="CT155">
        <v>0</v>
      </c>
      <c r="CU155" t="s">
        <v>4226</v>
      </c>
      <c r="CV155" t="s">
        <v>4229</v>
      </c>
      <c r="CW155" t="s">
        <v>4228</v>
      </c>
      <c r="CX155" t="s">
        <v>2600</v>
      </c>
      <c r="CY155" t="s">
        <v>4227</v>
      </c>
      <c r="CZ155">
        <v>0</v>
      </c>
      <c r="DA155">
        <v>1.095824795</v>
      </c>
      <c r="DB155">
        <v>10958.247950000001</v>
      </c>
      <c r="DC155">
        <v>10958.247950000001</v>
      </c>
      <c r="DD155">
        <v>950</v>
      </c>
      <c r="DE155">
        <v>5</v>
      </c>
      <c r="DF155" t="s">
        <v>4226</v>
      </c>
      <c r="DG155">
        <v>0</v>
      </c>
      <c r="DH155" t="s">
        <v>4227</v>
      </c>
      <c r="DI155">
        <v>10000</v>
      </c>
      <c r="DJ155" t="s">
        <v>8575</v>
      </c>
      <c r="DK155">
        <v>650</v>
      </c>
      <c r="DL155">
        <v>6</v>
      </c>
      <c r="DM155" t="s">
        <v>2450</v>
      </c>
      <c r="DN155" t="s">
        <v>4243</v>
      </c>
      <c r="DO155" t="s">
        <v>8536</v>
      </c>
      <c r="DQ155">
        <f t="shared" si="5"/>
        <v>1</v>
      </c>
    </row>
    <row r="156" spans="1:121" x14ac:dyDescent="0.35">
      <c r="A156" t="str">
        <f t="shared" si="4"/>
        <v>SCS206AM</v>
      </c>
      <c r="B156" t="s">
        <v>4211</v>
      </c>
      <c r="C156">
        <v>10000</v>
      </c>
      <c r="D156" t="s">
        <v>4211</v>
      </c>
      <c r="E156" t="s">
        <v>187</v>
      </c>
      <c r="F156" t="s">
        <v>4211</v>
      </c>
      <c r="G156" t="s">
        <v>4225</v>
      </c>
      <c r="H156" t="s">
        <v>2282</v>
      </c>
      <c r="I156" t="s">
        <v>2450</v>
      </c>
      <c r="J156" t="s">
        <v>4224</v>
      </c>
      <c r="K156">
        <v>10000</v>
      </c>
      <c r="L156" t="s">
        <v>4223</v>
      </c>
      <c r="M156" t="s">
        <v>4211</v>
      </c>
      <c r="N156" t="s">
        <v>4211</v>
      </c>
      <c r="O156" t="s">
        <v>4211</v>
      </c>
      <c r="P156">
        <v>0</v>
      </c>
      <c r="Q156">
        <v>2469802</v>
      </c>
      <c r="R156">
        <v>0</v>
      </c>
      <c r="S156" t="s">
        <v>4222</v>
      </c>
      <c r="T156" t="s">
        <v>4221</v>
      </c>
      <c r="U156">
        <v>0</v>
      </c>
      <c r="V156">
        <v>0</v>
      </c>
      <c r="W156">
        <v>0</v>
      </c>
      <c r="X156" t="s">
        <v>4211</v>
      </c>
      <c r="Y156" t="s">
        <v>4211</v>
      </c>
      <c r="Z156" t="s">
        <v>4211</v>
      </c>
      <c r="AA156" t="s">
        <v>48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 t="s">
        <v>48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1.6519999999999999</v>
      </c>
      <c r="AQ156">
        <v>2.4580000000000002</v>
      </c>
      <c r="AR156">
        <v>1.5147600000000001</v>
      </c>
      <c r="AS156">
        <v>1.6983024879999999</v>
      </c>
      <c r="AT156">
        <v>0</v>
      </c>
      <c r="AU156">
        <v>1.912418964</v>
      </c>
      <c r="AV156">
        <v>0</v>
      </c>
      <c r="AW156">
        <v>1.65</v>
      </c>
      <c r="AX156">
        <v>1.95</v>
      </c>
      <c r="AY156">
        <v>0</v>
      </c>
      <c r="AZ156">
        <v>0</v>
      </c>
      <c r="BA156">
        <v>0</v>
      </c>
      <c r="BB156">
        <v>1.2087964229999999</v>
      </c>
      <c r="BC156">
        <v>3.02</v>
      </c>
      <c r="BD156">
        <v>2.4580000000000002</v>
      </c>
      <c r="BE156">
        <v>4597</v>
      </c>
      <c r="BF156">
        <v>570</v>
      </c>
      <c r="BG156">
        <v>0</v>
      </c>
      <c r="BH156">
        <v>0</v>
      </c>
      <c r="BI156">
        <v>0</v>
      </c>
      <c r="BJ156">
        <v>8</v>
      </c>
      <c r="BK156">
        <v>0</v>
      </c>
      <c r="BL156">
        <v>1560</v>
      </c>
      <c r="BM156">
        <v>8</v>
      </c>
      <c r="BN156">
        <v>0</v>
      </c>
      <c r="BO156">
        <v>0</v>
      </c>
      <c r="BP156">
        <v>0</v>
      </c>
      <c r="BQ156">
        <v>450</v>
      </c>
      <c r="BR156">
        <v>80</v>
      </c>
      <c r="BS156">
        <v>570</v>
      </c>
      <c r="BT156">
        <v>1</v>
      </c>
      <c r="BU156">
        <v>1</v>
      </c>
      <c r="BV156">
        <v>1000</v>
      </c>
      <c r="BW156">
        <v>1</v>
      </c>
      <c r="BX156">
        <v>0</v>
      </c>
      <c r="BY156">
        <v>1</v>
      </c>
      <c r="BZ156">
        <v>0</v>
      </c>
      <c r="CA156">
        <v>1</v>
      </c>
      <c r="CB156">
        <v>1</v>
      </c>
      <c r="CC156">
        <v>0</v>
      </c>
      <c r="CD156">
        <v>0</v>
      </c>
      <c r="CE156">
        <v>0</v>
      </c>
      <c r="CF156">
        <v>5</v>
      </c>
      <c r="CG156">
        <v>1</v>
      </c>
      <c r="CH156">
        <v>3</v>
      </c>
      <c r="CI156" t="s">
        <v>4220</v>
      </c>
      <c r="CJ156" t="s">
        <v>4219</v>
      </c>
      <c r="CK156" t="s">
        <v>4218</v>
      </c>
      <c r="CL156" t="s">
        <v>4217</v>
      </c>
      <c r="CM156">
        <v>0</v>
      </c>
      <c r="CN156" t="s">
        <v>4216</v>
      </c>
      <c r="CO156">
        <v>0</v>
      </c>
      <c r="CP156" t="s">
        <v>4215</v>
      </c>
      <c r="CQ156" t="s">
        <v>4214</v>
      </c>
      <c r="CR156">
        <v>0</v>
      </c>
      <c r="CS156">
        <v>0</v>
      </c>
      <c r="CT156">
        <v>0</v>
      </c>
      <c r="CU156" t="s">
        <v>4210</v>
      </c>
      <c r="CV156" t="s">
        <v>4213</v>
      </c>
      <c r="CW156" t="s">
        <v>4212</v>
      </c>
      <c r="CX156" t="s">
        <v>2600</v>
      </c>
      <c r="CY156" t="s">
        <v>4211</v>
      </c>
      <c r="CZ156">
        <v>0</v>
      </c>
      <c r="DA156">
        <v>1.2087964229999999</v>
      </c>
      <c r="DB156">
        <v>12087.96423</v>
      </c>
      <c r="DC156">
        <v>12087.96423</v>
      </c>
      <c r="DD156">
        <v>450</v>
      </c>
      <c r="DE156">
        <v>5</v>
      </c>
      <c r="DF156" t="s">
        <v>4210</v>
      </c>
      <c r="DG156">
        <v>0</v>
      </c>
      <c r="DH156" t="s">
        <v>4211</v>
      </c>
      <c r="DI156">
        <v>10000</v>
      </c>
      <c r="DJ156" t="s">
        <v>8575</v>
      </c>
      <c r="DK156">
        <v>650</v>
      </c>
      <c r="DL156">
        <v>6</v>
      </c>
      <c r="DM156" t="s">
        <v>2450</v>
      </c>
      <c r="DN156" t="s">
        <v>4224</v>
      </c>
      <c r="DO156" t="s">
        <v>8535</v>
      </c>
      <c r="DQ156">
        <f t="shared" si="5"/>
        <v>1</v>
      </c>
    </row>
    <row r="157" spans="1:121" x14ac:dyDescent="0.35">
      <c r="A157" t="str">
        <f t="shared" si="4"/>
        <v>SCS208AG</v>
      </c>
      <c r="B157" t="s">
        <v>4194</v>
      </c>
      <c r="C157">
        <v>10000</v>
      </c>
      <c r="D157" t="s">
        <v>4194</v>
      </c>
      <c r="E157" t="s">
        <v>187</v>
      </c>
      <c r="F157" t="s">
        <v>4194</v>
      </c>
      <c r="G157" t="s">
        <v>4209</v>
      </c>
      <c r="H157" t="s">
        <v>2282</v>
      </c>
      <c r="I157" t="s">
        <v>2311</v>
      </c>
      <c r="J157" t="s">
        <v>2322</v>
      </c>
      <c r="K157">
        <v>10000</v>
      </c>
      <c r="L157" t="s">
        <v>4208</v>
      </c>
      <c r="M157">
        <v>0</v>
      </c>
      <c r="N157" t="s">
        <v>4194</v>
      </c>
      <c r="O157" t="s">
        <v>4194</v>
      </c>
      <c r="P157" t="s">
        <v>4207</v>
      </c>
      <c r="Q157">
        <v>2318990</v>
      </c>
      <c r="R157">
        <v>0</v>
      </c>
      <c r="S157" t="s">
        <v>4206</v>
      </c>
      <c r="T157" t="s">
        <v>4205</v>
      </c>
      <c r="U157">
        <v>0</v>
      </c>
      <c r="V157">
        <v>0</v>
      </c>
      <c r="W157">
        <v>0</v>
      </c>
      <c r="X157" t="s">
        <v>4194</v>
      </c>
      <c r="Y157" t="s">
        <v>4194</v>
      </c>
      <c r="Z157" t="s">
        <v>4194</v>
      </c>
      <c r="AA157" t="s">
        <v>48</v>
      </c>
      <c r="AB157">
        <v>0</v>
      </c>
      <c r="AC157">
        <v>0</v>
      </c>
      <c r="AD157">
        <v>0</v>
      </c>
      <c r="AE157" t="s">
        <v>4204</v>
      </c>
      <c r="AF157">
        <v>0</v>
      </c>
      <c r="AG157">
        <v>0</v>
      </c>
      <c r="AH157" t="s">
        <v>48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2.0720000000000001</v>
      </c>
      <c r="AQ157">
        <v>0</v>
      </c>
      <c r="AR157">
        <v>1.8998699999999999</v>
      </c>
      <c r="AS157">
        <v>2.93613262</v>
      </c>
      <c r="AT157">
        <v>2.0499999999999998</v>
      </c>
      <c r="AU157">
        <v>2.041636462</v>
      </c>
      <c r="AV157">
        <v>0</v>
      </c>
      <c r="AW157">
        <v>2.0699999999999998</v>
      </c>
      <c r="AX157">
        <v>2.4500000000000002</v>
      </c>
      <c r="AY157">
        <v>0</v>
      </c>
      <c r="AZ157">
        <v>0</v>
      </c>
      <c r="BA157">
        <v>0</v>
      </c>
      <c r="BB157">
        <v>1.4573340050000001</v>
      </c>
      <c r="BC157">
        <v>3.02</v>
      </c>
      <c r="BD157">
        <v>2.4990000000000001</v>
      </c>
      <c r="BE157">
        <v>995</v>
      </c>
      <c r="BF157">
        <v>0</v>
      </c>
      <c r="BG157">
        <v>0</v>
      </c>
      <c r="BH157">
        <v>0</v>
      </c>
      <c r="BI157">
        <v>904</v>
      </c>
      <c r="BJ157">
        <v>0</v>
      </c>
      <c r="BK157">
        <v>0</v>
      </c>
      <c r="BL157">
        <v>1022</v>
      </c>
      <c r="BM157">
        <v>0</v>
      </c>
      <c r="BN157">
        <v>0</v>
      </c>
      <c r="BO157">
        <v>0</v>
      </c>
      <c r="BP157">
        <v>0</v>
      </c>
      <c r="BQ157">
        <v>965</v>
      </c>
      <c r="BR157">
        <v>0</v>
      </c>
      <c r="BS157">
        <v>904</v>
      </c>
      <c r="BT157">
        <v>1</v>
      </c>
      <c r="BU157">
        <v>0</v>
      </c>
      <c r="BV157">
        <v>1000</v>
      </c>
      <c r="BW157">
        <v>1</v>
      </c>
      <c r="BX157">
        <v>1</v>
      </c>
      <c r="BY157">
        <v>1</v>
      </c>
      <c r="BZ157">
        <v>0</v>
      </c>
      <c r="CA157">
        <v>1</v>
      </c>
      <c r="CB157">
        <v>1</v>
      </c>
      <c r="CC157">
        <v>0</v>
      </c>
      <c r="CD157">
        <v>0</v>
      </c>
      <c r="CE157">
        <v>0</v>
      </c>
      <c r="CF157">
        <v>5</v>
      </c>
      <c r="CG157">
        <v>1</v>
      </c>
      <c r="CH157">
        <v>6</v>
      </c>
      <c r="CI157" t="s">
        <v>4203</v>
      </c>
      <c r="CJ157">
        <v>0</v>
      </c>
      <c r="CK157" t="s">
        <v>4202</v>
      </c>
      <c r="CL157" t="s">
        <v>4201</v>
      </c>
      <c r="CM157" t="s">
        <v>4200</v>
      </c>
      <c r="CN157" t="s">
        <v>4199</v>
      </c>
      <c r="CO157">
        <v>0</v>
      </c>
      <c r="CP157" t="s">
        <v>4198</v>
      </c>
      <c r="CQ157" t="s">
        <v>4197</v>
      </c>
      <c r="CR157">
        <v>0</v>
      </c>
      <c r="CS157">
        <v>0</v>
      </c>
      <c r="CT157">
        <v>0</v>
      </c>
      <c r="CU157" t="s">
        <v>4193</v>
      </c>
      <c r="CV157" t="s">
        <v>4196</v>
      </c>
      <c r="CW157" t="s">
        <v>4195</v>
      </c>
      <c r="CX157" t="s">
        <v>2600</v>
      </c>
      <c r="CY157" t="s">
        <v>4194</v>
      </c>
      <c r="CZ157">
        <v>0</v>
      </c>
      <c r="DA157">
        <v>1.4573340050000001</v>
      </c>
      <c r="DB157">
        <v>14573.340050000001</v>
      </c>
      <c r="DC157">
        <v>14573.340050000001</v>
      </c>
      <c r="DD157">
        <v>965</v>
      </c>
      <c r="DE157">
        <v>5</v>
      </c>
      <c r="DF157" t="s">
        <v>4193</v>
      </c>
      <c r="DG157">
        <v>0</v>
      </c>
      <c r="DH157" t="s">
        <v>4194</v>
      </c>
      <c r="DI157">
        <v>10000</v>
      </c>
      <c r="DJ157" t="s">
        <v>8575</v>
      </c>
      <c r="DK157">
        <v>650</v>
      </c>
      <c r="DL157">
        <v>8</v>
      </c>
      <c r="DM157" t="s">
        <v>2311</v>
      </c>
      <c r="DN157" t="s">
        <v>2322</v>
      </c>
      <c r="DO157" t="s">
        <v>8525</v>
      </c>
      <c r="DQ157">
        <f t="shared" si="5"/>
        <v>1</v>
      </c>
    </row>
    <row r="158" spans="1:121" x14ac:dyDescent="0.35">
      <c r="A158" t="str">
        <f t="shared" si="4"/>
        <v>SCS208AG</v>
      </c>
      <c r="B158" t="s">
        <v>4179</v>
      </c>
      <c r="C158">
        <v>10000</v>
      </c>
      <c r="D158" t="s">
        <v>4179</v>
      </c>
      <c r="E158" t="s">
        <v>187</v>
      </c>
      <c r="F158" t="s">
        <v>4179</v>
      </c>
      <c r="G158" t="s">
        <v>4192</v>
      </c>
      <c r="H158" t="s">
        <v>2282</v>
      </c>
      <c r="I158" t="s">
        <v>2311</v>
      </c>
      <c r="J158" t="s">
        <v>4191</v>
      </c>
      <c r="K158">
        <v>10000</v>
      </c>
      <c r="L158" t="s">
        <v>4190</v>
      </c>
      <c r="M158">
        <v>0</v>
      </c>
      <c r="N158" t="s">
        <v>4179</v>
      </c>
      <c r="O158" t="s">
        <v>4179</v>
      </c>
      <c r="P158" t="s">
        <v>4189</v>
      </c>
      <c r="Q158">
        <v>2490230</v>
      </c>
      <c r="R158">
        <v>0</v>
      </c>
      <c r="S158" t="s">
        <v>4188</v>
      </c>
      <c r="T158" t="s">
        <v>4187</v>
      </c>
      <c r="U158">
        <v>0</v>
      </c>
      <c r="V158">
        <v>0</v>
      </c>
      <c r="W158">
        <v>0</v>
      </c>
      <c r="X158">
        <v>0</v>
      </c>
      <c r="Y158">
        <v>0</v>
      </c>
      <c r="Z158" t="s">
        <v>4179</v>
      </c>
      <c r="AA158" t="s">
        <v>48</v>
      </c>
      <c r="AB158">
        <v>0</v>
      </c>
      <c r="AC158">
        <v>0</v>
      </c>
      <c r="AD158">
        <v>0</v>
      </c>
      <c r="AE158" t="s">
        <v>196</v>
      </c>
      <c r="AF158">
        <v>0</v>
      </c>
      <c r="AG158">
        <v>0</v>
      </c>
      <c r="AH158" t="s">
        <v>129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2.9260000000000002</v>
      </c>
      <c r="AQ158">
        <v>0</v>
      </c>
      <c r="AR158">
        <v>2.6829299999999998</v>
      </c>
      <c r="AS158">
        <v>2.197015741</v>
      </c>
      <c r="AT158">
        <v>3.25</v>
      </c>
      <c r="AU158">
        <v>2.920315446</v>
      </c>
      <c r="AV158">
        <v>0</v>
      </c>
      <c r="AW158">
        <v>2.92</v>
      </c>
      <c r="AX158">
        <v>3.47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4.1436999999999999</v>
      </c>
      <c r="BE158">
        <v>965</v>
      </c>
      <c r="BF158">
        <v>0</v>
      </c>
      <c r="BG158">
        <v>0</v>
      </c>
      <c r="BH158">
        <v>0</v>
      </c>
      <c r="BI158">
        <v>50</v>
      </c>
      <c r="BJ158">
        <v>15</v>
      </c>
      <c r="BK158">
        <v>0</v>
      </c>
      <c r="BL158">
        <v>983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50</v>
      </c>
      <c r="BT158">
        <v>1</v>
      </c>
      <c r="BU158">
        <v>0</v>
      </c>
      <c r="BV158">
        <v>1000</v>
      </c>
      <c r="BW158">
        <v>1</v>
      </c>
      <c r="BX158">
        <v>1</v>
      </c>
      <c r="BY158">
        <v>1</v>
      </c>
      <c r="BZ158">
        <v>0</v>
      </c>
      <c r="CA158">
        <v>1</v>
      </c>
      <c r="CB158">
        <v>1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5</v>
      </c>
      <c r="CI158" t="s">
        <v>4186</v>
      </c>
      <c r="CJ158">
        <v>0</v>
      </c>
      <c r="CK158" t="s">
        <v>4185</v>
      </c>
      <c r="CL158" t="s">
        <v>4178</v>
      </c>
      <c r="CM158" t="s">
        <v>4184</v>
      </c>
      <c r="CN158" t="s">
        <v>4183</v>
      </c>
      <c r="CO158">
        <v>0</v>
      </c>
      <c r="CP158" t="s">
        <v>4182</v>
      </c>
      <c r="CQ158" t="s">
        <v>4181</v>
      </c>
      <c r="CR158">
        <v>0</v>
      </c>
      <c r="CS158">
        <v>0</v>
      </c>
      <c r="CT158">
        <v>0</v>
      </c>
      <c r="CU158">
        <v>0</v>
      </c>
      <c r="CV158">
        <v>0</v>
      </c>
      <c r="CW158" t="s">
        <v>4180</v>
      </c>
      <c r="CX158" t="s">
        <v>26</v>
      </c>
      <c r="CY158" t="s">
        <v>4179</v>
      </c>
      <c r="CZ158">
        <v>0</v>
      </c>
      <c r="DA158">
        <v>2.197015741</v>
      </c>
      <c r="DB158">
        <v>21970.15741</v>
      </c>
      <c r="DC158">
        <v>21970.15741</v>
      </c>
      <c r="DD158">
        <v>0</v>
      </c>
      <c r="DE158">
        <v>1</v>
      </c>
      <c r="DF158" t="s">
        <v>4178</v>
      </c>
      <c r="DG158">
        <v>0</v>
      </c>
      <c r="DH158" t="s">
        <v>4179</v>
      </c>
      <c r="DI158">
        <v>10000</v>
      </c>
      <c r="DJ158" t="s">
        <v>8575</v>
      </c>
      <c r="DK158">
        <v>650</v>
      </c>
      <c r="DL158">
        <v>8</v>
      </c>
      <c r="DM158" t="s">
        <v>2311</v>
      </c>
      <c r="DN158" t="s">
        <v>4191</v>
      </c>
      <c r="DO158" t="s">
        <v>8525</v>
      </c>
      <c r="DQ158">
        <f t="shared" si="5"/>
        <v>1</v>
      </c>
    </row>
    <row r="159" spans="1:121" x14ac:dyDescent="0.35">
      <c r="A159" t="str">
        <f t="shared" si="4"/>
        <v>SCS208AJ</v>
      </c>
      <c r="B159" t="s">
        <v>4164</v>
      </c>
      <c r="C159">
        <v>10000</v>
      </c>
      <c r="D159" t="s">
        <v>4164</v>
      </c>
      <c r="E159" t="s">
        <v>187</v>
      </c>
      <c r="F159" t="s">
        <v>4164</v>
      </c>
      <c r="G159" t="s">
        <v>4177</v>
      </c>
      <c r="H159" t="s">
        <v>2282</v>
      </c>
      <c r="I159" t="s">
        <v>2311</v>
      </c>
      <c r="J159" t="s">
        <v>4176</v>
      </c>
      <c r="K159">
        <v>10000</v>
      </c>
      <c r="L159" t="s">
        <v>4175</v>
      </c>
      <c r="M159">
        <v>0</v>
      </c>
      <c r="N159" t="s">
        <v>4164</v>
      </c>
      <c r="O159" t="s">
        <v>4164</v>
      </c>
      <c r="P159" t="s">
        <v>4174</v>
      </c>
      <c r="Q159">
        <v>2947034</v>
      </c>
      <c r="R159">
        <v>0</v>
      </c>
      <c r="S159" t="s">
        <v>4173</v>
      </c>
      <c r="T159" t="s">
        <v>4172</v>
      </c>
      <c r="U159">
        <v>0</v>
      </c>
      <c r="V159">
        <v>0</v>
      </c>
      <c r="W159">
        <v>0</v>
      </c>
      <c r="X159">
        <v>0</v>
      </c>
      <c r="Y159">
        <v>0</v>
      </c>
      <c r="Z159" t="s">
        <v>4164</v>
      </c>
      <c r="AA159" t="s">
        <v>129</v>
      </c>
      <c r="AB159">
        <v>0</v>
      </c>
      <c r="AC159">
        <v>0</v>
      </c>
      <c r="AD159">
        <v>0</v>
      </c>
      <c r="AE159" t="s">
        <v>196</v>
      </c>
      <c r="AF159">
        <v>0</v>
      </c>
      <c r="AG159">
        <v>0</v>
      </c>
      <c r="AH159" t="s">
        <v>129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2.8559999999999999</v>
      </c>
      <c r="AQ159">
        <v>0</v>
      </c>
      <c r="AR159">
        <v>2.6187399999999998</v>
      </c>
      <c r="AS159">
        <v>1.8302081619999999</v>
      </c>
      <c r="AT159">
        <v>3.28</v>
      </c>
      <c r="AU159">
        <v>2.661880451</v>
      </c>
      <c r="AV159">
        <v>0</v>
      </c>
      <c r="AW159">
        <v>2.85</v>
      </c>
      <c r="AX159">
        <v>3.38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3.9620000000000002</v>
      </c>
      <c r="BE159">
        <v>0</v>
      </c>
      <c r="BF159">
        <v>0</v>
      </c>
      <c r="BG159">
        <v>0</v>
      </c>
      <c r="BH159">
        <v>0</v>
      </c>
      <c r="BI159">
        <v>50</v>
      </c>
      <c r="BJ159">
        <v>50</v>
      </c>
      <c r="BK159">
        <v>0</v>
      </c>
      <c r="BL159">
        <v>1975</v>
      </c>
      <c r="BM159">
        <v>50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50</v>
      </c>
      <c r="BT159">
        <v>1000</v>
      </c>
      <c r="BU159">
        <v>0</v>
      </c>
      <c r="BV159">
        <v>1000</v>
      </c>
      <c r="BW159">
        <v>1000</v>
      </c>
      <c r="BX159">
        <v>1</v>
      </c>
      <c r="BY159">
        <v>1</v>
      </c>
      <c r="BZ159">
        <v>0</v>
      </c>
      <c r="CA159">
        <v>1</v>
      </c>
      <c r="CB159">
        <v>1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18</v>
      </c>
      <c r="CI159" t="s">
        <v>4171</v>
      </c>
      <c r="CJ159">
        <v>0</v>
      </c>
      <c r="CK159" t="s">
        <v>4170</v>
      </c>
      <c r="CL159" t="s">
        <v>4163</v>
      </c>
      <c r="CM159" t="s">
        <v>4169</v>
      </c>
      <c r="CN159" t="s">
        <v>4168</v>
      </c>
      <c r="CO159">
        <v>0</v>
      </c>
      <c r="CP159" t="s">
        <v>4167</v>
      </c>
      <c r="CQ159" t="s">
        <v>4166</v>
      </c>
      <c r="CR159">
        <v>0</v>
      </c>
      <c r="CS159">
        <v>0</v>
      </c>
      <c r="CT159">
        <v>0</v>
      </c>
      <c r="CU159">
        <v>0</v>
      </c>
      <c r="CV159">
        <v>0</v>
      </c>
      <c r="CW159" t="s">
        <v>4165</v>
      </c>
      <c r="CX159" t="s">
        <v>26</v>
      </c>
      <c r="CY159" t="s">
        <v>4164</v>
      </c>
      <c r="CZ159">
        <v>0</v>
      </c>
      <c r="DA159">
        <v>1.8302081619999999</v>
      </c>
      <c r="DB159">
        <v>18302.081620000001</v>
      </c>
      <c r="DC159">
        <v>18302.081620000001</v>
      </c>
      <c r="DD159">
        <v>0</v>
      </c>
      <c r="DE159">
        <v>1000</v>
      </c>
      <c r="DF159" t="s">
        <v>4163</v>
      </c>
      <c r="DG159">
        <v>0</v>
      </c>
      <c r="DH159" t="s">
        <v>4164</v>
      </c>
      <c r="DI159">
        <v>10000</v>
      </c>
      <c r="DJ159" t="s">
        <v>8575</v>
      </c>
      <c r="DK159">
        <v>650</v>
      </c>
      <c r="DL159">
        <v>8</v>
      </c>
      <c r="DM159" t="s">
        <v>2311</v>
      </c>
      <c r="DN159" t="s">
        <v>4176</v>
      </c>
      <c r="DO159" t="s">
        <v>8536</v>
      </c>
      <c r="DQ159">
        <f t="shared" si="5"/>
        <v>1</v>
      </c>
    </row>
    <row r="160" spans="1:121" x14ac:dyDescent="0.35">
      <c r="A160" t="str">
        <f t="shared" si="4"/>
        <v>SCS208AM</v>
      </c>
      <c r="B160" t="s">
        <v>4146</v>
      </c>
      <c r="C160">
        <v>10000</v>
      </c>
      <c r="D160" t="s">
        <v>4146</v>
      </c>
      <c r="E160" t="s">
        <v>187</v>
      </c>
      <c r="F160" t="s">
        <v>4146</v>
      </c>
      <c r="G160" t="s">
        <v>4162</v>
      </c>
      <c r="H160" t="s">
        <v>2282</v>
      </c>
      <c r="I160" t="s">
        <v>2311</v>
      </c>
      <c r="J160" t="s">
        <v>4161</v>
      </c>
      <c r="K160">
        <v>10000</v>
      </c>
      <c r="L160" t="s">
        <v>4160</v>
      </c>
      <c r="M160">
        <v>0</v>
      </c>
      <c r="N160" t="s">
        <v>4146</v>
      </c>
      <c r="O160" t="s">
        <v>4146</v>
      </c>
      <c r="P160" t="s">
        <v>4159</v>
      </c>
      <c r="Q160">
        <v>2469803</v>
      </c>
      <c r="R160">
        <v>0</v>
      </c>
      <c r="S160" t="s">
        <v>4158</v>
      </c>
      <c r="T160" t="s">
        <v>4157</v>
      </c>
      <c r="U160">
        <v>0</v>
      </c>
      <c r="V160">
        <v>1503468</v>
      </c>
      <c r="W160">
        <v>0</v>
      </c>
      <c r="X160" t="s">
        <v>4146</v>
      </c>
      <c r="Y160" t="s">
        <v>4146</v>
      </c>
      <c r="Z160" t="s">
        <v>4146</v>
      </c>
      <c r="AA160" t="s">
        <v>48</v>
      </c>
      <c r="AB160">
        <v>0</v>
      </c>
      <c r="AC160">
        <v>0</v>
      </c>
      <c r="AD160">
        <v>0</v>
      </c>
      <c r="AE160" t="s">
        <v>48</v>
      </c>
      <c r="AF160">
        <v>0</v>
      </c>
      <c r="AG160">
        <v>0</v>
      </c>
      <c r="AH160" t="s">
        <v>48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2.044</v>
      </c>
      <c r="AQ160">
        <v>0</v>
      </c>
      <c r="AR160">
        <v>1.8742000000000001</v>
      </c>
      <c r="AS160">
        <v>2.4264046330000002</v>
      </c>
      <c r="AT160">
        <v>2.73</v>
      </c>
      <c r="AU160">
        <v>2.338836707</v>
      </c>
      <c r="AV160">
        <v>0</v>
      </c>
      <c r="AW160">
        <v>2.04</v>
      </c>
      <c r="AX160">
        <v>2.42</v>
      </c>
      <c r="AY160">
        <v>0</v>
      </c>
      <c r="AZ160">
        <v>2.5409999999999999</v>
      </c>
      <c r="BA160">
        <v>0</v>
      </c>
      <c r="BB160">
        <v>1.5251169819999999</v>
      </c>
      <c r="BC160">
        <v>3.14</v>
      </c>
      <c r="BD160">
        <v>3.4807999999999999</v>
      </c>
      <c r="BE160">
        <v>2049</v>
      </c>
      <c r="BF160">
        <v>0</v>
      </c>
      <c r="BG160">
        <v>0</v>
      </c>
      <c r="BH160">
        <v>111</v>
      </c>
      <c r="BI160">
        <v>50</v>
      </c>
      <c r="BJ160">
        <v>0</v>
      </c>
      <c r="BK160">
        <v>0</v>
      </c>
      <c r="BL160">
        <v>65</v>
      </c>
      <c r="BM160">
        <v>0</v>
      </c>
      <c r="BN160">
        <v>0</v>
      </c>
      <c r="BO160">
        <v>45</v>
      </c>
      <c r="BP160">
        <v>0</v>
      </c>
      <c r="BQ160">
        <v>295</v>
      </c>
      <c r="BR160">
        <v>0</v>
      </c>
      <c r="BS160">
        <v>50</v>
      </c>
      <c r="BT160">
        <v>1</v>
      </c>
      <c r="BU160">
        <v>0</v>
      </c>
      <c r="BV160">
        <v>1000</v>
      </c>
      <c r="BW160">
        <v>1</v>
      </c>
      <c r="BX160">
        <v>1</v>
      </c>
      <c r="BY160">
        <v>1</v>
      </c>
      <c r="BZ160">
        <v>0</v>
      </c>
      <c r="CA160">
        <v>1</v>
      </c>
      <c r="CB160">
        <v>1</v>
      </c>
      <c r="CC160">
        <v>0</v>
      </c>
      <c r="CD160">
        <v>5</v>
      </c>
      <c r="CE160">
        <v>0</v>
      </c>
      <c r="CF160">
        <v>5</v>
      </c>
      <c r="CG160">
        <v>1</v>
      </c>
      <c r="CH160">
        <v>6</v>
      </c>
      <c r="CI160" t="s">
        <v>4156</v>
      </c>
      <c r="CJ160">
        <v>0</v>
      </c>
      <c r="CK160" t="s">
        <v>4155</v>
      </c>
      <c r="CL160" t="s">
        <v>4154</v>
      </c>
      <c r="CM160" t="s">
        <v>4153</v>
      </c>
      <c r="CN160" t="s">
        <v>4152</v>
      </c>
      <c r="CO160">
        <v>0</v>
      </c>
      <c r="CP160" t="s">
        <v>4151</v>
      </c>
      <c r="CQ160" t="s">
        <v>4150</v>
      </c>
      <c r="CR160">
        <v>0</v>
      </c>
      <c r="CS160" t="s">
        <v>4149</v>
      </c>
      <c r="CT160">
        <v>0</v>
      </c>
      <c r="CU160" t="s">
        <v>4145</v>
      </c>
      <c r="CV160" t="s">
        <v>4148</v>
      </c>
      <c r="CW160" t="s">
        <v>4147</v>
      </c>
      <c r="CX160" t="s">
        <v>2600</v>
      </c>
      <c r="CY160" t="s">
        <v>4146</v>
      </c>
      <c r="CZ160">
        <v>0</v>
      </c>
      <c r="DA160">
        <v>1.5251169819999999</v>
      </c>
      <c r="DB160">
        <v>15251.169819999999</v>
      </c>
      <c r="DC160">
        <v>15251.169819999999</v>
      </c>
      <c r="DD160">
        <v>295</v>
      </c>
      <c r="DE160">
        <v>5</v>
      </c>
      <c r="DF160" t="s">
        <v>4145</v>
      </c>
      <c r="DG160">
        <v>0</v>
      </c>
      <c r="DH160" t="s">
        <v>4146</v>
      </c>
      <c r="DI160">
        <v>10000</v>
      </c>
      <c r="DJ160" t="s">
        <v>8575</v>
      </c>
      <c r="DK160">
        <v>650</v>
      </c>
      <c r="DL160">
        <v>8</v>
      </c>
      <c r="DM160" t="s">
        <v>2311</v>
      </c>
      <c r="DN160" t="s">
        <v>4161</v>
      </c>
      <c r="DO160" t="s">
        <v>8535</v>
      </c>
      <c r="DQ160">
        <f t="shared" si="5"/>
        <v>1</v>
      </c>
    </row>
    <row r="161" spans="1:121" x14ac:dyDescent="0.35">
      <c r="A161" t="str">
        <f t="shared" si="4"/>
        <v>SCS210AG</v>
      </c>
      <c r="B161" t="s">
        <v>4131</v>
      </c>
      <c r="C161">
        <v>10000</v>
      </c>
      <c r="D161" t="s">
        <v>4131</v>
      </c>
      <c r="E161" t="s">
        <v>187</v>
      </c>
      <c r="F161" t="s">
        <v>4131</v>
      </c>
      <c r="G161" t="s">
        <v>4144</v>
      </c>
      <c r="H161" t="s">
        <v>2282</v>
      </c>
      <c r="I161" t="s">
        <v>3183</v>
      </c>
      <c r="J161" t="s">
        <v>3177</v>
      </c>
      <c r="K161">
        <v>10000</v>
      </c>
      <c r="L161" t="s">
        <v>4143</v>
      </c>
      <c r="M161">
        <v>0</v>
      </c>
      <c r="N161" t="s">
        <v>4131</v>
      </c>
      <c r="O161" t="s">
        <v>4131</v>
      </c>
      <c r="P161">
        <v>0</v>
      </c>
      <c r="Q161">
        <v>2318991</v>
      </c>
      <c r="R161">
        <v>0</v>
      </c>
      <c r="S161" t="s">
        <v>4142</v>
      </c>
      <c r="T161" t="s">
        <v>4141</v>
      </c>
      <c r="U161">
        <v>0</v>
      </c>
      <c r="V161">
        <v>1835054</v>
      </c>
      <c r="W161">
        <v>0</v>
      </c>
      <c r="X161" t="s">
        <v>4131</v>
      </c>
      <c r="Y161" t="s">
        <v>4131</v>
      </c>
      <c r="Z161" t="s">
        <v>4131</v>
      </c>
      <c r="AA161" t="s">
        <v>48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 t="s">
        <v>48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2.4220000000000002</v>
      </c>
      <c r="AQ161">
        <v>0</v>
      </c>
      <c r="AR161">
        <v>2.2208000000000001</v>
      </c>
      <c r="AS161">
        <v>3.0276396390000002</v>
      </c>
      <c r="AT161">
        <v>0</v>
      </c>
      <c r="AU161">
        <v>2.3129932069999999</v>
      </c>
      <c r="AV161">
        <v>0</v>
      </c>
      <c r="AW161">
        <v>2.42</v>
      </c>
      <c r="AX161">
        <v>2.87</v>
      </c>
      <c r="AY161">
        <v>0</v>
      </c>
      <c r="AZ161">
        <v>2.7389999999999999</v>
      </c>
      <c r="BA161">
        <v>0</v>
      </c>
      <c r="BB161">
        <v>1.807546053</v>
      </c>
      <c r="BC161">
        <v>3.51</v>
      </c>
      <c r="BD161">
        <v>3.4580000000000002</v>
      </c>
      <c r="BE161">
        <v>680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933</v>
      </c>
      <c r="BM161">
        <v>0</v>
      </c>
      <c r="BN161">
        <v>0</v>
      </c>
      <c r="BO161">
        <v>50</v>
      </c>
      <c r="BP161">
        <v>0</v>
      </c>
      <c r="BQ161">
        <v>300</v>
      </c>
      <c r="BR161">
        <v>0</v>
      </c>
      <c r="BS161">
        <v>166</v>
      </c>
      <c r="BT161">
        <v>1</v>
      </c>
      <c r="BU161">
        <v>0</v>
      </c>
      <c r="BV161">
        <v>1000</v>
      </c>
      <c r="BW161">
        <v>1</v>
      </c>
      <c r="BX161">
        <v>0</v>
      </c>
      <c r="BY161">
        <v>1</v>
      </c>
      <c r="BZ161">
        <v>0</v>
      </c>
      <c r="CA161">
        <v>1</v>
      </c>
      <c r="CB161">
        <v>1</v>
      </c>
      <c r="CC161">
        <v>0</v>
      </c>
      <c r="CD161">
        <v>1000</v>
      </c>
      <c r="CE161">
        <v>0</v>
      </c>
      <c r="CF161">
        <v>5</v>
      </c>
      <c r="CG161">
        <v>1</v>
      </c>
      <c r="CH161">
        <v>21</v>
      </c>
      <c r="CI161" t="s">
        <v>4140</v>
      </c>
      <c r="CJ161">
        <v>0</v>
      </c>
      <c r="CK161" t="s">
        <v>4139</v>
      </c>
      <c r="CL161" t="s">
        <v>4138</v>
      </c>
      <c r="CM161">
        <v>0</v>
      </c>
      <c r="CN161" t="s">
        <v>4137</v>
      </c>
      <c r="CO161">
        <v>0</v>
      </c>
      <c r="CP161" t="s">
        <v>4136</v>
      </c>
      <c r="CQ161" t="s">
        <v>4135</v>
      </c>
      <c r="CR161">
        <v>0</v>
      </c>
      <c r="CS161" t="s">
        <v>4134</v>
      </c>
      <c r="CT161">
        <v>0</v>
      </c>
      <c r="CU161" t="s">
        <v>4130</v>
      </c>
      <c r="CV161" t="s">
        <v>4133</v>
      </c>
      <c r="CW161" t="s">
        <v>4132</v>
      </c>
      <c r="CX161" t="s">
        <v>2600</v>
      </c>
      <c r="CY161" t="s">
        <v>4131</v>
      </c>
      <c r="CZ161">
        <v>0</v>
      </c>
      <c r="DA161">
        <v>1.807546053</v>
      </c>
      <c r="DB161">
        <v>18075.46053</v>
      </c>
      <c r="DC161">
        <v>18075.46053</v>
      </c>
      <c r="DD161">
        <v>300</v>
      </c>
      <c r="DE161">
        <v>5</v>
      </c>
      <c r="DF161" t="s">
        <v>4130</v>
      </c>
      <c r="DG161">
        <v>0</v>
      </c>
      <c r="DH161" t="s">
        <v>4131</v>
      </c>
      <c r="DI161">
        <v>10000</v>
      </c>
      <c r="DJ161" t="s">
        <v>8575</v>
      </c>
      <c r="DK161">
        <v>650</v>
      </c>
      <c r="DL161">
        <v>10</v>
      </c>
      <c r="DM161" t="s">
        <v>3183</v>
      </c>
      <c r="DN161" t="s">
        <v>3177</v>
      </c>
      <c r="DO161" t="s">
        <v>8525</v>
      </c>
      <c r="DQ161">
        <f t="shared" si="5"/>
        <v>1</v>
      </c>
    </row>
    <row r="162" spans="1:121" x14ac:dyDescent="0.35">
      <c r="A162" t="str">
        <f t="shared" si="4"/>
        <v>SCS210AG</v>
      </c>
      <c r="B162" t="s">
        <v>4117</v>
      </c>
      <c r="C162">
        <v>10000</v>
      </c>
      <c r="D162" t="s">
        <v>4117</v>
      </c>
      <c r="E162" t="s">
        <v>187</v>
      </c>
      <c r="F162" t="s">
        <v>4117</v>
      </c>
      <c r="G162" t="s">
        <v>4129</v>
      </c>
      <c r="H162" t="s">
        <v>2282</v>
      </c>
      <c r="I162" t="s">
        <v>3183</v>
      </c>
      <c r="J162" t="s">
        <v>4128</v>
      </c>
      <c r="K162">
        <v>10000</v>
      </c>
      <c r="L162" t="s">
        <v>4127</v>
      </c>
      <c r="M162">
        <v>0</v>
      </c>
      <c r="N162" t="s">
        <v>4117</v>
      </c>
      <c r="O162">
        <v>0</v>
      </c>
      <c r="P162" t="s">
        <v>4126</v>
      </c>
      <c r="Q162">
        <v>2490231</v>
      </c>
      <c r="R162">
        <v>0</v>
      </c>
      <c r="S162" t="s">
        <v>4125</v>
      </c>
      <c r="T162" t="s">
        <v>4124</v>
      </c>
      <c r="U162">
        <v>0</v>
      </c>
      <c r="V162">
        <v>0</v>
      </c>
      <c r="W162">
        <v>0</v>
      </c>
      <c r="X162">
        <v>0</v>
      </c>
      <c r="Y162">
        <v>0</v>
      </c>
      <c r="Z162" t="s">
        <v>4117</v>
      </c>
      <c r="AA162" t="s">
        <v>48</v>
      </c>
      <c r="AB162">
        <v>0</v>
      </c>
      <c r="AC162">
        <v>0</v>
      </c>
      <c r="AD162">
        <v>0</v>
      </c>
      <c r="AE162" t="s">
        <v>196</v>
      </c>
      <c r="AF162">
        <v>0</v>
      </c>
      <c r="AG162">
        <v>0</v>
      </c>
      <c r="AH162" t="s">
        <v>129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3.36</v>
      </c>
      <c r="AQ162">
        <v>0</v>
      </c>
      <c r="AR162">
        <v>3.08087</v>
      </c>
      <c r="AS162">
        <v>0</v>
      </c>
      <c r="AT162">
        <v>3.74</v>
      </c>
      <c r="AU162">
        <v>3.3596549379999998</v>
      </c>
      <c r="AV162">
        <v>0</v>
      </c>
      <c r="AW162">
        <v>3.36</v>
      </c>
      <c r="AX162">
        <v>3.98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4.7685000000000004</v>
      </c>
      <c r="BE162">
        <v>817</v>
      </c>
      <c r="BF162">
        <v>0</v>
      </c>
      <c r="BG162">
        <v>0</v>
      </c>
      <c r="BH162">
        <v>0</v>
      </c>
      <c r="BI162">
        <v>50</v>
      </c>
      <c r="BJ162">
        <v>23</v>
      </c>
      <c r="BK162">
        <v>0</v>
      </c>
      <c r="BL162">
        <v>822</v>
      </c>
      <c r="BM162">
        <v>23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50</v>
      </c>
      <c r="BT162">
        <v>1</v>
      </c>
      <c r="BU162">
        <v>0</v>
      </c>
      <c r="BV162">
        <v>1000</v>
      </c>
      <c r="BW162">
        <v>0</v>
      </c>
      <c r="BX162">
        <v>1</v>
      </c>
      <c r="BY162">
        <v>1</v>
      </c>
      <c r="BZ162">
        <v>0</v>
      </c>
      <c r="CA162">
        <v>1</v>
      </c>
      <c r="CB162">
        <v>1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4</v>
      </c>
      <c r="CI162" t="s">
        <v>4123</v>
      </c>
      <c r="CJ162">
        <v>0</v>
      </c>
      <c r="CK162" t="s">
        <v>4116</v>
      </c>
      <c r="CL162">
        <v>0</v>
      </c>
      <c r="CM162" t="s">
        <v>4122</v>
      </c>
      <c r="CN162" t="s">
        <v>4121</v>
      </c>
      <c r="CO162">
        <v>0</v>
      </c>
      <c r="CP162" t="s">
        <v>4120</v>
      </c>
      <c r="CQ162" t="s">
        <v>4119</v>
      </c>
      <c r="CR162">
        <v>0</v>
      </c>
      <c r="CS162">
        <v>0</v>
      </c>
      <c r="CT162">
        <v>0</v>
      </c>
      <c r="CU162">
        <v>0</v>
      </c>
      <c r="CV162">
        <v>0</v>
      </c>
      <c r="CW162" t="s">
        <v>4118</v>
      </c>
      <c r="CX162" t="s">
        <v>25</v>
      </c>
      <c r="CY162" t="s">
        <v>4117</v>
      </c>
      <c r="CZ162">
        <v>0</v>
      </c>
      <c r="DA162">
        <v>3.08087</v>
      </c>
      <c r="DB162">
        <v>30808.7</v>
      </c>
      <c r="DC162">
        <v>30808.7</v>
      </c>
      <c r="DD162">
        <v>0</v>
      </c>
      <c r="DE162">
        <v>1000</v>
      </c>
      <c r="DF162" t="s">
        <v>4116</v>
      </c>
      <c r="DG162">
        <v>0</v>
      </c>
      <c r="DH162" t="s">
        <v>4117</v>
      </c>
      <c r="DI162">
        <v>10000</v>
      </c>
      <c r="DJ162" t="s">
        <v>8575</v>
      </c>
      <c r="DK162">
        <v>650</v>
      </c>
      <c r="DL162">
        <v>10</v>
      </c>
      <c r="DM162" t="s">
        <v>3183</v>
      </c>
      <c r="DN162" t="s">
        <v>4128</v>
      </c>
      <c r="DO162" t="s">
        <v>8525</v>
      </c>
      <c r="DQ162">
        <f t="shared" si="5"/>
        <v>1</v>
      </c>
    </row>
    <row r="163" spans="1:121" x14ac:dyDescent="0.35">
      <c r="A163" t="str">
        <f t="shared" si="4"/>
        <v>SCS210AJ</v>
      </c>
      <c r="B163" t="s">
        <v>4110</v>
      </c>
      <c r="C163">
        <v>10000</v>
      </c>
      <c r="D163" t="s">
        <v>4110</v>
      </c>
      <c r="E163" t="s">
        <v>187</v>
      </c>
      <c r="F163" t="s">
        <v>4110</v>
      </c>
      <c r="G163" t="s">
        <v>4115</v>
      </c>
      <c r="H163" t="s">
        <v>2282</v>
      </c>
      <c r="I163" t="s">
        <v>3183</v>
      </c>
      <c r="J163" t="s">
        <v>4102</v>
      </c>
      <c r="K163">
        <v>10000</v>
      </c>
      <c r="L163" t="s">
        <v>4114</v>
      </c>
      <c r="M163">
        <v>0</v>
      </c>
      <c r="N163">
        <v>0</v>
      </c>
      <c r="O163">
        <v>0</v>
      </c>
      <c r="P163" t="s">
        <v>4113</v>
      </c>
      <c r="Q163">
        <v>2947035</v>
      </c>
      <c r="R163">
        <v>0</v>
      </c>
      <c r="S163" t="s">
        <v>4112</v>
      </c>
      <c r="T163" t="s">
        <v>4111</v>
      </c>
      <c r="U163">
        <v>0</v>
      </c>
      <c r="V163">
        <v>0</v>
      </c>
      <c r="W163">
        <v>0</v>
      </c>
      <c r="X163">
        <v>0</v>
      </c>
      <c r="Y163">
        <v>0</v>
      </c>
      <c r="Z163" t="s">
        <v>4110</v>
      </c>
      <c r="AA163" t="s">
        <v>129</v>
      </c>
      <c r="AB163">
        <v>0</v>
      </c>
      <c r="AC163">
        <v>0</v>
      </c>
      <c r="AD163">
        <v>0</v>
      </c>
      <c r="AE163" t="s">
        <v>196</v>
      </c>
      <c r="AF163">
        <v>0</v>
      </c>
      <c r="AG163">
        <v>0</v>
      </c>
      <c r="AH163" t="s">
        <v>129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3.4159999999999999</v>
      </c>
      <c r="AQ163">
        <v>0</v>
      </c>
      <c r="AR163">
        <v>0</v>
      </c>
      <c r="AS163">
        <v>0</v>
      </c>
      <c r="AT163">
        <v>3.46</v>
      </c>
      <c r="AU163">
        <v>3.1916721909999999</v>
      </c>
      <c r="AV163">
        <v>0</v>
      </c>
      <c r="AW163">
        <v>3.41</v>
      </c>
      <c r="AX163">
        <v>4.05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4.4115000000000002</v>
      </c>
      <c r="BE163">
        <v>0</v>
      </c>
      <c r="BF163">
        <v>0</v>
      </c>
      <c r="BG163">
        <v>0</v>
      </c>
      <c r="BH163">
        <v>0</v>
      </c>
      <c r="BI163">
        <v>50</v>
      </c>
      <c r="BJ163">
        <v>50</v>
      </c>
      <c r="BK163">
        <v>0</v>
      </c>
      <c r="BL163">
        <v>1850</v>
      </c>
      <c r="BM163">
        <v>50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50</v>
      </c>
      <c r="BT163">
        <v>1000</v>
      </c>
      <c r="BU163">
        <v>0</v>
      </c>
      <c r="BV163">
        <v>0</v>
      </c>
      <c r="BW163">
        <v>0</v>
      </c>
      <c r="BX163">
        <v>1</v>
      </c>
      <c r="BY163">
        <v>1</v>
      </c>
      <c r="BZ163">
        <v>0</v>
      </c>
      <c r="CA163">
        <v>1</v>
      </c>
      <c r="CB163">
        <v>1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5</v>
      </c>
      <c r="CI163" t="s">
        <v>4109</v>
      </c>
      <c r="CJ163">
        <v>0</v>
      </c>
      <c r="CK163">
        <v>0</v>
      </c>
      <c r="CL163">
        <v>0</v>
      </c>
      <c r="CM163" t="s">
        <v>4108</v>
      </c>
      <c r="CN163" t="s">
        <v>4104</v>
      </c>
      <c r="CO163">
        <v>0</v>
      </c>
      <c r="CP163" t="s">
        <v>4107</v>
      </c>
      <c r="CQ163" t="s">
        <v>4106</v>
      </c>
      <c r="CR163">
        <v>0</v>
      </c>
      <c r="CS163">
        <v>0</v>
      </c>
      <c r="CT163">
        <v>0</v>
      </c>
      <c r="CU163">
        <v>0</v>
      </c>
      <c r="CV163">
        <v>0</v>
      </c>
      <c r="CW163" t="s">
        <v>4105</v>
      </c>
      <c r="CX163" t="s">
        <v>404</v>
      </c>
      <c r="CY163">
        <v>2947035</v>
      </c>
      <c r="CZ163">
        <v>0</v>
      </c>
      <c r="DA163">
        <v>3.1916721909999999</v>
      </c>
      <c r="DB163">
        <v>31916.72191</v>
      </c>
      <c r="DC163">
        <v>31916.72191</v>
      </c>
      <c r="DD163">
        <v>50</v>
      </c>
      <c r="DE163">
        <v>1</v>
      </c>
      <c r="DF163" t="s">
        <v>4104</v>
      </c>
      <c r="DG163">
        <v>0</v>
      </c>
      <c r="DH163" t="s">
        <v>4110</v>
      </c>
      <c r="DI163">
        <v>10000</v>
      </c>
      <c r="DJ163" t="s">
        <v>8575</v>
      </c>
      <c r="DK163">
        <v>650</v>
      </c>
      <c r="DL163">
        <v>10</v>
      </c>
      <c r="DM163" t="s">
        <v>3183</v>
      </c>
      <c r="DN163" t="s">
        <v>4102</v>
      </c>
      <c r="DO163" t="s">
        <v>8536</v>
      </c>
      <c r="DQ163">
        <f t="shared" si="5"/>
        <v>1</v>
      </c>
    </row>
    <row r="164" spans="1:121" x14ac:dyDescent="0.35">
      <c r="A164" t="str">
        <f t="shared" si="4"/>
        <v>SCS210AJ</v>
      </c>
      <c r="B164" t="s">
        <v>4091</v>
      </c>
      <c r="C164">
        <v>10000</v>
      </c>
      <c r="D164" t="s">
        <v>4091</v>
      </c>
      <c r="E164" t="s">
        <v>187</v>
      </c>
      <c r="F164" t="s">
        <v>4091</v>
      </c>
      <c r="G164" t="s">
        <v>4103</v>
      </c>
      <c r="H164" t="s">
        <v>2282</v>
      </c>
      <c r="I164" t="s">
        <v>3183</v>
      </c>
      <c r="J164" t="s">
        <v>4102</v>
      </c>
      <c r="K164">
        <v>10000</v>
      </c>
      <c r="L164" t="s">
        <v>4101</v>
      </c>
      <c r="M164">
        <v>0</v>
      </c>
      <c r="N164" t="s">
        <v>4091</v>
      </c>
      <c r="O164" t="s">
        <v>4091</v>
      </c>
      <c r="P164">
        <v>0</v>
      </c>
      <c r="Q164">
        <v>2319008</v>
      </c>
      <c r="R164">
        <v>0</v>
      </c>
      <c r="S164" t="s">
        <v>4100</v>
      </c>
      <c r="T164">
        <v>0</v>
      </c>
      <c r="U164">
        <v>0</v>
      </c>
      <c r="V164">
        <v>1880088</v>
      </c>
      <c r="W164">
        <v>0</v>
      </c>
      <c r="X164" t="s">
        <v>4091</v>
      </c>
      <c r="Y164" t="s">
        <v>4091</v>
      </c>
      <c r="Z164" t="s">
        <v>4091</v>
      </c>
      <c r="AA164" t="s">
        <v>129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 t="s">
        <v>129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2.3239999999999998</v>
      </c>
      <c r="AQ164">
        <v>0</v>
      </c>
      <c r="AR164">
        <v>2.1309399999999998</v>
      </c>
      <c r="AS164">
        <v>1.900600783</v>
      </c>
      <c r="AT164">
        <v>0</v>
      </c>
      <c r="AU164">
        <v>2.1966974590000001</v>
      </c>
      <c r="AV164">
        <v>0</v>
      </c>
      <c r="AW164">
        <v>2.3199999999999998</v>
      </c>
      <c r="AX164">
        <v>0</v>
      </c>
      <c r="AY164">
        <v>0</v>
      </c>
      <c r="AZ164">
        <v>3.1349999999999998</v>
      </c>
      <c r="BA164">
        <v>0</v>
      </c>
      <c r="BB164">
        <v>1.9431120070000001</v>
      </c>
      <c r="BC164">
        <v>3.85</v>
      </c>
      <c r="BD164">
        <v>3.2480000000000002</v>
      </c>
      <c r="BE164">
        <v>3000</v>
      </c>
      <c r="BF164">
        <v>0</v>
      </c>
      <c r="BG164">
        <v>0</v>
      </c>
      <c r="BH164">
        <v>680</v>
      </c>
      <c r="BI164">
        <v>0</v>
      </c>
      <c r="BJ164">
        <v>0</v>
      </c>
      <c r="BK164">
        <v>0</v>
      </c>
      <c r="BL164">
        <v>841</v>
      </c>
      <c r="BM164">
        <v>0</v>
      </c>
      <c r="BN164">
        <v>0</v>
      </c>
      <c r="BO164">
        <v>2</v>
      </c>
      <c r="BP164">
        <v>0</v>
      </c>
      <c r="BQ164">
        <v>840</v>
      </c>
      <c r="BR164">
        <v>0</v>
      </c>
      <c r="BS164">
        <v>500</v>
      </c>
      <c r="BT164">
        <v>1000</v>
      </c>
      <c r="BU164">
        <v>0</v>
      </c>
      <c r="BV164">
        <v>1000</v>
      </c>
      <c r="BW164">
        <v>1</v>
      </c>
      <c r="BX164">
        <v>0</v>
      </c>
      <c r="BY164">
        <v>1</v>
      </c>
      <c r="BZ164">
        <v>0</v>
      </c>
      <c r="CA164">
        <v>1</v>
      </c>
      <c r="CB164">
        <v>0</v>
      </c>
      <c r="CC164">
        <v>0</v>
      </c>
      <c r="CD164">
        <v>2</v>
      </c>
      <c r="CE164">
        <v>0</v>
      </c>
      <c r="CF164">
        <v>5</v>
      </c>
      <c r="CG164">
        <v>1</v>
      </c>
      <c r="CH164">
        <v>22</v>
      </c>
      <c r="CI164" t="s">
        <v>4099</v>
      </c>
      <c r="CJ164">
        <v>0</v>
      </c>
      <c r="CK164" t="s">
        <v>4098</v>
      </c>
      <c r="CL164" t="s">
        <v>4090</v>
      </c>
      <c r="CM164">
        <v>0</v>
      </c>
      <c r="CN164" t="s">
        <v>4097</v>
      </c>
      <c r="CO164">
        <v>0</v>
      </c>
      <c r="CP164" t="s">
        <v>4096</v>
      </c>
      <c r="CQ164">
        <v>0</v>
      </c>
      <c r="CR164">
        <v>0</v>
      </c>
      <c r="CS164" t="s">
        <v>4095</v>
      </c>
      <c r="CT164">
        <v>0</v>
      </c>
      <c r="CU164" t="s">
        <v>4094</v>
      </c>
      <c r="CV164" t="s">
        <v>4093</v>
      </c>
      <c r="CW164" t="s">
        <v>4092</v>
      </c>
      <c r="CX164" t="s">
        <v>26</v>
      </c>
      <c r="CY164" t="s">
        <v>4091</v>
      </c>
      <c r="CZ164">
        <v>0</v>
      </c>
      <c r="DA164">
        <v>1.900600783</v>
      </c>
      <c r="DB164">
        <v>19006.007829999999</v>
      </c>
      <c r="DC164">
        <v>19006.007829999999</v>
      </c>
      <c r="DD164">
        <v>680</v>
      </c>
      <c r="DE164">
        <v>1</v>
      </c>
      <c r="DF164" t="s">
        <v>4090</v>
      </c>
      <c r="DG164">
        <v>0</v>
      </c>
      <c r="DH164" t="s">
        <v>4091</v>
      </c>
      <c r="DI164">
        <v>10000</v>
      </c>
      <c r="DJ164" t="s">
        <v>8575</v>
      </c>
      <c r="DK164">
        <v>650</v>
      </c>
      <c r="DL164">
        <v>10</v>
      </c>
      <c r="DM164" t="s">
        <v>3183</v>
      </c>
      <c r="DN164" t="s">
        <v>4102</v>
      </c>
      <c r="DO164" t="s">
        <v>8536</v>
      </c>
      <c r="DQ164">
        <f t="shared" si="5"/>
        <v>1</v>
      </c>
    </row>
    <row r="165" spans="1:121" x14ac:dyDescent="0.35">
      <c r="A165" t="str">
        <f t="shared" si="4"/>
        <v>SCS210AM</v>
      </c>
      <c r="B165" t="s">
        <v>4073</v>
      </c>
      <c r="C165">
        <v>10000</v>
      </c>
      <c r="D165" t="s">
        <v>4073</v>
      </c>
      <c r="E165" t="s">
        <v>187</v>
      </c>
      <c r="F165" t="s">
        <v>4073</v>
      </c>
      <c r="G165" t="s">
        <v>4089</v>
      </c>
      <c r="H165" t="s">
        <v>2282</v>
      </c>
      <c r="I165" t="s">
        <v>3183</v>
      </c>
      <c r="J165" t="s">
        <v>4088</v>
      </c>
      <c r="K165">
        <v>10000</v>
      </c>
      <c r="L165" t="s">
        <v>4087</v>
      </c>
      <c r="M165">
        <v>0</v>
      </c>
      <c r="N165" t="s">
        <v>4073</v>
      </c>
      <c r="O165" t="s">
        <v>4073</v>
      </c>
      <c r="P165" t="s">
        <v>4086</v>
      </c>
      <c r="Q165">
        <v>2469804</v>
      </c>
      <c r="R165">
        <v>0</v>
      </c>
      <c r="S165" t="s">
        <v>4085</v>
      </c>
      <c r="T165" t="s">
        <v>4084</v>
      </c>
      <c r="U165">
        <v>0</v>
      </c>
      <c r="V165">
        <v>1503454</v>
      </c>
      <c r="W165">
        <v>0</v>
      </c>
      <c r="X165" t="s">
        <v>4073</v>
      </c>
      <c r="Y165" t="s">
        <v>4073</v>
      </c>
      <c r="Z165" t="s">
        <v>4073</v>
      </c>
      <c r="AA165" t="s">
        <v>48</v>
      </c>
      <c r="AB165">
        <v>0</v>
      </c>
      <c r="AC165">
        <v>0</v>
      </c>
      <c r="AD165">
        <v>0</v>
      </c>
      <c r="AE165" t="s">
        <v>48</v>
      </c>
      <c r="AF165">
        <v>0</v>
      </c>
      <c r="AG165">
        <v>0</v>
      </c>
      <c r="AH165" t="s">
        <v>48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2.4079999999999999</v>
      </c>
      <c r="AQ165">
        <v>0</v>
      </c>
      <c r="AR165">
        <v>2.2079599999999999</v>
      </c>
      <c r="AS165">
        <v>2.733913405</v>
      </c>
      <c r="AT165">
        <v>2.83</v>
      </c>
      <c r="AU165">
        <v>2.726489199</v>
      </c>
      <c r="AV165">
        <v>0</v>
      </c>
      <c r="AW165">
        <v>2.4</v>
      </c>
      <c r="AX165">
        <v>2.85</v>
      </c>
      <c r="AY165">
        <v>0</v>
      </c>
      <c r="AZ165">
        <v>2.996</v>
      </c>
      <c r="BA165">
        <v>0</v>
      </c>
      <c r="BB165">
        <v>2.1464609380000002</v>
      </c>
      <c r="BC165">
        <v>3.85</v>
      </c>
      <c r="BD165">
        <v>3.4935</v>
      </c>
      <c r="BE165">
        <v>972</v>
      </c>
      <c r="BF165">
        <v>0</v>
      </c>
      <c r="BG165">
        <v>0</v>
      </c>
      <c r="BH165">
        <v>0</v>
      </c>
      <c r="BI165">
        <v>50</v>
      </c>
      <c r="BJ165">
        <v>350</v>
      </c>
      <c r="BK165">
        <v>0</v>
      </c>
      <c r="BL165">
        <v>1011</v>
      </c>
      <c r="BM165">
        <v>350</v>
      </c>
      <c r="BN165">
        <v>0</v>
      </c>
      <c r="BO165">
        <v>205</v>
      </c>
      <c r="BP165">
        <v>0</v>
      </c>
      <c r="BQ165">
        <v>990</v>
      </c>
      <c r="BR165">
        <v>0</v>
      </c>
      <c r="BS165">
        <v>50</v>
      </c>
      <c r="BT165">
        <v>1</v>
      </c>
      <c r="BU165">
        <v>0</v>
      </c>
      <c r="BV165">
        <v>1000</v>
      </c>
      <c r="BW165">
        <v>1000</v>
      </c>
      <c r="BX165">
        <v>1</v>
      </c>
      <c r="BY165">
        <v>1</v>
      </c>
      <c r="BZ165">
        <v>0</v>
      </c>
      <c r="CA165">
        <v>1</v>
      </c>
      <c r="CB165">
        <v>1</v>
      </c>
      <c r="CC165">
        <v>0</v>
      </c>
      <c r="CD165">
        <v>5</v>
      </c>
      <c r="CE165">
        <v>0</v>
      </c>
      <c r="CF165">
        <v>5</v>
      </c>
      <c r="CG165">
        <v>1</v>
      </c>
      <c r="CH165">
        <v>7</v>
      </c>
      <c r="CI165" t="s">
        <v>4083</v>
      </c>
      <c r="CJ165">
        <v>0</v>
      </c>
      <c r="CK165" t="s">
        <v>4082</v>
      </c>
      <c r="CL165" t="s">
        <v>4081</v>
      </c>
      <c r="CM165" t="s">
        <v>4080</v>
      </c>
      <c r="CN165" t="s">
        <v>4079</v>
      </c>
      <c r="CO165">
        <v>0</v>
      </c>
      <c r="CP165" t="s">
        <v>4078</v>
      </c>
      <c r="CQ165" t="s">
        <v>4077</v>
      </c>
      <c r="CR165">
        <v>0</v>
      </c>
      <c r="CS165" t="s">
        <v>4076</v>
      </c>
      <c r="CT165">
        <v>0</v>
      </c>
      <c r="CU165" t="s">
        <v>4072</v>
      </c>
      <c r="CV165" t="s">
        <v>4075</v>
      </c>
      <c r="CW165" t="s">
        <v>4074</v>
      </c>
      <c r="CX165" t="s">
        <v>2600</v>
      </c>
      <c r="CY165" t="s">
        <v>4073</v>
      </c>
      <c r="CZ165">
        <v>0</v>
      </c>
      <c r="DA165">
        <v>2.1464609380000002</v>
      </c>
      <c r="DB165">
        <v>21464.609380000002</v>
      </c>
      <c r="DC165">
        <v>21464.609380000002</v>
      </c>
      <c r="DD165">
        <v>990</v>
      </c>
      <c r="DE165">
        <v>5</v>
      </c>
      <c r="DF165" t="s">
        <v>4072</v>
      </c>
      <c r="DG165">
        <v>0</v>
      </c>
      <c r="DH165" t="s">
        <v>4073</v>
      </c>
      <c r="DI165">
        <v>10000</v>
      </c>
      <c r="DJ165" t="s">
        <v>8575</v>
      </c>
      <c r="DK165">
        <v>650</v>
      </c>
      <c r="DL165">
        <v>10</v>
      </c>
      <c r="DM165" t="s">
        <v>3183</v>
      </c>
      <c r="DN165" t="s">
        <v>4088</v>
      </c>
      <c r="DO165" t="s">
        <v>8525</v>
      </c>
      <c r="DQ165">
        <f t="shared" si="5"/>
        <v>1</v>
      </c>
    </row>
    <row r="166" spans="1:121" x14ac:dyDescent="0.35">
      <c r="A166" t="str">
        <f t="shared" si="4"/>
        <v>SCS212AG</v>
      </c>
      <c r="B166" t="s">
        <v>4008</v>
      </c>
      <c r="C166">
        <v>10000</v>
      </c>
      <c r="D166" t="s">
        <v>4008</v>
      </c>
      <c r="E166" t="s">
        <v>187</v>
      </c>
      <c r="F166" t="s">
        <v>4008</v>
      </c>
      <c r="G166" t="s">
        <v>4023</v>
      </c>
      <c r="H166" t="s">
        <v>2282</v>
      </c>
      <c r="I166" t="s">
        <v>3861</v>
      </c>
      <c r="J166" t="s">
        <v>2946</v>
      </c>
      <c r="K166">
        <v>10000</v>
      </c>
      <c r="L166" t="s">
        <v>4022</v>
      </c>
      <c r="M166">
        <v>0</v>
      </c>
      <c r="N166" t="s">
        <v>4008</v>
      </c>
      <c r="O166" t="s">
        <v>4008</v>
      </c>
      <c r="P166" t="s">
        <v>4021</v>
      </c>
      <c r="Q166">
        <v>2318992</v>
      </c>
      <c r="R166">
        <v>0</v>
      </c>
      <c r="S166" t="s">
        <v>4020</v>
      </c>
      <c r="T166" t="s">
        <v>4019</v>
      </c>
      <c r="U166">
        <v>0</v>
      </c>
      <c r="V166">
        <v>1835057</v>
      </c>
      <c r="W166">
        <v>0</v>
      </c>
      <c r="X166" t="s">
        <v>4008</v>
      </c>
      <c r="Y166" t="s">
        <v>4008</v>
      </c>
      <c r="Z166" t="s">
        <v>4008</v>
      </c>
      <c r="AA166" t="s">
        <v>48</v>
      </c>
      <c r="AB166">
        <v>0</v>
      </c>
      <c r="AC166">
        <v>0</v>
      </c>
      <c r="AD166">
        <v>0</v>
      </c>
      <c r="AE166" t="s">
        <v>196</v>
      </c>
      <c r="AF166">
        <v>0</v>
      </c>
      <c r="AG166">
        <v>0</v>
      </c>
      <c r="AH166" t="s">
        <v>48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2.8420000000000001</v>
      </c>
      <c r="AQ166">
        <v>0</v>
      </c>
      <c r="AR166">
        <v>2.6059100000000002</v>
      </c>
      <c r="AS166">
        <v>3.5473091289999998</v>
      </c>
      <c r="AT166">
        <v>3.23</v>
      </c>
      <c r="AU166">
        <v>2.7006456999999999</v>
      </c>
      <c r="AV166">
        <v>0</v>
      </c>
      <c r="AW166">
        <v>2.84</v>
      </c>
      <c r="AX166">
        <v>2.4500000000000002</v>
      </c>
      <c r="AY166">
        <v>0</v>
      </c>
      <c r="AZ166">
        <v>3.073</v>
      </c>
      <c r="BA166">
        <v>0</v>
      </c>
      <c r="BB166">
        <v>1.920517681</v>
      </c>
      <c r="BC166">
        <v>4.1100000000000003</v>
      </c>
      <c r="BD166">
        <v>4.1181999999999999</v>
      </c>
      <c r="BE166">
        <v>5974</v>
      </c>
      <c r="BF166">
        <v>0</v>
      </c>
      <c r="BG166">
        <v>0</v>
      </c>
      <c r="BH166">
        <v>0</v>
      </c>
      <c r="BI166">
        <v>50</v>
      </c>
      <c r="BJ166">
        <v>0</v>
      </c>
      <c r="BK166">
        <v>0</v>
      </c>
      <c r="BL166">
        <v>969</v>
      </c>
      <c r="BM166">
        <v>0</v>
      </c>
      <c r="BN166">
        <v>0</v>
      </c>
      <c r="BO166">
        <v>50</v>
      </c>
      <c r="BP166">
        <v>0</v>
      </c>
      <c r="BQ166">
        <v>985</v>
      </c>
      <c r="BR166">
        <v>0</v>
      </c>
      <c r="BS166">
        <v>50</v>
      </c>
      <c r="BT166">
        <v>1</v>
      </c>
      <c r="BU166">
        <v>0</v>
      </c>
      <c r="BV166">
        <v>1000</v>
      </c>
      <c r="BW166">
        <v>1</v>
      </c>
      <c r="BX166">
        <v>1</v>
      </c>
      <c r="BY166">
        <v>1</v>
      </c>
      <c r="BZ166">
        <v>0</v>
      </c>
      <c r="CA166">
        <v>1</v>
      </c>
      <c r="CB166">
        <v>1000</v>
      </c>
      <c r="CC166">
        <v>0</v>
      </c>
      <c r="CD166">
        <v>1000</v>
      </c>
      <c r="CE166">
        <v>0</v>
      </c>
      <c r="CF166">
        <v>5</v>
      </c>
      <c r="CG166">
        <v>1</v>
      </c>
      <c r="CH166">
        <v>5</v>
      </c>
      <c r="CI166" t="s">
        <v>4018</v>
      </c>
      <c r="CJ166">
        <v>0</v>
      </c>
      <c r="CK166" t="s">
        <v>4017</v>
      </c>
      <c r="CL166" t="s">
        <v>4016</v>
      </c>
      <c r="CM166" t="s">
        <v>4015</v>
      </c>
      <c r="CN166" t="s">
        <v>4014</v>
      </c>
      <c r="CO166">
        <v>0</v>
      </c>
      <c r="CP166" t="s">
        <v>4013</v>
      </c>
      <c r="CQ166" t="s">
        <v>4012</v>
      </c>
      <c r="CR166">
        <v>0</v>
      </c>
      <c r="CS166" t="s">
        <v>4011</v>
      </c>
      <c r="CT166">
        <v>0</v>
      </c>
      <c r="CU166" t="s">
        <v>4007</v>
      </c>
      <c r="CV166" t="s">
        <v>4010</v>
      </c>
      <c r="CW166" t="s">
        <v>4009</v>
      </c>
      <c r="CX166" t="s">
        <v>2600</v>
      </c>
      <c r="CY166" t="s">
        <v>4008</v>
      </c>
      <c r="CZ166">
        <v>0</v>
      </c>
      <c r="DA166">
        <v>1.920517681</v>
      </c>
      <c r="DB166">
        <v>19205.176810000001</v>
      </c>
      <c r="DC166">
        <v>19205.176810000001</v>
      </c>
      <c r="DD166">
        <v>985</v>
      </c>
      <c r="DE166">
        <v>5</v>
      </c>
      <c r="DF166" t="s">
        <v>4007</v>
      </c>
      <c r="DG166">
        <v>0</v>
      </c>
      <c r="DH166" t="s">
        <v>4008</v>
      </c>
      <c r="DI166">
        <v>10000</v>
      </c>
      <c r="DJ166" t="s">
        <v>8575</v>
      </c>
      <c r="DK166">
        <v>650</v>
      </c>
      <c r="DL166">
        <v>12</v>
      </c>
      <c r="DM166" t="s">
        <v>3861</v>
      </c>
      <c r="DN166" t="s">
        <v>2946</v>
      </c>
      <c r="DO166" t="s">
        <v>8525</v>
      </c>
      <c r="DQ166">
        <f t="shared" si="5"/>
        <v>1</v>
      </c>
    </row>
    <row r="167" spans="1:121" x14ac:dyDescent="0.35">
      <c r="A167" t="str">
        <f t="shared" si="4"/>
        <v>SCS212AG</v>
      </c>
      <c r="B167" t="s">
        <v>4001</v>
      </c>
      <c r="C167">
        <v>10000</v>
      </c>
      <c r="D167" t="s">
        <v>4001</v>
      </c>
      <c r="E167" t="s">
        <v>187</v>
      </c>
      <c r="F167" t="s">
        <v>4001</v>
      </c>
      <c r="G167" t="s">
        <v>4006</v>
      </c>
      <c r="H167" t="s">
        <v>2282</v>
      </c>
      <c r="I167" t="s">
        <v>3861</v>
      </c>
      <c r="J167" t="s">
        <v>4005</v>
      </c>
      <c r="K167">
        <v>10000</v>
      </c>
      <c r="L167" t="s">
        <v>4004</v>
      </c>
      <c r="M167">
        <v>0</v>
      </c>
      <c r="N167" t="s">
        <v>4001</v>
      </c>
      <c r="O167" t="s">
        <v>4001</v>
      </c>
      <c r="P167" t="s">
        <v>4003</v>
      </c>
      <c r="Q167">
        <v>2490242</v>
      </c>
      <c r="R167">
        <v>0</v>
      </c>
      <c r="S167" t="s">
        <v>4002</v>
      </c>
      <c r="T167" t="s">
        <v>3993</v>
      </c>
      <c r="U167">
        <v>0</v>
      </c>
      <c r="V167">
        <v>0</v>
      </c>
      <c r="W167">
        <v>0</v>
      </c>
      <c r="X167">
        <v>0</v>
      </c>
      <c r="Y167">
        <v>0</v>
      </c>
      <c r="Z167" t="s">
        <v>4001</v>
      </c>
      <c r="AA167" t="s">
        <v>48</v>
      </c>
      <c r="AB167">
        <v>0</v>
      </c>
      <c r="AC167">
        <v>0</v>
      </c>
      <c r="AD167">
        <v>0</v>
      </c>
      <c r="AE167" t="s">
        <v>196</v>
      </c>
      <c r="AF167">
        <v>0</v>
      </c>
      <c r="AG167">
        <v>0</v>
      </c>
      <c r="AH167" t="s">
        <v>129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3.976</v>
      </c>
      <c r="AQ167">
        <v>0</v>
      </c>
      <c r="AR167">
        <v>3.6457000000000002</v>
      </c>
      <c r="AS167">
        <v>2.7898682520000002</v>
      </c>
      <c r="AT167">
        <v>4.79</v>
      </c>
      <c r="AU167">
        <v>3.6180899329999998</v>
      </c>
      <c r="AV167">
        <v>0</v>
      </c>
      <c r="AW167">
        <v>3.65</v>
      </c>
      <c r="AX167">
        <v>2.73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5.6559999999999997</v>
      </c>
      <c r="BE167">
        <v>3000</v>
      </c>
      <c r="BF167">
        <v>0</v>
      </c>
      <c r="BG167">
        <v>0</v>
      </c>
      <c r="BH167">
        <v>0</v>
      </c>
      <c r="BI167">
        <v>50</v>
      </c>
      <c r="BJ167">
        <v>0</v>
      </c>
      <c r="BK167">
        <v>0</v>
      </c>
      <c r="BL167">
        <v>3704</v>
      </c>
      <c r="BM167">
        <v>10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50</v>
      </c>
      <c r="BT167">
        <v>1</v>
      </c>
      <c r="BU167">
        <v>0</v>
      </c>
      <c r="BV167">
        <v>1000</v>
      </c>
      <c r="BW167">
        <v>1</v>
      </c>
      <c r="BX167">
        <v>1</v>
      </c>
      <c r="BY167">
        <v>1</v>
      </c>
      <c r="BZ167">
        <v>0</v>
      </c>
      <c r="CA167">
        <v>1</v>
      </c>
      <c r="CB167">
        <v>1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13</v>
      </c>
      <c r="CI167" t="s">
        <v>4000</v>
      </c>
      <c r="CJ167">
        <v>0</v>
      </c>
      <c r="CK167" t="s">
        <v>3999</v>
      </c>
      <c r="CL167" t="s">
        <v>3998</v>
      </c>
      <c r="CM167" t="s">
        <v>3997</v>
      </c>
      <c r="CN167" t="s">
        <v>3996</v>
      </c>
      <c r="CO167">
        <v>0</v>
      </c>
      <c r="CP167" t="s">
        <v>3995</v>
      </c>
      <c r="CQ167" t="s">
        <v>3992</v>
      </c>
      <c r="CR167">
        <v>0</v>
      </c>
      <c r="CS167">
        <v>0</v>
      </c>
      <c r="CT167">
        <v>0</v>
      </c>
      <c r="CU167">
        <v>0</v>
      </c>
      <c r="CV167">
        <v>0</v>
      </c>
      <c r="CW167" t="s">
        <v>3994</v>
      </c>
      <c r="CX167" t="s">
        <v>30</v>
      </c>
      <c r="CY167" t="s">
        <v>3993</v>
      </c>
      <c r="CZ167">
        <v>0</v>
      </c>
      <c r="DA167">
        <v>2.73</v>
      </c>
      <c r="DB167">
        <v>27300</v>
      </c>
      <c r="DC167">
        <v>27300</v>
      </c>
      <c r="DD167">
        <v>10</v>
      </c>
      <c r="DE167">
        <v>1</v>
      </c>
      <c r="DF167" t="s">
        <v>3992</v>
      </c>
      <c r="DG167">
        <v>0</v>
      </c>
      <c r="DH167" t="s">
        <v>4001</v>
      </c>
      <c r="DI167">
        <v>10000</v>
      </c>
      <c r="DJ167" t="s">
        <v>8575</v>
      </c>
      <c r="DK167">
        <v>650</v>
      </c>
      <c r="DL167">
        <v>12</v>
      </c>
      <c r="DM167" t="s">
        <v>3861</v>
      </c>
      <c r="DN167" t="s">
        <v>4005</v>
      </c>
      <c r="DO167" t="s">
        <v>8525</v>
      </c>
      <c r="DQ167">
        <f t="shared" si="5"/>
        <v>1</v>
      </c>
    </row>
    <row r="168" spans="1:121" x14ac:dyDescent="0.35">
      <c r="A168" t="str">
        <f t="shared" si="4"/>
        <v>SCS212AJ</v>
      </c>
      <c r="B168" t="s">
        <v>3986</v>
      </c>
      <c r="C168">
        <v>10000</v>
      </c>
      <c r="D168" t="s">
        <v>3986</v>
      </c>
      <c r="E168" t="s">
        <v>187</v>
      </c>
      <c r="F168" t="s">
        <v>3986</v>
      </c>
      <c r="G168" t="s">
        <v>3991</v>
      </c>
      <c r="H168" t="s">
        <v>2282</v>
      </c>
      <c r="I168" t="s">
        <v>3861</v>
      </c>
      <c r="J168" t="s">
        <v>3977</v>
      </c>
      <c r="K168">
        <v>10000</v>
      </c>
      <c r="L168" t="s">
        <v>3990</v>
      </c>
      <c r="M168">
        <v>0</v>
      </c>
      <c r="N168" t="s">
        <v>3986</v>
      </c>
      <c r="O168">
        <v>0</v>
      </c>
      <c r="P168" t="s">
        <v>3989</v>
      </c>
      <c r="Q168">
        <v>2947036</v>
      </c>
      <c r="R168">
        <v>0</v>
      </c>
      <c r="S168" t="s">
        <v>3988</v>
      </c>
      <c r="T168" t="s">
        <v>3987</v>
      </c>
      <c r="U168">
        <v>0</v>
      </c>
      <c r="V168">
        <v>0</v>
      </c>
      <c r="W168">
        <v>0</v>
      </c>
      <c r="X168">
        <v>0</v>
      </c>
      <c r="Y168">
        <v>0</v>
      </c>
      <c r="Z168" t="s">
        <v>3986</v>
      </c>
      <c r="AA168" t="s">
        <v>129</v>
      </c>
      <c r="AB168">
        <v>0</v>
      </c>
      <c r="AC168">
        <v>0</v>
      </c>
      <c r="AD168">
        <v>0</v>
      </c>
      <c r="AE168" t="s">
        <v>196</v>
      </c>
      <c r="AF168">
        <v>0</v>
      </c>
      <c r="AG168">
        <v>0</v>
      </c>
      <c r="AH168" t="s">
        <v>129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3.976</v>
      </c>
      <c r="AQ168">
        <v>0</v>
      </c>
      <c r="AR168">
        <v>3.6457000000000002</v>
      </c>
      <c r="AS168">
        <v>0</v>
      </c>
      <c r="AT168">
        <v>4.0199999999999996</v>
      </c>
      <c r="AU168">
        <v>3.6439334319999999</v>
      </c>
      <c r="AV168">
        <v>0</v>
      </c>
      <c r="AW168">
        <v>4.4000000000000004</v>
      </c>
      <c r="AX168">
        <v>4.4000000000000004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5.1254999999999997</v>
      </c>
      <c r="BE168">
        <v>0</v>
      </c>
      <c r="BF168">
        <v>0</v>
      </c>
      <c r="BG168">
        <v>0</v>
      </c>
      <c r="BH168">
        <v>0</v>
      </c>
      <c r="BI168">
        <v>50</v>
      </c>
      <c r="BJ168">
        <v>50</v>
      </c>
      <c r="BK168">
        <v>0</v>
      </c>
      <c r="BL168">
        <v>770</v>
      </c>
      <c r="BM168">
        <v>50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50</v>
      </c>
      <c r="BT168">
        <v>1000</v>
      </c>
      <c r="BU168">
        <v>0</v>
      </c>
      <c r="BV168">
        <v>1000</v>
      </c>
      <c r="BW168">
        <v>0</v>
      </c>
      <c r="BX168">
        <v>1</v>
      </c>
      <c r="BY168">
        <v>1</v>
      </c>
      <c r="BZ168">
        <v>0</v>
      </c>
      <c r="CA168">
        <v>1</v>
      </c>
      <c r="CB168">
        <v>1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4</v>
      </c>
      <c r="CI168" t="s">
        <v>3985</v>
      </c>
      <c r="CJ168">
        <v>0</v>
      </c>
      <c r="CK168" t="s">
        <v>3984</v>
      </c>
      <c r="CL168">
        <v>0</v>
      </c>
      <c r="CM168" t="s">
        <v>3983</v>
      </c>
      <c r="CN168" t="s">
        <v>3979</v>
      </c>
      <c r="CO168">
        <v>0</v>
      </c>
      <c r="CP168" t="s">
        <v>3982</v>
      </c>
      <c r="CQ168" t="s">
        <v>3981</v>
      </c>
      <c r="CR168">
        <v>0</v>
      </c>
      <c r="CS168">
        <v>0</v>
      </c>
      <c r="CT168">
        <v>0</v>
      </c>
      <c r="CU168">
        <v>0</v>
      </c>
      <c r="CV168">
        <v>0</v>
      </c>
      <c r="CW168" t="s">
        <v>3980</v>
      </c>
      <c r="CX168" t="s">
        <v>404</v>
      </c>
      <c r="CY168">
        <v>2947036</v>
      </c>
      <c r="CZ168">
        <v>0</v>
      </c>
      <c r="DA168">
        <v>3.6439334319999999</v>
      </c>
      <c r="DB168">
        <v>36439.334320000002</v>
      </c>
      <c r="DC168">
        <v>36439.334320000002</v>
      </c>
      <c r="DD168">
        <v>50</v>
      </c>
      <c r="DE168">
        <v>1</v>
      </c>
      <c r="DF168" t="s">
        <v>3979</v>
      </c>
      <c r="DG168">
        <v>0</v>
      </c>
      <c r="DH168" t="s">
        <v>3986</v>
      </c>
      <c r="DI168">
        <v>10000</v>
      </c>
      <c r="DJ168" t="s">
        <v>8575</v>
      </c>
      <c r="DK168">
        <v>650</v>
      </c>
      <c r="DL168">
        <v>12</v>
      </c>
      <c r="DM168" t="s">
        <v>3861</v>
      </c>
      <c r="DN168" t="s">
        <v>3977</v>
      </c>
      <c r="DO168" t="s">
        <v>8536</v>
      </c>
      <c r="DQ168">
        <f t="shared" si="5"/>
        <v>1</v>
      </c>
    </row>
    <row r="169" spans="1:121" x14ac:dyDescent="0.35">
      <c r="A169" t="str">
        <f t="shared" si="4"/>
        <v>SCS212AJ</v>
      </c>
      <c r="B169" t="s">
        <v>3964</v>
      </c>
      <c r="C169">
        <v>10000</v>
      </c>
      <c r="D169" t="s">
        <v>3964</v>
      </c>
      <c r="E169" t="s">
        <v>187</v>
      </c>
      <c r="F169" t="s">
        <v>3964</v>
      </c>
      <c r="G169" t="s">
        <v>3978</v>
      </c>
      <c r="H169" t="s">
        <v>2282</v>
      </c>
      <c r="I169" t="s">
        <v>3861</v>
      </c>
      <c r="J169" t="s">
        <v>3977</v>
      </c>
      <c r="K169">
        <v>10000</v>
      </c>
      <c r="L169" t="s">
        <v>3976</v>
      </c>
      <c r="M169">
        <v>0</v>
      </c>
      <c r="N169" t="s">
        <v>3964</v>
      </c>
      <c r="O169" t="s">
        <v>3964</v>
      </c>
      <c r="P169" t="s">
        <v>3975</v>
      </c>
      <c r="Q169">
        <v>2947037</v>
      </c>
      <c r="R169">
        <v>0</v>
      </c>
      <c r="S169" t="s">
        <v>3974</v>
      </c>
      <c r="T169" t="s">
        <v>3973</v>
      </c>
      <c r="U169">
        <v>0</v>
      </c>
      <c r="V169">
        <v>1467935</v>
      </c>
      <c r="W169">
        <v>0</v>
      </c>
      <c r="X169">
        <v>0</v>
      </c>
      <c r="Y169">
        <v>0</v>
      </c>
      <c r="Z169" t="s">
        <v>3964</v>
      </c>
      <c r="AA169" t="s">
        <v>129</v>
      </c>
      <c r="AB169">
        <v>0</v>
      </c>
      <c r="AC169">
        <v>0</v>
      </c>
      <c r="AD169">
        <v>0</v>
      </c>
      <c r="AE169" t="s">
        <v>196</v>
      </c>
      <c r="AF169">
        <v>0</v>
      </c>
      <c r="AG169">
        <v>0</v>
      </c>
      <c r="AH169" t="s">
        <v>129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2.6179999999999999</v>
      </c>
      <c r="AQ169">
        <v>0</v>
      </c>
      <c r="AR169">
        <v>2.4005200000000002</v>
      </c>
      <c r="AS169">
        <v>2.1621413999999999</v>
      </c>
      <c r="AT169">
        <v>3.5</v>
      </c>
      <c r="AU169">
        <v>2.3517584560000002</v>
      </c>
      <c r="AV169">
        <v>0</v>
      </c>
      <c r="AW169">
        <v>2.61</v>
      </c>
      <c r="AX169">
        <v>3.1</v>
      </c>
      <c r="AY169">
        <v>0</v>
      </c>
      <c r="AZ169">
        <v>3.1259999999999999</v>
      </c>
      <c r="BA169">
        <v>0</v>
      </c>
      <c r="BB169">
        <v>0</v>
      </c>
      <c r="BC169">
        <v>0</v>
      </c>
      <c r="BD169">
        <v>4.4625000000000004</v>
      </c>
      <c r="BE169">
        <v>1000</v>
      </c>
      <c r="BF169">
        <v>0</v>
      </c>
      <c r="BG169">
        <v>0</v>
      </c>
      <c r="BH169">
        <v>0</v>
      </c>
      <c r="BI169">
        <v>50</v>
      </c>
      <c r="BJ169">
        <v>43</v>
      </c>
      <c r="BK169">
        <v>0</v>
      </c>
      <c r="BL169">
        <v>1000</v>
      </c>
      <c r="BM169">
        <v>43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50</v>
      </c>
      <c r="BT169">
        <v>1000</v>
      </c>
      <c r="BU169">
        <v>0</v>
      </c>
      <c r="BV169">
        <v>1000</v>
      </c>
      <c r="BW169">
        <v>1</v>
      </c>
      <c r="BX169">
        <v>1</v>
      </c>
      <c r="BY169">
        <v>1</v>
      </c>
      <c r="BZ169">
        <v>0</v>
      </c>
      <c r="CA169">
        <v>1</v>
      </c>
      <c r="CB169">
        <v>1</v>
      </c>
      <c r="CC169">
        <v>0</v>
      </c>
      <c r="CD169">
        <v>1000</v>
      </c>
      <c r="CE169">
        <v>0</v>
      </c>
      <c r="CF169">
        <v>0</v>
      </c>
      <c r="CG169">
        <v>0</v>
      </c>
      <c r="CH169">
        <v>5</v>
      </c>
      <c r="CI169" t="s">
        <v>3972</v>
      </c>
      <c r="CJ169">
        <v>0</v>
      </c>
      <c r="CK169" t="s">
        <v>3971</v>
      </c>
      <c r="CL169" t="s">
        <v>3963</v>
      </c>
      <c r="CM169" t="s">
        <v>3970</v>
      </c>
      <c r="CN169" t="s">
        <v>3969</v>
      </c>
      <c r="CO169">
        <v>0</v>
      </c>
      <c r="CP169" t="s">
        <v>3968</v>
      </c>
      <c r="CQ169" t="s">
        <v>3967</v>
      </c>
      <c r="CR169">
        <v>0</v>
      </c>
      <c r="CS169" t="s">
        <v>3966</v>
      </c>
      <c r="CT169">
        <v>0</v>
      </c>
      <c r="CU169">
        <v>0</v>
      </c>
      <c r="CV169">
        <v>0</v>
      </c>
      <c r="CW169" t="s">
        <v>3965</v>
      </c>
      <c r="CX169" t="s">
        <v>26</v>
      </c>
      <c r="CY169" t="s">
        <v>3964</v>
      </c>
      <c r="CZ169">
        <v>0</v>
      </c>
      <c r="DA169">
        <v>2.1621413999999999</v>
      </c>
      <c r="DB169">
        <v>21621.414000000001</v>
      </c>
      <c r="DC169">
        <v>21621.414000000001</v>
      </c>
      <c r="DD169">
        <v>0</v>
      </c>
      <c r="DE169">
        <v>1</v>
      </c>
      <c r="DF169" t="s">
        <v>3963</v>
      </c>
      <c r="DG169">
        <v>0</v>
      </c>
      <c r="DH169" t="s">
        <v>3964</v>
      </c>
      <c r="DI169">
        <v>10000</v>
      </c>
      <c r="DJ169" t="s">
        <v>8575</v>
      </c>
      <c r="DK169">
        <v>650</v>
      </c>
      <c r="DL169">
        <v>12</v>
      </c>
      <c r="DM169" t="s">
        <v>3861</v>
      </c>
      <c r="DN169" t="s">
        <v>3977</v>
      </c>
      <c r="DO169" t="s">
        <v>8536</v>
      </c>
      <c r="DQ169">
        <f t="shared" si="5"/>
        <v>1</v>
      </c>
    </row>
    <row r="170" spans="1:121" x14ac:dyDescent="0.35">
      <c r="A170" t="str">
        <f t="shared" si="4"/>
        <v>SCS212AM</v>
      </c>
      <c r="B170" t="s">
        <v>3947</v>
      </c>
      <c r="C170">
        <v>10000</v>
      </c>
      <c r="D170" t="s">
        <v>3947</v>
      </c>
      <c r="E170" t="s">
        <v>187</v>
      </c>
      <c r="F170" t="s">
        <v>3947</v>
      </c>
      <c r="G170" t="s">
        <v>3962</v>
      </c>
      <c r="H170" t="s">
        <v>2282</v>
      </c>
      <c r="I170" t="s">
        <v>3861</v>
      </c>
      <c r="J170" t="s">
        <v>3860</v>
      </c>
      <c r="K170">
        <v>10000</v>
      </c>
      <c r="L170" t="s">
        <v>3961</v>
      </c>
      <c r="M170">
        <v>0</v>
      </c>
      <c r="N170" t="s">
        <v>3947</v>
      </c>
      <c r="O170" t="s">
        <v>3947</v>
      </c>
      <c r="P170" t="s">
        <v>3960</v>
      </c>
      <c r="Q170">
        <v>2469805</v>
      </c>
      <c r="R170">
        <v>0</v>
      </c>
      <c r="S170" t="s">
        <v>3959</v>
      </c>
      <c r="T170" t="s">
        <v>3958</v>
      </c>
      <c r="U170">
        <v>0</v>
      </c>
      <c r="V170">
        <v>1503434</v>
      </c>
      <c r="W170">
        <v>0</v>
      </c>
      <c r="X170" t="s">
        <v>3947</v>
      </c>
      <c r="Y170" t="s">
        <v>3947</v>
      </c>
      <c r="Z170" t="s">
        <v>3947</v>
      </c>
      <c r="AA170" t="s">
        <v>48</v>
      </c>
      <c r="AB170">
        <v>0</v>
      </c>
      <c r="AC170">
        <v>0</v>
      </c>
      <c r="AD170">
        <v>0</v>
      </c>
      <c r="AE170" t="s">
        <v>48</v>
      </c>
      <c r="AF170">
        <v>0</v>
      </c>
      <c r="AG170">
        <v>0</v>
      </c>
      <c r="AH170" t="s">
        <v>48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2.758</v>
      </c>
      <c r="AQ170">
        <v>0</v>
      </c>
      <c r="AR170">
        <v>2.5288900000000001</v>
      </c>
      <c r="AS170">
        <v>3.2479343140000001</v>
      </c>
      <c r="AT170">
        <v>3.65</v>
      </c>
      <c r="AU170">
        <v>3.1399851920000001</v>
      </c>
      <c r="AV170">
        <v>0</v>
      </c>
      <c r="AW170">
        <v>2.75</v>
      </c>
      <c r="AX170">
        <v>3.27</v>
      </c>
      <c r="AY170">
        <v>0</v>
      </c>
      <c r="AZ170">
        <v>3.4329999999999998</v>
      </c>
      <c r="BA170">
        <v>0</v>
      </c>
      <c r="BB170">
        <v>1.8753290300000001</v>
      </c>
      <c r="BC170">
        <v>4.1900000000000004</v>
      </c>
      <c r="BD170">
        <v>4.6536999999999997</v>
      </c>
      <c r="BE170">
        <v>785</v>
      </c>
      <c r="BF170">
        <v>0</v>
      </c>
      <c r="BG170">
        <v>0</v>
      </c>
      <c r="BH170">
        <v>0</v>
      </c>
      <c r="BI170">
        <v>50</v>
      </c>
      <c r="BJ170">
        <v>0</v>
      </c>
      <c r="BK170">
        <v>0</v>
      </c>
      <c r="BL170">
        <v>535</v>
      </c>
      <c r="BM170">
        <v>0</v>
      </c>
      <c r="BN170">
        <v>0</v>
      </c>
      <c r="BO170">
        <v>18</v>
      </c>
      <c r="BP170">
        <v>0</v>
      </c>
      <c r="BQ170">
        <v>990</v>
      </c>
      <c r="BR170">
        <v>0</v>
      </c>
      <c r="BS170">
        <v>50</v>
      </c>
      <c r="BT170">
        <v>1</v>
      </c>
      <c r="BU170">
        <v>0</v>
      </c>
      <c r="BV170">
        <v>1000</v>
      </c>
      <c r="BW170">
        <v>1000</v>
      </c>
      <c r="BX170">
        <v>1</v>
      </c>
      <c r="BY170">
        <v>1</v>
      </c>
      <c r="BZ170">
        <v>0</v>
      </c>
      <c r="CA170">
        <v>1</v>
      </c>
      <c r="CB170">
        <v>1</v>
      </c>
      <c r="CC170">
        <v>0</v>
      </c>
      <c r="CD170">
        <v>2</v>
      </c>
      <c r="CE170">
        <v>0</v>
      </c>
      <c r="CF170">
        <v>5</v>
      </c>
      <c r="CG170">
        <v>1</v>
      </c>
      <c r="CH170">
        <v>5</v>
      </c>
      <c r="CI170" t="s">
        <v>3957</v>
      </c>
      <c r="CJ170">
        <v>0</v>
      </c>
      <c r="CK170" t="s">
        <v>3956</v>
      </c>
      <c r="CL170" t="s">
        <v>3955</v>
      </c>
      <c r="CM170" t="s">
        <v>3954</v>
      </c>
      <c r="CN170" t="s">
        <v>3953</v>
      </c>
      <c r="CO170">
        <v>0</v>
      </c>
      <c r="CP170" t="s">
        <v>3952</v>
      </c>
      <c r="CQ170" t="s">
        <v>3951</v>
      </c>
      <c r="CR170">
        <v>0</v>
      </c>
      <c r="CS170" t="s">
        <v>3950</v>
      </c>
      <c r="CT170">
        <v>0</v>
      </c>
      <c r="CU170" t="s">
        <v>3946</v>
      </c>
      <c r="CV170" t="s">
        <v>3949</v>
      </c>
      <c r="CW170" t="s">
        <v>3948</v>
      </c>
      <c r="CX170" t="s">
        <v>2600</v>
      </c>
      <c r="CY170" t="s">
        <v>3947</v>
      </c>
      <c r="CZ170">
        <v>0</v>
      </c>
      <c r="DA170">
        <v>1.8753290300000001</v>
      </c>
      <c r="DB170">
        <v>18753.290300000001</v>
      </c>
      <c r="DC170">
        <v>18753.290300000001</v>
      </c>
      <c r="DD170">
        <v>990</v>
      </c>
      <c r="DE170">
        <v>5</v>
      </c>
      <c r="DF170" t="s">
        <v>3946</v>
      </c>
      <c r="DG170">
        <v>0</v>
      </c>
      <c r="DH170" t="s">
        <v>3947</v>
      </c>
      <c r="DI170">
        <v>10000</v>
      </c>
      <c r="DJ170" t="s">
        <v>8575</v>
      </c>
      <c r="DK170">
        <v>650</v>
      </c>
      <c r="DL170">
        <v>12</v>
      </c>
      <c r="DM170" t="s">
        <v>3861</v>
      </c>
      <c r="DN170" t="s">
        <v>3860</v>
      </c>
      <c r="DO170" t="s">
        <v>8535</v>
      </c>
      <c r="DQ170">
        <f t="shared" si="5"/>
        <v>1</v>
      </c>
    </row>
    <row r="171" spans="1:121" x14ac:dyDescent="0.35">
      <c r="A171" t="str">
        <f t="shared" si="4"/>
        <v>SCS215AE</v>
      </c>
      <c r="B171" t="s">
        <v>3929</v>
      </c>
      <c r="C171">
        <v>10000</v>
      </c>
      <c r="D171" t="s">
        <v>3929</v>
      </c>
      <c r="E171" t="s">
        <v>187</v>
      </c>
      <c r="F171" t="s">
        <v>3929</v>
      </c>
      <c r="G171" t="s">
        <v>3945</v>
      </c>
      <c r="H171" t="s">
        <v>2282</v>
      </c>
      <c r="I171" t="s">
        <v>3880</v>
      </c>
      <c r="J171" t="s">
        <v>3944</v>
      </c>
      <c r="K171">
        <v>10000</v>
      </c>
      <c r="L171" t="s">
        <v>3943</v>
      </c>
      <c r="M171">
        <v>0</v>
      </c>
      <c r="N171" t="s">
        <v>3929</v>
      </c>
      <c r="O171" t="s">
        <v>3929</v>
      </c>
      <c r="P171" t="s">
        <v>3942</v>
      </c>
      <c r="Q171">
        <v>2469797</v>
      </c>
      <c r="R171">
        <v>0</v>
      </c>
      <c r="S171" t="s">
        <v>3941</v>
      </c>
      <c r="T171" t="s">
        <v>3940</v>
      </c>
      <c r="U171">
        <v>0</v>
      </c>
      <c r="V171">
        <v>1467938</v>
      </c>
      <c r="W171">
        <v>0</v>
      </c>
      <c r="X171" t="s">
        <v>3929</v>
      </c>
      <c r="Y171" t="s">
        <v>3929</v>
      </c>
      <c r="Z171" t="s">
        <v>3929</v>
      </c>
      <c r="AA171" t="s">
        <v>48</v>
      </c>
      <c r="AB171">
        <v>0</v>
      </c>
      <c r="AC171">
        <v>0</v>
      </c>
      <c r="AD171">
        <v>0</v>
      </c>
      <c r="AE171" t="s">
        <v>196</v>
      </c>
      <c r="AF171">
        <v>0</v>
      </c>
      <c r="AG171">
        <v>0</v>
      </c>
      <c r="AH171" t="s">
        <v>48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4.62</v>
      </c>
      <c r="AQ171">
        <v>0</v>
      </c>
      <c r="AR171">
        <v>4.2362000000000002</v>
      </c>
      <c r="AS171">
        <v>3.5396383550000001</v>
      </c>
      <c r="AT171">
        <v>7.45</v>
      </c>
      <c r="AU171">
        <v>4.4580036669999998</v>
      </c>
      <c r="AV171">
        <v>0</v>
      </c>
      <c r="AW171">
        <v>5.1100000000000003</v>
      </c>
      <c r="AX171">
        <v>5.1100000000000003</v>
      </c>
      <c r="AY171">
        <v>0</v>
      </c>
      <c r="AZ171">
        <v>6.5339999999999998</v>
      </c>
      <c r="BA171">
        <v>0</v>
      </c>
      <c r="BB171">
        <v>2.8807765220000001</v>
      </c>
      <c r="BC171">
        <v>6.47</v>
      </c>
      <c r="BD171">
        <v>9.0525000000000002</v>
      </c>
      <c r="BE171">
        <v>341</v>
      </c>
      <c r="BF171">
        <v>0</v>
      </c>
      <c r="BG171">
        <v>0</v>
      </c>
      <c r="BH171">
        <v>0</v>
      </c>
      <c r="BI171">
        <v>20</v>
      </c>
      <c r="BJ171">
        <v>0</v>
      </c>
      <c r="BK171">
        <v>0</v>
      </c>
      <c r="BL171">
        <v>400</v>
      </c>
      <c r="BM171">
        <v>0</v>
      </c>
      <c r="BN171">
        <v>0</v>
      </c>
      <c r="BO171">
        <v>30</v>
      </c>
      <c r="BP171">
        <v>0</v>
      </c>
      <c r="BQ171">
        <v>359</v>
      </c>
      <c r="BR171">
        <v>0</v>
      </c>
      <c r="BS171">
        <v>20</v>
      </c>
      <c r="BT171">
        <v>1</v>
      </c>
      <c r="BU171">
        <v>0</v>
      </c>
      <c r="BV171">
        <v>360</v>
      </c>
      <c r="BW171">
        <v>1</v>
      </c>
      <c r="BX171">
        <v>1</v>
      </c>
      <c r="BY171">
        <v>1</v>
      </c>
      <c r="BZ171">
        <v>0</v>
      </c>
      <c r="CA171">
        <v>1</v>
      </c>
      <c r="CB171">
        <v>1</v>
      </c>
      <c r="CC171">
        <v>0</v>
      </c>
      <c r="CD171">
        <v>30</v>
      </c>
      <c r="CE171">
        <v>0</v>
      </c>
      <c r="CF171">
        <v>1</v>
      </c>
      <c r="CG171">
        <v>1</v>
      </c>
      <c r="CH171">
        <v>3</v>
      </c>
      <c r="CI171" t="s">
        <v>3939</v>
      </c>
      <c r="CJ171">
        <v>0</v>
      </c>
      <c r="CK171" t="s">
        <v>3938</v>
      </c>
      <c r="CL171" t="s">
        <v>3937</v>
      </c>
      <c r="CM171" t="s">
        <v>3936</v>
      </c>
      <c r="CN171" t="s">
        <v>3935</v>
      </c>
      <c r="CO171">
        <v>0</v>
      </c>
      <c r="CP171" t="s">
        <v>3934</v>
      </c>
      <c r="CQ171" t="s">
        <v>3933</v>
      </c>
      <c r="CR171">
        <v>0</v>
      </c>
      <c r="CS171" t="s">
        <v>3932</v>
      </c>
      <c r="CT171">
        <v>0</v>
      </c>
      <c r="CU171" t="s">
        <v>3928</v>
      </c>
      <c r="CV171" t="s">
        <v>3931</v>
      </c>
      <c r="CW171" t="s">
        <v>3930</v>
      </c>
      <c r="CX171" t="s">
        <v>2600</v>
      </c>
      <c r="CY171" t="s">
        <v>3929</v>
      </c>
      <c r="CZ171">
        <v>0</v>
      </c>
      <c r="DA171">
        <v>2.8807765220000001</v>
      </c>
      <c r="DB171">
        <v>28807.765220000001</v>
      </c>
      <c r="DC171">
        <v>28807.765220000001</v>
      </c>
      <c r="DD171">
        <v>359</v>
      </c>
      <c r="DE171">
        <v>1</v>
      </c>
      <c r="DF171" t="s">
        <v>3928</v>
      </c>
      <c r="DG171">
        <v>0</v>
      </c>
      <c r="DH171" t="s">
        <v>3929</v>
      </c>
      <c r="DI171">
        <v>10000</v>
      </c>
      <c r="DJ171" t="s">
        <v>8575</v>
      </c>
      <c r="DK171">
        <v>650</v>
      </c>
      <c r="DL171">
        <v>15</v>
      </c>
      <c r="DM171" t="s">
        <v>3880</v>
      </c>
      <c r="DN171" t="s">
        <v>3944</v>
      </c>
      <c r="DO171" t="s">
        <v>2030</v>
      </c>
      <c r="DQ171">
        <f t="shared" si="5"/>
        <v>1</v>
      </c>
    </row>
    <row r="172" spans="1:121" x14ac:dyDescent="0.35">
      <c r="A172" t="str">
        <f t="shared" si="4"/>
        <v>SCS215AG</v>
      </c>
      <c r="B172" t="s">
        <v>3911</v>
      </c>
      <c r="C172">
        <v>10000</v>
      </c>
      <c r="D172" t="s">
        <v>3911</v>
      </c>
      <c r="E172" t="s">
        <v>187</v>
      </c>
      <c r="F172" t="s">
        <v>3911</v>
      </c>
      <c r="G172" t="s">
        <v>3927</v>
      </c>
      <c r="H172" t="s">
        <v>2282</v>
      </c>
      <c r="I172" t="s">
        <v>3880</v>
      </c>
      <c r="J172" t="s">
        <v>3926</v>
      </c>
      <c r="K172">
        <v>10000</v>
      </c>
      <c r="L172" t="s">
        <v>3925</v>
      </c>
      <c r="M172">
        <v>0</v>
      </c>
      <c r="N172" t="s">
        <v>3911</v>
      </c>
      <c r="O172" t="s">
        <v>3911</v>
      </c>
      <c r="P172" t="s">
        <v>3924</v>
      </c>
      <c r="Q172">
        <v>2469801</v>
      </c>
      <c r="R172">
        <v>0</v>
      </c>
      <c r="S172" t="s">
        <v>3923</v>
      </c>
      <c r="T172" t="s">
        <v>3922</v>
      </c>
      <c r="U172">
        <v>0</v>
      </c>
      <c r="V172">
        <v>1503446</v>
      </c>
      <c r="W172">
        <v>0</v>
      </c>
      <c r="X172" t="s">
        <v>3911</v>
      </c>
      <c r="Y172" t="s">
        <v>3911</v>
      </c>
      <c r="Z172" t="s">
        <v>3911</v>
      </c>
      <c r="AA172" t="s">
        <v>48</v>
      </c>
      <c r="AB172">
        <v>0</v>
      </c>
      <c r="AC172">
        <v>0</v>
      </c>
      <c r="AD172">
        <v>0</v>
      </c>
      <c r="AE172" t="s">
        <v>196</v>
      </c>
      <c r="AF172">
        <v>0</v>
      </c>
      <c r="AG172">
        <v>0</v>
      </c>
      <c r="AH172" t="s">
        <v>48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3.3879999999999999</v>
      </c>
      <c r="AQ172">
        <v>0</v>
      </c>
      <c r="AR172">
        <v>3.1065499999999999</v>
      </c>
      <c r="AS172">
        <v>5.0611289480000003</v>
      </c>
      <c r="AT172">
        <v>4.4000000000000004</v>
      </c>
      <c r="AU172">
        <v>3.2175156899999999</v>
      </c>
      <c r="AV172">
        <v>0</v>
      </c>
      <c r="AW172">
        <v>3.38</v>
      </c>
      <c r="AX172">
        <v>4.01</v>
      </c>
      <c r="AY172">
        <v>0</v>
      </c>
      <c r="AZ172">
        <v>4.2080000000000002</v>
      </c>
      <c r="BA172">
        <v>0</v>
      </c>
      <c r="BB172">
        <v>2.2707297290000001</v>
      </c>
      <c r="BC172">
        <v>5.12</v>
      </c>
      <c r="BD172">
        <v>5.61</v>
      </c>
      <c r="BE172">
        <v>4351</v>
      </c>
      <c r="BF172">
        <v>0</v>
      </c>
      <c r="BG172">
        <v>0</v>
      </c>
      <c r="BH172">
        <v>0</v>
      </c>
      <c r="BI172">
        <v>50</v>
      </c>
      <c r="BJ172">
        <v>0</v>
      </c>
      <c r="BK172">
        <v>0</v>
      </c>
      <c r="BL172">
        <v>975</v>
      </c>
      <c r="BM172">
        <v>0</v>
      </c>
      <c r="BN172">
        <v>0</v>
      </c>
      <c r="BO172">
        <v>0</v>
      </c>
      <c r="BP172">
        <v>0</v>
      </c>
      <c r="BQ172">
        <v>910</v>
      </c>
      <c r="BR172">
        <v>0</v>
      </c>
      <c r="BS172">
        <v>50</v>
      </c>
      <c r="BT172">
        <v>1</v>
      </c>
      <c r="BU172">
        <v>0</v>
      </c>
      <c r="BV172">
        <v>1000</v>
      </c>
      <c r="BW172">
        <v>1</v>
      </c>
      <c r="BX172">
        <v>1</v>
      </c>
      <c r="BY172">
        <v>1</v>
      </c>
      <c r="BZ172">
        <v>0</v>
      </c>
      <c r="CA172">
        <v>1</v>
      </c>
      <c r="CB172">
        <v>1</v>
      </c>
      <c r="CC172">
        <v>0</v>
      </c>
      <c r="CD172">
        <v>2</v>
      </c>
      <c r="CE172">
        <v>0</v>
      </c>
      <c r="CF172">
        <v>5</v>
      </c>
      <c r="CG172">
        <v>1</v>
      </c>
      <c r="CH172">
        <v>4</v>
      </c>
      <c r="CI172" t="s">
        <v>3921</v>
      </c>
      <c r="CJ172">
        <v>0</v>
      </c>
      <c r="CK172" t="s">
        <v>3920</v>
      </c>
      <c r="CL172" t="s">
        <v>3919</v>
      </c>
      <c r="CM172" t="s">
        <v>3918</v>
      </c>
      <c r="CN172" t="s">
        <v>3917</v>
      </c>
      <c r="CO172">
        <v>0</v>
      </c>
      <c r="CP172" t="s">
        <v>3916</v>
      </c>
      <c r="CQ172" t="s">
        <v>3915</v>
      </c>
      <c r="CR172">
        <v>0</v>
      </c>
      <c r="CS172" t="s">
        <v>3914</v>
      </c>
      <c r="CT172">
        <v>0</v>
      </c>
      <c r="CU172" t="s">
        <v>3910</v>
      </c>
      <c r="CV172" t="s">
        <v>3913</v>
      </c>
      <c r="CW172" t="s">
        <v>3912</v>
      </c>
      <c r="CX172" t="s">
        <v>2600</v>
      </c>
      <c r="CY172" t="s">
        <v>3911</v>
      </c>
      <c r="CZ172">
        <v>0</v>
      </c>
      <c r="DA172">
        <v>2.2707297290000001</v>
      </c>
      <c r="DB172">
        <v>22707.297289999999</v>
      </c>
      <c r="DC172">
        <v>22707.297289999999</v>
      </c>
      <c r="DD172">
        <v>910</v>
      </c>
      <c r="DE172">
        <v>5</v>
      </c>
      <c r="DF172" t="s">
        <v>3910</v>
      </c>
      <c r="DG172">
        <v>0</v>
      </c>
      <c r="DH172" t="s">
        <v>3911</v>
      </c>
      <c r="DI172">
        <v>10000</v>
      </c>
      <c r="DJ172" t="s">
        <v>8575</v>
      </c>
      <c r="DK172">
        <v>650</v>
      </c>
      <c r="DL172">
        <v>15</v>
      </c>
      <c r="DM172" t="s">
        <v>3880</v>
      </c>
      <c r="DN172" t="s">
        <v>3926</v>
      </c>
      <c r="DO172" t="s">
        <v>8525</v>
      </c>
      <c r="DQ172">
        <f t="shared" si="5"/>
        <v>1</v>
      </c>
    </row>
    <row r="173" spans="1:121" x14ac:dyDescent="0.35">
      <c r="A173" t="str">
        <f t="shared" si="4"/>
        <v>SCS215AG</v>
      </c>
      <c r="B173" t="s">
        <v>3896</v>
      </c>
      <c r="C173">
        <v>10000</v>
      </c>
      <c r="D173" t="s">
        <v>3896</v>
      </c>
      <c r="E173" t="s">
        <v>187</v>
      </c>
      <c r="F173" t="s">
        <v>3896</v>
      </c>
      <c r="G173" t="s">
        <v>3909</v>
      </c>
      <c r="H173" t="s">
        <v>2282</v>
      </c>
      <c r="I173" t="s">
        <v>3880</v>
      </c>
      <c r="J173" t="s">
        <v>3908</v>
      </c>
      <c r="K173">
        <v>10000</v>
      </c>
      <c r="L173" t="s">
        <v>3907</v>
      </c>
      <c r="M173">
        <v>0</v>
      </c>
      <c r="N173" t="s">
        <v>3896</v>
      </c>
      <c r="O173" t="s">
        <v>3896</v>
      </c>
      <c r="P173" t="s">
        <v>3906</v>
      </c>
      <c r="Q173">
        <v>2490234</v>
      </c>
      <c r="R173">
        <v>0</v>
      </c>
      <c r="S173" t="s">
        <v>3905</v>
      </c>
      <c r="T173" t="s">
        <v>3904</v>
      </c>
      <c r="U173">
        <v>0</v>
      </c>
      <c r="V173">
        <v>0</v>
      </c>
      <c r="W173">
        <v>0</v>
      </c>
      <c r="X173">
        <v>0</v>
      </c>
      <c r="Y173">
        <v>0</v>
      </c>
      <c r="Z173" t="s">
        <v>3896</v>
      </c>
      <c r="AA173" t="s">
        <v>48</v>
      </c>
      <c r="AB173">
        <v>0</v>
      </c>
      <c r="AC173">
        <v>0</v>
      </c>
      <c r="AD173">
        <v>0</v>
      </c>
      <c r="AE173" t="s">
        <v>196</v>
      </c>
      <c r="AF173">
        <v>0</v>
      </c>
      <c r="AG173">
        <v>0</v>
      </c>
      <c r="AH173" t="s">
        <v>129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4.62</v>
      </c>
      <c r="AQ173">
        <v>0</v>
      </c>
      <c r="AR173">
        <v>4.2362000000000002</v>
      </c>
      <c r="AS173">
        <v>3.2083490549999998</v>
      </c>
      <c r="AT173">
        <v>5.05</v>
      </c>
      <c r="AU173">
        <v>4.4580036669999998</v>
      </c>
      <c r="AV173">
        <v>0</v>
      </c>
      <c r="AW173">
        <v>5.1100000000000003</v>
      </c>
      <c r="AX173">
        <v>5.1100000000000003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6.3559999999999999</v>
      </c>
      <c r="BE173">
        <v>338</v>
      </c>
      <c r="BF173">
        <v>0</v>
      </c>
      <c r="BG173">
        <v>0</v>
      </c>
      <c r="BH173">
        <v>0</v>
      </c>
      <c r="BI173">
        <v>450</v>
      </c>
      <c r="BJ173">
        <v>0</v>
      </c>
      <c r="BK173">
        <v>0</v>
      </c>
      <c r="BL173">
        <v>1097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50</v>
      </c>
      <c r="BT173">
        <v>1</v>
      </c>
      <c r="BU173">
        <v>0</v>
      </c>
      <c r="BV173">
        <v>1000</v>
      </c>
      <c r="BW173">
        <v>1</v>
      </c>
      <c r="BX173">
        <v>1</v>
      </c>
      <c r="BY173">
        <v>1</v>
      </c>
      <c r="BZ173">
        <v>0</v>
      </c>
      <c r="CA173">
        <v>1</v>
      </c>
      <c r="CB173">
        <v>1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12</v>
      </c>
      <c r="CI173" t="s">
        <v>3903</v>
      </c>
      <c r="CJ173">
        <v>0</v>
      </c>
      <c r="CK173" t="s">
        <v>3902</v>
      </c>
      <c r="CL173" t="s">
        <v>3895</v>
      </c>
      <c r="CM173" t="s">
        <v>3901</v>
      </c>
      <c r="CN173" t="s">
        <v>3900</v>
      </c>
      <c r="CO173">
        <v>0</v>
      </c>
      <c r="CP173" t="s">
        <v>3899</v>
      </c>
      <c r="CQ173" t="s">
        <v>3898</v>
      </c>
      <c r="CR173">
        <v>0</v>
      </c>
      <c r="CS173">
        <v>0</v>
      </c>
      <c r="CT173">
        <v>0</v>
      </c>
      <c r="CU173">
        <v>0</v>
      </c>
      <c r="CV173">
        <v>0</v>
      </c>
      <c r="CW173" t="s">
        <v>3897</v>
      </c>
      <c r="CX173" t="s">
        <v>26</v>
      </c>
      <c r="CY173" t="s">
        <v>3896</v>
      </c>
      <c r="CZ173">
        <v>0</v>
      </c>
      <c r="DA173">
        <v>3.2083490549999998</v>
      </c>
      <c r="DB173">
        <v>32083.490549999999</v>
      </c>
      <c r="DC173">
        <v>32083.490549999999</v>
      </c>
      <c r="DD173">
        <v>0</v>
      </c>
      <c r="DE173">
        <v>1</v>
      </c>
      <c r="DF173" t="s">
        <v>3895</v>
      </c>
      <c r="DG173">
        <v>0</v>
      </c>
      <c r="DH173" t="s">
        <v>3896</v>
      </c>
      <c r="DI173">
        <v>10000</v>
      </c>
      <c r="DJ173" t="s">
        <v>8575</v>
      </c>
      <c r="DK173">
        <v>650</v>
      </c>
      <c r="DL173">
        <v>15</v>
      </c>
      <c r="DM173" t="s">
        <v>3880</v>
      </c>
      <c r="DN173" t="s">
        <v>3908</v>
      </c>
      <c r="DO173" t="s">
        <v>8525</v>
      </c>
      <c r="DQ173">
        <f t="shared" si="5"/>
        <v>1</v>
      </c>
    </row>
    <row r="174" spans="1:121" x14ac:dyDescent="0.35">
      <c r="A174" t="str">
        <f t="shared" si="4"/>
        <v>SCS215AJ</v>
      </c>
      <c r="B174" t="s">
        <v>3883</v>
      </c>
      <c r="C174">
        <v>10000</v>
      </c>
      <c r="D174" t="s">
        <v>3883</v>
      </c>
      <c r="E174" t="s">
        <v>187</v>
      </c>
      <c r="F174" t="s">
        <v>3883</v>
      </c>
      <c r="G174" t="s">
        <v>3894</v>
      </c>
      <c r="H174" t="s">
        <v>2282</v>
      </c>
      <c r="I174" t="s">
        <v>3880</v>
      </c>
      <c r="J174" t="s">
        <v>3879</v>
      </c>
      <c r="K174">
        <v>10000</v>
      </c>
      <c r="L174" t="s">
        <v>3893</v>
      </c>
      <c r="M174">
        <v>0</v>
      </c>
      <c r="N174" t="s">
        <v>3883</v>
      </c>
      <c r="O174">
        <v>0</v>
      </c>
      <c r="P174" t="s">
        <v>3892</v>
      </c>
      <c r="Q174">
        <v>2924750</v>
      </c>
      <c r="R174">
        <v>0</v>
      </c>
      <c r="S174" t="s">
        <v>3891</v>
      </c>
      <c r="T174" t="s">
        <v>3890</v>
      </c>
      <c r="U174">
        <v>0</v>
      </c>
      <c r="V174">
        <v>0</v>
      </c>
      <c r="W174">
        <v>0</v>
      </c>
      <c r="X174">
        <v>0</v>
      </c>
      <c r="Y174">
        <v>0</v>
      </c>
      <c r="Z174" t="s">
        <v>3883</v>
      </c>
      <c r="AA174" t="s">
        <v>129</v>
      </c>
      <c r="AB174">
        <v>0</v>
      </c>
      <c r="AC174">
        <v>0</v>
      </c>
      <c r="AD174">
        <v>0</v>
      </c>
      <c r="AE174" t="s">
        <v>196</v>
      </c>
      <c r="AF174" t="s">
        <v>514</v>
      </c>
      <c r="AG174">
        <v>0</v>
      </c>
      <c r="AH174" t="s">
        <v>129</v>
      </c>
      <c r="AI174" t="s">
        <v>514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4.5359999999999996</v>
      </c>
      <c r="AQ174">
        <v>0</v>
      </c>
      <c r="AR174">
        <v>4.1591800000000001</v>
      </c>
      <c r="AS174">
        <v>0</v>
      </c>
      <c r="AT174">
        <v>6.63</v>
      </c>
      <c r="AU174">
        <v>4.3675514189999998</v>
      </c>
      <c r="AV174">
        <v>0</v>
      </c>
      <c r="AW174">
        <v>5.0199999999999996</v>
      </c>
      <c r="AX174">
        <v>5.0199999999999996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6.2439999999999998</v>
      </c>
      <c r="BE174">
        <v>0</v>
      </c>
      <c r="BF174">
        <v>0</v>
      </c>
      <c r="BG174">
        <v>0</v>
      </c>
      <c r="BH174">
        <v>0</v>
      </c>
      <c r="BI174">
        <v>30</v>
      </c>
      <c r="BJ174">
        <v>50</v>
      </c>
      <c r="BK174">
        <v>0</v>
      </c>
      <c r="BL174">
        <v>1000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50</v>
      </c>
      <c r="BT174">
        <v>1000</v>
      </c>
      <c r="BU174">
        <v>0</v>
      </c>
      <c r="BV174">
        <v>1000</v>
      </c>
      <c r="BW174">
        <v>0</v>
      </c>
      <c r="BX174">
        <v>1</v>
      </c>
      <c r="BY174">
        <v>1</v>
      </c>
      <c r="BZ174">
        <v>0</v>
      </c>
      <c r="CA174">
        <v>1</v>
      </c>
      <c r="CB174">
        <v>1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12</v>
      </c>
      <c r="CI174" t="s">
        <v>3889</v>
      </c>
      <c r="CJ174">
        <v>0</v>
      </c>
      <c r="CK174" t="s">
        <v>3882</v>
      </c>
      <c r="CL174">
        <v>0</v>
      </c>
      <c r="CM174" t="s">
        <v>3888</v>
      </c>
      <c r="CN174" t="s">
        <v>3887</v>
      </c>
      <c r="CO174">
        <v>0</v>
      </c>
      <c r="CP174" t="s">
        <v>3886</v>
      </c>
      <c r="CQ174" t="s">
        <v>3885</v>
      </c>
      <c r="CR174">
        <v>0</v>
      </c>
      <c r="CS174">
        <v>0</v>
      </c>
      <c r="CT174">
        <v>0</v>
      </c>
      <c r="CU174">
        <v>0</v>
      </c>
      <c r="CV174">
        <v>0</v>
      </c>
      <c r="CW174" t="s">
        <v>3884</v>
      </c>
      <c r="CX174" t="s">
        <v>25</v>
      </c>
      <c r="CY174" t="s">
        <v>3883</v>
      </c>
      <c r="CZ174">
        <v>0</v>
      </c>
      <c r="DA174">
        <v>4.1591800000000001</v>
      </c>
      <c r="DB174">
        <v>41591.800000000003</v>
      </c>
      <c r="DC174">
        <v>41591.800000000003</v>
      </c>
      <c r="DD174">
        <v>0</v>
      </c>
      <c r="DE174">
        <v>1000</v>
      </c>
      <c r="DF174" t="s">
        <v>3882</v>
      </c>
      <c r="DG174">
        <v>0</v>
      </c>
      <c r="DH174" t="s">
        <v>3883</v>
      </c>
      <c r="DI174">
        <v>10000</v>
      </c>
      <c r="DJ174" t="s">
        <v>8575</v>
      </c>
      <c r="DK174">
        <v>650</v>
      </c>
      <c r="DL174">
        <v>15</v>
      </c>
      <c r="DM174" t="s">
        <v>3880</v>
      </c>
      <c r="DN174" t="s">
        <v>3879</v>
      </c>
      <c r="DO174" t="s">
        <v>8536</v>
      </c>
      <c r="DQ174">
        <f t="shared" si="5"/>
        <v>1</v>
      </c>
    </row>
    <row r="175" spans="1:121" x14ac:dyDescent="0.35">
      <c r="A175" t="str">
        <f t="shared" si="4"/>
        <v>SCS215AJ</v>
      </c>
      <c r="B175" t="s">
        <v>3864</v>
      </c>
      <c r="C175">
        <v>10000</v>
      </c>
      <c r="D175" t="s">
        <v>3864</v>
      </c>
      <c r="E175" t="s">
        <v>187</v>
      </c>
      <c r="F175" t="s">
        <v>3864</v>
      </c>
      <c r="G175" t="s">
        <v>3881</v>
      </c>
      <c r="H175" t="s">
        <v>2282</v>
      </c>
      <c r="I175" t="s">
        <v>3880</v>
      </c>
      <c r="J175" t="s">
        <v>3879</v>
      </c>
      <c r="K175">
        <v>10000</v>
      </c>
      <c r="L175" t="s">
        <v>3878</v>
      </c>
      <c r="M175">
        <v>0</v>
      </c>
      <c r="N175" t="s">
        <v>3864</v>
      </c>
      <c r="O175" t="s">
        <v>3864</v>
      </c>
      <c r="P175" t="s">
        <v>3877</v>
      </c>
      <c r="Q175">
        <v>2469800</v>
      </c>
      <c r="R175">
        <v>0</v>
      </c>
      <c r="S175" t="s">
        <v>3876</v>
      </c>
      <c r="T175" t="s">
        <v>3875</v>
      </c>
      <c r="U175">
        <v>0</v>
      </c>
      <c r="V175">
        <v>1467940</v>
      </c>
      <c r="W175">
        <v>0</v>
      </c>
      <c r="X175" t="s">
        <v>3864</v>
      </c>
      <c r="Y175" t="s">
        <v>3864</v>
      </c>
      <c r="Z175" t="s">
        <v>3864</v>
      </c>
      <c r="AA175" t="s">
        <v>129</v>
      </c>
      <c r="AB175">
        <v>0</v>
      </c>
      <c r="AC175">
        <v>0</v>
      </c>
      <c r="AD175">
        <v>0</v>
      </c>
      <c r="AE175" t="s">
        <v>196</v>
      </c>
      <c r="AF175">
        <v>0</v>
      </c>
      <c r="AG175">
        <v>0</v>
      </c>
      <c r="AH175" t="s">
        <v>129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3.1219999999999999</v>
      </c>
      <c r="AQ175">
        <v>0</v>
      </c>
      <c r="AR175">
        <v>2.8626499999999999</v>
      </c>
      <c r="AS175">
        <v>2.485048205</v>
      </c>
      <c r="AT175">
        <v>4.28</v>
      </c>
      <c r="AU175">
        <v>3.0753764430000001</v>
      </c>
      <c r="AV175">
        <v>0</v>
      </c>
      <c r="AW175">
        <v>3.12</v>
      </c>
      <c r="AX175">
        <v>2.69</v>
      </c>
      <c r="AY175">
        <v>0</v>
      </c>
      <c r="AZ175">
        <v>3.145</v>
      </c>
      <c r="BA175">
        <v>0</v>
      </c>
      <c r="BB175">
        <v>2.225541078</v>
      </c>
      <c r="BC175">
        <v>4.95</v>
      </c>
      <c r="BD175">
        <v>5.4569999999999999</v>
      </c>
      <c r="BE175">
        <v>3000</v>
      </c>
      <c r="BF175">
        <v>0</v>
      </c>
      <c r="BG175">
        <v>0</v>
      </c>
      <c r="BH175">
        <v>0</v>
      </c>
      <c r="BI175">
        <v>50</v>
      </c>
      <c r="BJ175">
        <v>0</v>
      </c>
      <c r="BK175">
        <v>0</v>
      </c>
      <c r="BL175">
        <v>2127</v>
      </c>
      <c r="BM175">
        <v>0</v>
      </c>
      <c r="BN175">
        <v>0</v>
      </c>
      <c r="BO175">
        <v>0</v>
      </c>
      <c r="BP175">
        <v>0</v>
      </c>
      <c r="BQ175">
        <v>990</v>
      </c>
      <c r="BR175">
        <v>0</v>
      </c>
      <c r="BS175">
        <v>50</v>
      </c>
      <c r="BT175">
        <v>1000</v>
      </c>
      <c r="BU175">
        <v>0</v>
      </c>
      <c r="BV175">
        <v>1000</v>
      </c>
      <c r="BW175">
        <v>1000</v>
      </c>
      <c r="BX175">
        <v>1</v>
      </c>
      <c r="BY175">
        <v>1</v>
      </c>
      <c r="BZ175">
        <v>0</v>
      </c>
      <c r="CA175">
        <v>1</v>
      </c>
      <c r="CB175">
        <v>1000</v>
      </c>
      <c r="CC175">
        <v>0</v>
      </c>
      <c r="CD175">
        <v>1000</v>
      </c>
      <c r="CE175">
        <v>0</v>
      </c>
      <c r="CF175">
        <v>5</v>
      </c>
      <c r="CG175">
        <v>1</v>
      </c>
      <c r="CH175">
        <v>4</v>
      </c>
      <c r="CI175" t="s">
        <v>3874</v>
      </c>
      <c r="CJ175">
        <v>0</v>
      </c>
      <c r="CK175" t="s">
        <v>3873</v>
      </c>
      <c r="CL175" t="s">
        <v>3872</v>
      </c>
      <c r="CM175" t="s">
        <v>3871</v>
      </c>
      <c r="CN175" t="s">
        <v>3870</v>
      </c>
      <c r="CO175">
        <v>0</v>
      </c>
      <c r="CP175" t="s">
        <v>3869</v>
      </c>
      <c r="CQ175" t="s">
        <v>3868</v>
      </c>
      <c r="CR175">
        <v>0</v>
      </c>
      <c r="CS175" t="s">
        <v>3867</v>
      </c>
      <c r="CT175">
        <v>0</v>
      </c>
      <c r="CU175" t="s">
        <v>3863</v>
      </c>
      <c r="CV175" t="s">
        <v>3866</v>
      </c>
      <c r="CW175" t="s">
        <v>3865</v>
      </c>
      <c r="CX175" t="s">
        <v>2600</v>
      </c>
      <c r="CY175" t="s">
        <v>3864</v>
      </c>
      <c r="CZ175">
        <v>0</v>
      </c>
      <c r="DA175">
        <v>2.225541078</v>
      </c>
      <c r="DB175">
        <v>22255.410779999998</v>
      </c>
      <c r="DC175">
        <v>22255.410779999998</v>
      </c>
      <c r="DD175">
        <v>990</v>
      </c>
      <c r="DE175">
        <v>5</v>
      </c>
      <c r="DF175" t="s">
        <v>3863</v>
      </c>
      <c r="DG175">
        <v>0</v>
      </c>
      <c r="DH175" t="s">
        <v>3864</v>
      </c>
      <c r="DI175">
        <v>10000</v>
      </c>
      <c r="DJ175" t="s">
        <v>8575</v>
      </c>
      <c r="DK175">
        <v>650</v>
      </c>
      <c r="DL175">
        <v>15</v>
      </c>
      <c r="DM175" t="s">
        <v>3880</v>
      </c>
      <c r="DN175" t="s">
        <v>3879</v>
      </c>
      <c r="DO175" t="s">
        <v>8536</v>
      </c>
      <c r="DQ175">
        <f t="shared" si="5"/>
        <v>1</v>
      </c>
    </row>
    <row r="176" spans="1:121" x14ac:dyDescent="0.35">
      <c r="A176" t="str">
        <f t="shared" si="4"/>
        <v>SCS215AM</v>
      </c>
      <c r="B176" t="s">
        <v>3855</v>
      </c>
      <c r="C176">
        <v>10000</v>
      </c>
      <c r="D176" t="s">
        <v>3855</v>
      </c>
      <c r="E176" t="s">
        <v>187</v>
      </c>
      <c r="F176" t="s">
        <v>3855</v>
      </c>
      <c r="G176" t="s">
        <v>3862</v>
      </c>
      <c r="H176" t="s">
        <v>2282</v>
      </c>
      <c r="I176" t="s">
        <v>3861</v>
      </c>
      <c r="J176" t="s">
        <v>3860</v>
      </c>
      <c r="K176">
        <v>10000</v>
      </c>
      <c r="L176" t="s">
        <v>3859</v>
      </c>
      <c r="M176">
        <v>0</v>
      </c>
      <c r="N176" t="s">
        <v>3855</v>
      </c>
      <c r="O176" t="s">
        <v>3855</v>
      </c>
      <c r="P176" t="s">
        <v>3858</v>
      </c>
      <c r="Q176">
        <v>2469806</v>
      </c>
      <c r="R176">
        <v>0</v>
      </c>
      <c r="S176" t="s">
        <v>3857</v>
      </c>
      <c r="T176" t="s">
        <v>3856</v>
      </c>
      <c r="U176">
        <v>0</v>
      </c>
      <c r="V176">
        <v>1503452</v>
      </c>
      <c r="W176">
        <v>0</v>
      </c>
      <c r="X176" t="s">
        <v>3855</v>
      </c>
      <c r="Y176" t="s">
        <v>3855</v>
      </c>
      <c r="Z176" t="s">
        <v>3855</v>
      </c>
      <c r="AA176" t="s">
        <v>48</v>
      </c>
      <c r="AB176">
        <v>0</v>
      </c>
      <c r="AC176">
        <v>0</v>
      </c>
      <c r="AD176">
        <v>0</v>
      </c>
      <c r="AE176" t="s">
        <v>48</v>
      </c>
      <c r="AF176">
        <v>0</v>
      </c>
      <c r="AG176">
        <v>0</v>
      </c>
      <c r="AH176" t="s">
        <v>48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3.22</v>
      </c>
      <c r="AQ176">
        <v>0</v>
      </c>
      <c r="AR176">
        <v>2.9525100000000002</v>
      </c>
      <c r="AS176">
        <v>3.2780977390000001</v>
      </c>
      <c r="AT176">
        <v>4.41</v>
      </c>
      <c r="AU176">
        <v>2.7652544489999999</v>
      </c>
      <c r="AV176">
        <v>0</v>
      </c>
      <c r="AW176">
        <v>3.22</v>
      </c>
      <c r="AX176">
        <v>3.81</v>
      </c>
      <c r="AY176">
        <v>0</v>
      </c>
      <c r="AZ176">
        <v>4.0049999999999999</v>
      </c>
      <c r="BA176">
        <v>0</v>
      </c>
      <c r="BB176">
        <v>3.0502339639999998</v>
      </c>
      <c r="BC176">
        <v>4.53</v>
      </c>
      <c r="BD176">
        <v>5.6227</v>
      </c>
      <c r="BE176">
        <v>1577</v>
      </c>
      <c r="BF176">
        <v>0</v>
      </c>
      <c r="BG176">
        <v>0</v>
      </c>
      <c r="BH176">
        <v>0</v>
      </c>
      <c r="BI176">
        <v>50</v>
      </c>
      <c r="BJ176">
        <v>0</v>
      </c>
      <c r="BK176">
        <v>0</v>
      </c>
      <c r="BL176">
        <v>270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50</v>
      </c>
      <c r="BT176">
        <v>1</v>
      </c>
      <c r="BU176">
        <v>0</v>
      </c>
      <c r="BV176">
        <v>1000</v>
      </c>
      <c r="BW176">
        <v>1</v>
      </c>
      <c r="BX176">
        <v>1</v>
      </c>
      <c r="BY176">
        <v>1</v>
      </c>
      <c r="BZ176">
        <v>0</v>
      </c>
      <c r="CA176">
        <v>1</v>
      </c>
      <c r="CB176">
        <v>1</v>
      </c>
      <c r="CC176">
        <v>0</v>
      </c>
      <c r="CD176">
        <v>2</v>
      </c>
      <c r="CE176">
        <v>0</v>
      </c>
      <c r="CF176">
        <v>5</v>
      </c>
      <c r="CG176">
        <v>1</v>
      </c>
      <c r="CH176">
        <v>4</v>
      </c>
      <c r="CI176" t="s">
        <v>3854</v>
      </c>
      <c r="CJ176">
        <v>0</v>
      </c>
      <c r="CK176" t="s">
        <v>3853</v>
      </c>
      <c r="CL176" t="s">
        <v>3852</v>
      </c>
      <c r="CM176" t="s">
        <v>3851</v>
      </c>
      <c r="CN176" t="s">
        <v>3844</v>
      </c>
      <c r="CO176">
        <v>0</v>
      </c>
      <c r="CP176" t="s">
        <v>3850</v>
      </c>
      <c r="CQ176" t="s">
        <v>3849</v>
      </c>
      <c r="CR176">
        <v>0</v>
      </c>
      <c r="CS176" t="s">
        <v>3848</v>
      </c>
      <c r="CT176">
        <v>0</v>
      </c>
      <c r="CU176" t="s">
        <v>3847</v>
      </c>
      <c r="CV176" t="s">
        <v>3846</v>
      </c>
      <c r="CW176" t="s">
        <v>3845</v>
      </c>
      <c r="CX176" t="s">
        <v>404</v>
      </c>
      <c r="CY176">
        <v>2469806</v>
      </c>
      <c r="CZ176">
        <v>0</v>
      </c>
      <c r="DA176">
        <v>2.7652544489999999</v>
      </c>
      <c r="DB176">
        <v>27652.54449</v>
      </c>
      <c r="DC176">
        <v>27652.54449</v>
      </c>
      <c r="DD176">
        <v>0</v>
      </c>
      <c r="DE176">
        <v>1</v>
      </c>
      <c r="DF176" t="s">
        <v>3844</v>
      </c>
      <c r="DG176">
        <v>0</v>
      </c>
      <c r="DH176" t="s">
        <v>3855</v>
      </c>
      <c r="DI176">
        <v>10000</v>
      </c>
      <c r="DJ176" t="s">
        <v>8575</v>
      </c>
      <c r="DK176">
        <v>650</v>
      </c>
      <c r="DL176">
        <v>12</v>
      </c>
      <c r="DM176" t="s">
        <v>3861</v>
      </c>
      <c r="DN176" t="s">
        <v>3860</v>
      </c>
      <c r="DO176" t="s">
        <v>8535</v>
      </c>
      <c r="DQ176">
        <f t="shared" si="5"/>
        <v>1</v>
      </c>
    </row>
    <row r="177" spans="1:121" x14ac:dyDescent="0.35">
      <c r="A177" t="str">
        <f t="shared" si="4"/>
        <v>SCS220AE</v>
      </c>
      <c r="B177" t="s">
        <v>3797</v>
      </c>
      <c r="C177">
        <v>10000</v>
      </c>
      <c r="D177" t="s">
        <v>3797</v>
      </c>
      <c r="E177" t="s">
        <v>187</v>
      </c>
      <c r="F177" t="s">
        <v>3797</v>
      </c>
      <c r="G177" t="s">
        <v>3813</v>
      </c>
      <c r="H177" t="s">
        <v>2282</v>
      </c>
      <c r="I177" t="s">
        <v>3735</v>
      </c>
      <c r="J177" t="s">
        <v>3812</v>
      </c>
      <c r="K177">
        <v>10000</v>
      </c>
      <c r="L177" t="s">
        <v>3811</v>
      </c>
      <c r="M177">
        <v>0</v>
      </c>
      <c r="N177" t="s">
        <v>3797</v>
      </c>
      <c r="O177" t="s">
        <v>3797</v>
      </c>
      <c r="P177" t="s">
        <v>3810</v>
      </c>
      <c r="Q177">
        <v>2469798</v>
      </c>
      <c r="R177">
        <v>0</v>
      </c>
      <c r="S177" t="s">
        <v>3809</v>
      </c>
      <c r="T177" t="s">
        <v>3808</v>
      </c>
      <c r="U177">
        <v>0</v>
      </c>
      <c r="V177">
        <v>1503461</v>
      </c>
      <c r="W177">
        <v>0</v>
      </c>
      <c r="X177" t="s">
        <v>3797</v>
      </c>
      <c r="Y177" t="s">
        <v>3797</v>
      </c>
      <c r="Z177" t="s">
        <v>3797</v>
      </c>
      <c r="AA177" t="s">
        <v>48</v>
      </c>
      <c r="AB177">
        <v>0</v>
      </c>
      <c r="AC177">
        <v>0</v>
      </c>
      <c r="AD177">
        <v>0</v>
      </c>
      <c r="AE177" t="s">
        <v>196</v>
      </c>
      <c r="AF177">
        <v>0</v>
      </c>
      <c r="AG177">
        <v>0</v>
      </c>
      <c r="AH177" t="s">
        <v>48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5.6840000000000002</v>
      </c>
      <c r="AQ177">
        <v>0</v>
      </c>
      <c r="AR177">
        <v>5.2118099999999998</v>
      </c>
      <c r="AS177">
        <v>7.1714389650000001</v>
      </c>
      <c r="AT177">
        <v>7.1</v>
      </c>
      <c r="AU177">
        <v>5.4788218979999996</v>
      </c>
      <c r="AV177">
        <v>0</v>
      </c>
      <c r="AW177">
        <v>6.29</v>
      </c>
      <c r="AX177">
        <v>6.29</v>
      </c>
      <c r="AY177">
        <v>0</v>
      </c>
      <c r="AZ177">
        <v>6.0289999999999999</v>
      </c>
      <c r="BA177">
        <v>0</v>
      </c>
      <c r="BB177">
        <v>4.2929218760000003</v>
      </c>
      <c r="BC177">
        <v>8.01</v>
      </c>
      <c r="BD177">
        <v>9.0525000000000002</v>
      </c>
      <c r="BE177">
        <v>306</v>
      </c>
      <c r="BF177">
        <v>0</v>
      </c>
      <c r="BG177">
        <v>0</v>
      </c>
      <c r="BH177">
        <v>0</v>
      </c>
      <c r="BI177">
        <v>30</v>
      </c>
      <c r="BJ177">
        <v>15</v>
      </c>
      <c r="BK177">
        <v>0</v>
      </c>
      <c r="BL177">
        <v>345</v>
      </c>
      <c r="BM177">
        <v>15</v>
      </c>
      <c r="BN177">
        <v>0</v>
      </c>
      <c r="BO177">
        <v>21</v>
      </c>
      <c r="BP177">
        <v>0</v>
      </c>
      <c r="BQ177">
        <v>359</v>
      </c>
      <c r="BR177">
        <v>0</v>
      </c>
      <c r="BS177">
        <v>30</v>
      </c>
      <c r="BT177">
        <v>1</v>
      </c>
      <c r="BU177">
        <v>0</v>
      </c>
      <c r="BV177">
        <v>360</v>
      </c>
      <c r="BW177">
        <v>1</v>
      </c>
      <c r="BX177">
        <v>1</v>
      </c>
      <c r="BY177">
        <v>1</v>
      </c>
      <c r="BZ177">
        <v>0</v>
      </c>
      <c r="CA177">
        <v>1</v>
      </c>
      <c r="CB177">
        <v>1</v>
      </c>
      <c r="CC177">
        <v>0</v>
      </c>
      <c r="CD177">
        <v>1</v>
      </c>
      <c r="CE177">
        <v>0</v>
      </c>
      <c r="CF177">
        <v>1</v>
      </c>
      <c r="CG177">
        <v>1</v>
      </c>
      <c r="CH177">
        <v>3</v>
      </c>
      <c r="CI177" t="s">
        <v>3807</v>
      </c>
      <c r="CJ177">
        <v>0</v>
      </c>
      <c r="CK177" t="s">
        <v>3806</v>
      </c>
      <c r="CL177" t="s">
        <v>3805</v>
      </c>
      <c r="CM177" t="s">
        <v>3804</v>
      </c>
      <c r="CN177" t="s">
        <v>3803</v>
      </c>
      <c r="CO177">
        <v>0</v>
      </c>
      <c r="CP177" t="s">
        <v>3802</v>
      </c>
      <c r="CQ177" t="s">
        <v>3801</v>
      </c>
      <c r="CR177">
        <v>0</v>
      </c>
      <c r="CS177" t="s">
        <v>3800</v>
      </c>
      <c r="CT177">
        <v>0</v>
      </c>
      <c r="CU177" t="s">
        <v>3796</v>
      </c>
      <c r="CV177" t="s">
        <v>3799</v>
      </c>
      <c r="CW177" t="s">
        <v>3798</v>
      </c>
      <c r="CX177" t="s">
        <v>2600</v>
      </c>
      <c r="CY177" t="s">
        <v>3797</v>
      </c>
      <c r="CZ177">
        <v>0</v>
      </c>
      <c r="DA177">
        <v>4.2929218760000003</v>
      </c>
      <c r="DB177">
        <v>42929.218760000003</v>
      </c>
      <c r="DC177">
        <v>42929.218760000003</v>
      </c>
      <c r="DD177">
        <v>359</v>
      </c>
      <c r="DE177">
        <v>1</v>
      </c>
      <c r="DF177" t="s">
        <v>3796</v>
      </c>
      <c r="DG177">
        <v>0</v>
      </c>
      <c r="DH177" t="s">
        <v>3797</v>
      </c>
      <c r="DI177">
        <v>10000</v>
      </c>
      <c r="DJ177" t="s">
        <v>8575</v>
      </c>
      <c r="DK177">
        <v>650</v>
      </c>
      <c r="DL177">
        <v>20</v>
      </c>
      <c r="DM177" t="s">
        <v>3735</v>
      </c>
      <c r="DN177" t="s">
        <v>3812</v>
      </c>
      <c r="DO177" t="s">
        <v>2030</v>
      </c>
      <c r="DQ177">
        <f t="shared" si="5"/>
        <v>1</v>
      </c>
    </row>
    <row r="178" spans="1:121" x14ac:dyDescent="0.35">
      <c r="A178" t="str">
        <f t="shared" si="4"/>
        <v>SCS220AG</v>
      </c>
      <c r="B178" t="s">
        <v>3781</v>
      </c>
      <c r="C178">
        <v>10000</v>
      </c>
      <c r="D178" t="s">
        <v>3781</v>
      </c>
      <c r="E178" t="s">
        <v>187</v>
      </c>
      <c r="F178" t="s">
        <v>3781</v>
      </c>
      <c r="G178" t="s">
        <v>3795</v>
      </c>
      <c r="H178" t="s">
        <v>2282</v>
      </c>
      <c r="I178" t="s">
        <v>3735</v>
      </c>
      <c r="J178" t="s">
        <v>2867</v>
      </c>
      <c r="K178">
        <v>10000</v>
      </c>
      <c r="L178" t="s">
        <v>3794</v>
      </c>
      <c r="M178" t="s">
        <v>3781</v>
      </c>
      <c r="N178" t="s">
        <v>3781</v>
      </c>
      <c r="O178" t="s">
        <v>3781</v>
      </c>
      <c r="P178">
        <v>0</v>
      </c>
      <c r="Q178">
        <v>2318993</v>
      </c>
      <c r="R178">
        <v>0</v>
      </c>
      <c r="S178" t="s">
        <v>3793</v>
      </c>
      <c r="T178" t="s">
        <v>3792</v>
      </c>
      <c r="U178">
        <v>0</v>
      </c>
      <c r="V178">
        <v>1837560</v>
      </c>
      <c r="W178">
        <v>0</v>
      </c>
      <c r="X178" t="s">
        <v>3781</v>
      </c>
      <c r="Y178" t="s">
        <v>3781</v>
      </c>
      <c r="Z178" t="s">
        <v>3781</v>
      </c>
      <c r="AA178" t="s">
        <v>48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 t="s">
        <v>48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4.8159999999999998</v>
      </c>
      <c r="AQ178">
        <v>6.1159999999999997</v>
      </c>
      <c r="AR178">
        <v>4.4159199999999998</v>
      </c>
      <c r="AS178">
        <v>6.9590523040000001</v>
      </c>
      <c r="AT178">
        <v>0</v>
      </c>
      <c r="AU178">
        <v>4.7164386619999998</v>
      </c>
      <c r="AV178">
        <v>0</v>
      </c>
      <c r="AW178">
        <v>5.68</v>
      </c>
      <c r="AX178">
        <v>4.4400000000000004</v>
      </c>
      <c r="AY178">
        <v>0</v>
      </c>
      <c r="AZ178">
        <v>6.8419999999999996</v>
      </c>
      <c r="BA178">
        <v>0</v>
      </c>
      <c r="BB178">
        <v>2.9146680100000002</v>
      </c>
      <c r="BC178">
        <v>6.32</v>
      </c>
      <c r="BD178">
        <v>6.1159999999999997</v>
      </c>
      <c r="BE178">
        <v>1356</v>
      </c>
      <c r="BF178">
        <v>942</v>
      </c>
      <c r="BG178">
        <v>0</v>
      </c>
      <c r="BH178">
        <v>0</v>
      </c>
      <c r="BI178">
        <v>0</v>
      </c>
      <c r="BJ178">
        <v>60</v>
      </c>
      <c r="BK178">
        <v>0</v>
      </c>
      <c r="BL178">
        <v>2592</v>
      </c>
      <c r="BM178">
        <v>62</v>
      </c>
      <c r="BN178">
        <v>0</v>
      </c>
      <c r="BO178">
        <v>0</v>
      </c>
      <c r="BP178">
        <v>0</v>
      </c>
      <c r="BQ178">
        <v>879</v>
      </c>
      <c r="BR178">
        <v>0</v>
      </c>
      <c r="BS178">
        <v>942</v>
      </c>
      <c r="BT178">
        <v>1</v>
      </c>
      <c r="BU178">
        <v>1</v>
      </c>
      <c r="BV178">
        <v>1000</v>
      </c>
      <c r="BW178">
        <v>1</v>
      </c>
      <c r="BX178">
        <v>0</v>
      </c>
      <c r="BY178">
        <v>1</v>
      </c>
      <c r="BZ178">
        <v>0</v>
      </c>
      <c r="CA178">
        <v>1</v>
      </c>
      <c r="CB178">
        <v>1</v>
      </c>
      <c r="CC178">
        <v>0</v>
      </c>
      <c r="CD178">
        <v>1</v>
      </c>
      <c r="CE178">
        <v>0</v>
      </c>
      <c r="CF178">
        <v>5</v>
      </c>
      <c r="CG178">
        <v>1</v>
      </c>
      <c r="CH178">
        <v>1</v>
      </c>
      <c r="CI178" t="s">
        <v>3791</v>
      </c>
      <c r="CJ178" t="s">
        <v>3790</v>
      </c>
      <c r="CK178" t="s">
        <v>3789</v>
      </c>
      <c r="CL178" t="s">
        <v>3788</v>
      </c>
      <c r="CM178">
        <v>0</v>
      </c>
      <c r="CN178" t="s">
        <v>3787</v>
      </c>
      <c r="CO178">
        <v>0</v>
      </c>
      <c r="CP178" t="s">
        <v>3786</v>
      </c>
      <c r="CQ178" t="s">
        <v>3785</v>
      </c>
      <c r="CR178">
        <v>0</v>
      </c>
      <c r="CS178" t="s">
        <v>3784</v>
      </c>
      <c r="CT178">
        <v>0</v>
      </c>
      <c r="CU178" t="s">
        <v>3780</v>
      </c>
      <c r="CV178" t="s">
        <v>3783</v>
      </c>
      <c r="CW178" t="s">
        <v>3782</v>
      </c>
      <c r="CX178" t="s">
        <v>2600</v>
      </c>
      <c r="CY178" t="s">
        <v>3781</v>
      </c>
      <c r="CZ178">
        <v>0</v>
      </c>
      <c r="DA178">
        <v>2.9146680100000002</v>
      </c>
      <c r="DB178">
        <v>29146.680100000001</v>
      </c>
      <c r="DC178">
        <v>29146.680100000001</v>
      </c>
      <c r="DD178">
        <v>879</v>
      </c>
      <c r="DE178">
        <v>5</v>
      </c>
      <c r="DF178" t="s">
        <v>3780</v>
      </c>
      <c r="DG178">
        <v>0</v>
      </c>
      <c r="DH178" t="s">
        <v>3781</v>
      </c>
      <c r="DI178">
        <v>10000</v>
      </c>
      <c r="DJ178" t="s">
        <v>8575</v>
      </c>
      <c r="DK178">
        <v>650</v>
      </c>
      <c r="DL178">
        <v>20</v>
      </c>
      <c r="DM178" t="s">
        <v>3735</v>
      </c>
      <c r="DN178" t="s">
        <v>2867</v>
      </c>
      <c r="DO178" t="s">
        <v>8525</v>
      </c>
      <c r="DQ178">
        <f t="shared" si="5"/>
        <v>1</v>
      </c>
    </row>
    <row r="179" spans="1:121" x14ac:dyDescent="0.35">
      <c r="A179" t="str">
        <f t="shared" si="4"/>
        <v>SCS220AG</v>
      </c>
      <c r="B179" t="s">
        <v>3766</v>
      </c>
      <c r="C179">
        <v>10000</v>
      </c>
      <c r="D179" t="s">
        <v>3766</v>
      </c>
      <c r="E179" t="s">
        <v>187</v>
      </c>
      <c r="F179" t="s">
        <v>3766</v>
      </c>
      <c r="G179" t="s">
        <v>3779</v>
      </c>
      <c r="H179" t="s">
        <v>2282</v>
      </c>
      <c r="I179" t="s">
        <v>3735</v>
      </c>
      <c r="J179" t="s">
        <v>3778</v>
      </c>
      <c r="K179">
        <v>10000</v>
      </c>
      <c r="L179" t="s">
        <v>3777</v>
      </c>
      <c r="M179">
        <v>0</v>
      </c>
      <c r="N179" t="s">
        <v>3766</v>
      </c>
      <c r="O179" t="s">
        <v>3766</v>
      </c>
      <c r="P179" t="s">
        <v>3776</v>
      </c>
      <c r="Q179">
        <v>2490237</v>
      </c>
      <c r="R179">
        <v>0</v>
      </c>
      <c r="S179" t="s">
        <v>3775</v>
      </c>
      <c r="T179" t="s">
        <v>3774</v>
      </c>
      <c r="U179">
        <v>0</v>
      </c>
      <c r="V179">
        <v>0</v>
      </c>
      <c r="W179">
        <v>0</v>
      </c>
      <c r="X179">
        <v>0</v>
      </c>
      <c r="Y179">
        <v>0</v>
      </c>
      <c r="Z179" t="s">
        <v>3766</v>
      </c>
      <c r="AA179" t="s">
        <v>48</v>
      </c>
      <c r="AB179">
        <v>0</v>
      </c>
      <c r="AC179">
        <v>0</v>
      </c>
      <c r="AD179">
        <v>0</v>
      </c>
      <c r="AE179" t="s">
        <v>196</v>
      </c>
      <c r="AF179">
        <v>0</v>
      </c>
      <c r="AG179">
        <v>0</v>
      </c>
      <c r="AH179" t="s">
        <v>129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5.9779999999999998</v>
      </c>
      <c r="AQ179">
        <v>0</v>
      </c>
      <c r="AR179">
        <v>5.4813900000000002</v>
      </c>
      <c r="AS179">
        <v>3.9058132940000001</v>
      </c>
      <c r="AT179">
        <v>7.22</v>
      </c>
      <c r="AU179">
        <v>5.8018656420000001</v>
      </c>
      <c r="AV179">
        <v>0</v>
      </c>
      <c r="AW179">
        <v>6.61</v>
      </c>
      <c r="AX179">
        <v>6.61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8.2880000000000003</v>
      </c>
      <c r="BE179">
        <v>763</v>
      </c>
      <c r="BF179">
        <v>0</v>
      </c>
      <c r="BG179">
        <v>0</v>
      </c>
      <c r="BH179">
        <v>0</v>
      </c>
      <c r="BI179">
        <v>90</v>
      </c>
      <c r="BJ179">
        <v>0</v>
      </c>
      <c r="BK179">
        <v>0</v>
      </c>
      <c r="BL179">
        <v>1032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50</v>
      </c>
      <c r="BT179">
        <v>1</v>
      </c>
      <c r="BU179">
        <v>0</v>
      </c>
      <c r="BV179">
        <v>1000</v>
      </c>
      <c r="BW179">
        <v>1</v>
      </c>
      <c r="BX179">
        <v>1</v>
      </c>
      <c r="BY179">
        <v>1</v>
      </c>
      <c r="BZ179">
        <v>0</v>
      </c>
      <c r="CA179">
        <v>1</v>
      </c>
      <c r="CB179">
        <v>1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9</v>
      </c>
      <c r="CI179" t="s">
        <v>3773</v>
      </c>
      <c r="CJ179">
        <v>0</v>
      </c>
      <c r="CK179" t="s">
        <v>3772</v>
      </c>
      <c r="CL179" t="s">
        <v>3765</v>
      </c>
      <c r="CM179" t="s">
        <v>3771</v>
      </c>
      <c r="CN179" t="s">
        <v>3770</v>
      </c>
      <c r="CO179">
        <v>0</v>
      </c>
      <c r="CP179" t="s">
        <v>3769</v>
      </c>
      <c r="CQ179" t="s">
        <v>3768</v>
      </c>
      <c r="CR179">
        <v>0</v>
      </c>
      <c r="CS179">
        <v>0</v>
      </c>
      <c r="CT179">
        <v>0</v>
      </c>
      <c r="CU179">
        <v>0</v>
      </c>
      <c r="CV179">
        <v>0</v>
      </c>
      <c r="CW179" t="s">
        <v>3767</v>
      </c>
      <c r="CX179" t="s">
        <v>26</v>
      </c>
      <c r="CY179" t="s">
        <v>3766</v>
      </c>
      <c r="CZ179">
        <v>0</v>
      </c>
      <c r="DA179">
        <v>3.9058132940000001</v>
      </c>
      <c r="DB179">
        <v>39058.132940000003</v>
      </c>
      <c r="DC179">
        <v>39058.132940000003</v>
      </c>
      <c r="DD179">
        <v>0</v>
      </c>
      <c r="DE179">
        <v>1</v>
      </c>
      <c r="DF179" t="s">
        <v>3765</v>
      </c>
      <c r="DG179">
        <v>0</v>
      </c>
      <c r="DH179" t="s">
        <v>3766</v>
      </c>
      <c r="DI179">
        <v>10000</v>
      </c>
      <c r="DJ179" t="s">
        <v>8575</v>
      </c>
      <c r="DK179">
        <v>650</v>
      </c>
      <c r="DL179">
        <v>20</v>
      </c>
      <c r="DM179" t="s">
        <v>3735</v>
      </c>
      <c r="DN179" t="s">
        <v>3778</v>
      </c>
      <c r="DO179" t="s">
        <v>8525</v>
      </c>
      <c r="DQ179">
        <f t="shared" si="5"/>
        <v>1</v>
      </c>
    </row>
    <row r="180" spans="1:121" x14ac:dyDescent="0.35">
      <c r="A180" t="str">
        <f t="shared" si="4"/>
        <v>SCS220AJ</v>
      </c>
      <c r="B180" t="s">
        <v>3753</v>
      </c>
      <c r="C180">
        <v>10000</v>
      </c>
      <c r="D180" t="s">
        <v>3753</v>
      </c>
      <c r="E180" t="s">
        <v>187</v>
      </c>
      <c r="F180" t="s">
        <v>3753</v>
      </c>
      <c r="G180" t="s">
        <v>3764</v>
      </c>
      <c r="H180" t="s">
        <v>2282</v>
      </c>
      <c r="I180" t="s">
        <v>3735</v>
      </c>
      <c r="J180" t="s">
        <v>3750</v>
      </c>
      <c r="K180">
        <v>10000</v>
      </c>
      <c r="L180" t="s">
        <v>3763</v>
      </c>
      <c r="M180">
        <v>0</v>
      </c>
      <c r="N180">
        <v>0</v>
      </c>
      <c r="O180">
        <v>0</v>
      </c>
      <c r="P180" t="s">
        <v>3762</v>
      </c>
      <c r="Q180">
        <v>2947038</v>
      </c>
      <c r="R180">
        <v>0</v>
      </c>
      <c r="S180" t="s">
        <v>3761</v>
      </c>
      <c r="T180" t="s">
        <v>3760</v>
      </c>
      <c r="U180">
        <v>0</v>
      </c>
      <c r="V180">
        <v>0</v>
      </c>
      <c r="W180">
        <v>0</v>
      </c>
      <c r="X180">
        <v>0</v>
      </c>
      <c r="Y180">
        <v>0</v>
      </c>
      <c r="Z180" t="s">
        <v>3753</v>
      </c>
      <c r="AA180" t="s">
        <v>129</v>
      </c>
      <c r="AB180">
        <v>0</v>
      </c>
      <c r="AC180">
        <v>0</v>
      </c>
      <c r="AD180">
        <v>0</v>
      </c>
      <c r="AE180" t="s">
        <v>196</v>
      </c>
      <c r="AF180">
        <v>0</v>
      </c>
      <c r="AG180">
        <v>0</v>
      </c>
      <c r="AH180" t="s">
        <v>129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5.8520000000000003</v>
      </c>
      <c r="AQ180">
        <v>0</v>
      </c>
      <c r="AR180">
        <v>0</v>
      </c>
      <c r="AS180">
        <v>0</v>
      </c>
      <c r="AT180">
        <v>8.23</v>
      </c>
      <c r="AU180">
        <v>5.4788218979999996</v>
      </c>
      <c r="AV180">
        <v>0</v>
      </c>
      <c r="AW180">
        <v>6.47</v>
      </c>
      <c r="AX180">
        <v>6.47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8.3580000000000005</v>
      </c>
      <c r="BE180">
        <v>1000</v>
      </c>
      <c r="BF180">
        <v>0</v>
      </c>
      <c r="BG180">
        <v>0</v>
      </c>
      <c r="BH180">
        <v>0</v>
      </c>
      <c r="BI180">
        <v>45</v>
      </c>
      <c r="BJ180">
        <v>0</v>
      </c>
      <c r="BK180">
        <v>0</v>
      </c>
      <c r="BL180">
        <v>473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1000</v>
      </c>
      <c r="BT180">
        <v>1000</v>
      </c>
      <c r="BU180">
        <v>0</v>
      </c>
      <c r="BV180">
        <v>0</v>
      </c>
      <c r="BW180">
        <v>0</v>
      </c>
      <c r="BX180">
        <v>1</v>
      </c>
      <c r="BY180">
        <v>1</v>
      </c>
      <c r="BZ180">
        <v>0</v>
      </c>
      <c r="CA180">
        <v>1</v>
      </c>
      <c r="CB180">
        <v>1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9</v>
      </c>
      <c r="CI180" t="s">
        <v>3759</v>
      </c>
      <c r="CJ180">
        <v>0</v>
      </c>
      <c r="CK180">
        <v>0</v>
      </c>
      <c r="CL180">
        <v>0</v>
      </c>
      <c r="CM180" t="s">
        <v>3758</v>
      </c>
      <c r="CN180" t="s">
        <v>3757</v>
      </c>
      <c r="CO180">
        <v>0</v>
      </c>
      <c r="CP180" t="s">
        <v>3756</v>
      </c>
      <c r="CQ180" t="s">
        <v>3755</v>
      </c>
      <c r="CR180">
        <v>0</v>
      </c>
      <c r="CS180">
        <v>0</v>
      </c>
      <c r="CT180">
        <v>0</v>
      </c>
      <c r="CU180">
        <v>0</v>
      </c>
      <c r="CV180">
        <v>0</v>
      </c>
      <c r="CW180" t="s">
        <v>3754</v>
      </c>
      <c r="CX180" t="s">
        <v>35</v>
      </c>
      <c r="CY180" t="s">
        <v>3753</v>
      </c>
      <c r="CZ180">
        <v>0</v>
      </c>
      <c r="DA180">
        <v>5.41</v>
      </c>
      <c r="DB180">
        <v>54100</v>
      </c>
      <c r="DC180">
        <v>54100</v>
      </c>
      <c r="DD180">
        <v>1000</v>
      </c>
      <c r="DE180">
        <v>1000</v>
      </c>
      <c r="DF180" t="s">
        <v>3752</v>
      </c>
      <c r="DG180">
        <v>0</v>
      </c>
      <c r="DH180" t="s">
        <v>3753</v>
      </c>
      <c r="DI180">
        <v>10000</v>
      </c>
      <c r="DJ180" t="s">
        <v>8575</v>
      </c>
      <c r="DK180">
        <v>650</v>
      </c>
      <c r="DL180">
        <v>20</v>
      </c>
      <c r="DM180" t="s">
        <v>3735</v>
      </c>
      <c r="DN180" t="s">
        <v>3750</v>
      </c>
      <c r="DO180" t="s">
        <v>8536</v>
      </c>
      <c r="DQ180">
        <f t="shared" si="5"/>
        <v>1</v>
      </c>
    </row>
    <row r="181" spans="1:121" x14ac:dyDescent="0.35">
      <c r="A181" t="str">
        <f t="shared" si="4"/>
        <v>SCS220AJ</v>
      </c>
      <c r="B181" t="s">
        <v>3738</v>
      </c>
      <c r="C181">
        <v>10000</v>
      </c>
      <c r="D181" t="s">
        <v>3738</v>
      </c>
      <c r="E181" t="s">
        <v>187</v>
      </c>
      <c r="F181" t="s">
        <v>3738</v>
      </c>
      <c r="G181" t="s">
        <v>3751</v>
      </c>
      <c r="H181" t="s">
        <v>2282</v>
      </c>
      <c r="I181" t="s">
        <v>3735</v>
      </c>
      <c r="J181" t="s">
        <v>3750</v>
      </c>
      <c r="K181">
        <v>10000</v>
      </c>
      <c r="L181" t="s">
        <v>3749</v>
      </c>
      <c r="M181">
        <v>0</v>
      </c>
      <c r="N181" t="s">
        <v>3738</v>
      </c>
      <c r="O181" t="s">
        <v>3738</v>
      </c>
      <c r="P181" t="s">
        <v>3748</v>
      </c>
      <c r="Q181">
        <v>2947039</v>
      </c>
      <c r="R181">
        <v>0</v>
      </c>
      <c r="S181" t="s">
        <v>3747</v>
      </c>
      <c r="T181" t="s">
        <v>3746</v>
      </c>
      <c r="U181">
        <v>0</v>
      </c>
      <c r="V181">
        <v>0</v>
      </c>
      <c r="W181">
        <v>0</v>
      </c>
      <c r="X181">
        <v>0</v>
      </c>
      <c r="Y181">
        <v>0</v>
      </c>
      <c r="Z181" t="s">
        <v>3738</v>
      </c>
      <c r="AA181" t="s">
        <v>129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 t="s">
        <v>129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4.4800000000000004</v>
      </c>
      <c r="AQ181">
        <v>0</v>
      </c>
      <c r="AR181">
        <v>4.1078299999999999</v>
      </c>
      <c r="AS181">
        <v>3.3304036020000001</v>
      </c>
      <c r="AT181">
        <v>4.3499999999999996</v>
      </c>
      <c r="AU181">
        <v>4.1866469220000004</v>
      </c>
      <c r="AV181">
        <v>0</v>
      </c>
      <c r="AW181">
        <v>5.0199999999999996</v>
      </c>
      <c r="AX181">
        <v>5.0199999999999996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6.1455000000000002</v>
      </c>
      <c r="BE181">
        <v>778</v>
      </c>
      <c r="BF181">
        <v>0</v>
      </c>
      <c r="BG181">
        <v>0</v>
      </c>
      <c r="BH181">
        <v>0</v>
      </c>
      <c r="BI181">
        <v>790</v>
      </c>
      <c r="BJ181">
        <v>898</v>
      </c>
      <c r="BK181">
        <v>0</v>
      </c>
      <c r="BL181">
        <v>700</v>
      </c>
      <c r="BM181">
        <v>863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790</v>
      </c>
      <c r="BT181">
        <v>1000</v>
      </c>
      <c r="BU181">
        <v>0</v>
      </c>
      <c r="BV181">
        <v>1000</v>
      </c>
      <c r="BW181">
        <v>1</v>
      </c>
      <c r="BX181">
        <v>1</v>
      </c>
      <c r="BY181">
        <v>1</v>
      </c>
      <c r="BZ181">
        <v>0</v>
      </c>
      <c r="CA181">
        <v>1</v>
      </c>
      <c r="CB181">
        <v>1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3</v>
      </c>
      <c r="CI181" t="s">
        <v>3745</v>
      </c>
      <c r="CJ181">
        <v>0</v>
      </c>
      <c r="CK181" t="s">
        <v>3744</v>
      </c>
      <c r="CL181" t="s">
        <v>3737</v>
      </c>
      <c r="CM181" t="s">
        <v>3743</v>
      </c>
      <c r="CN181" t="s">
        <v>3742</v>
      </c>
      <c r="CO181">
        <v>0</v>
      </c>
      <c r="CP181" t="s">
        <v>3741</v>
      </c>
      <c r="CQ181" t="s">
        <v>3740</v>
      </c>
      <c r="CR181">
        <v>0</v>
      </c>
      <c r="CS181">
        <v>0</v>
      </c>
      <c r="CT181">
        <v>0</v>
      </c>
      <c r="CU181">
        <v>0</v>
      </c>
      <c r="CV181">
        <v>0</v>
      </c>
      <c r="CW181" t="s">
        <v>3739</v>
      </c>
      <c r="CX181" t="s">
        <v>26</v>
      </c>
      <c r="CY181" t="s">
        <v>3738</v>
      </c>
      <c r="CZ181">
        <v>0</v>
      </c>
      <c r="DA181">
        <v>3.3304036020000001</v>
      </c>
      <c r="DB181">
        <v>33304.03602</v>
      </c>
      <c r="DC181">
        <v>33304.03602</v>
      </c>
      <c r="DD181">
        <v>0</v>
      </c>
      <c r="DE181">
        <v>1</v>
      </c>
      <c r="DF181" t="s">
        <v>3737</v>
      </c>
      <c r="DG181">
        <v>0</v>
      </c>
      <c r="DH181" t="s">
        <v>3738</v>
      </c>
      <c r="DI181">
        <v>10000</v>
      </c>
      <c r="DJ181" t="s">
        <v>8575</v>
      </c>
      <c r="DK181">
        <v>650</v>
      </c>
      <c r="DL181">
        <v>20</v>
      </c>
      <c r="DM181" t="s">
        <v>3735</v>
      </c>
      <c r="DN181" t="s">
        <v>3750</v>
      </c>
      <c r="DO181" t="s">
        <v>8536</v>
      </c>
      <c r="DQ181">
        <f t="shared" si="5"/>
        <v>1</v>
      </c>
    </row>
    <row r="182" spans="1:121" x14ac:dyDescent="0.35">
      <c r="A182" t="str">
        <f t="shared" si="4"/>
        <v>SCS220AM</v>
      </c>
      <c r="B182" t="s">
        <v>3719</v>
      </c>
      <c r="C182">
        <v>10000</v>
      </c>
      <c r="D182" t="s">
        <v>3719</v>
      </c>
      <c r="E182" t="s">
        <v>187</v>
      </c>
      <c r="F182" t="s">
        <v>3719</v>
      </c>
      <c r="G182" t="s">
        <v>3736</v>
      </c>
      <c r="H182" t="s">
        <v>2282</v>
      </c>
      <c r="I182" t="s">
        <v>3735</v>
      </c>
      <c r="J182" t="s">
        <v>3734</v>
      </c>
      <c r="K182">
        <v>10000</v>
      </c>
      <c r="L182" t="s">
        <v>3733</v>
      </c>
      <c r="M182">
        <v>0</v>
      </c>
      <c r="N182" t="s">
        <v>3719</v>
      </c>
      <c r="O182" t="s">
        <v>3719</v>
      </c>
      <c r="P182" t="s">
        <v>3732</v>
      </c>
      <c r="Q182">
        <v>2469807</v>
      </c>
      <c r="R182">
        <v>0</v>
      </c>
      <c r="S182" t="s">
        <v>3731</v>
      </c>
      <c r="T182" t="s">
        <v>3730</v>
      </c>
      <c r="U182">
        <v>0</v>
      </c>
      <c r="V182">
        <v>1246850</v>
      </c>
      <c r="W182">
        <v>0</v>
      </c>
      <c r="X182" t="s">
        <v>3719</v>
      </c>
      <c r="Y182" t="s">
        <v>3719</v>
      </c>
      <c r="Z182" t="s">
        <v>3719</v>
      </c>
      <c r="AA182" t="s">
        <v>48</v>
      </c>
      <c r="AB182">
        <v>0</v>
      </c>
      <c r="AC182">
        <v>0</v>
      </c>
      <c r="AD182">
        <v>0</v>
      </c>
      <c r="AE182" t="s">
        <v>514</v>
      </c>
      <c r="AF182">
        <v>0</v>
      </c>
      <c r="AG182">
        <v>0</v>
      </c>
      <c r="AH182" t="s">
        <v>48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4.5919999999999996</v>
      </c>
      <c r="AQ182">
        <v>0</v>
      </c>
      <c r="AR182">
        <v>4.2105300000000003</v>
      </c>
      <c r="AS182">
        <v>6.6314345819999998</v>
      </c>
      <c r="AT182">
        <v>4.5199999999999996</v>
      </c>
      <c r="AU182">
        <v>4.9748736579999999</v>
      </c>
      <c r="AV182">
        <v>0</v>
      </c>
      <c r="AW182">
        <v>5.08</v>
      </c>
      <c r="AX182">
        <v>5.08</v>
      </c>
      <c r="AY182">
        <v>0</v>
      </c>
      <c r="AZ182">
        <v>5.6740000000000004</v>
      </c>
      <c r="BA182">
        <v>0</v>
      </c>
      <c r="BB182">
        <v>3.6828750829999999</v>
      </c>
      <c r="BC182">
        <v>6.84</v>
      </c>
      <c r="BD182">
        <v>6.2858000000000001</v>
      </c>
      <c r="BE182">
        <v>1072</v>
      </c>
      <c r="BF182">
        <v>0</v>
      </c>
      <c r="BG182">
        <v>0</v>
      </c>
      <c r="BH182">
        <v>1500</v>
      </c>
      <c r="BI182">
        <v>705</v>
      </c>
      <c r="BJ182">
        <v>901</v>
      </c>
      <c r="BK182">
        <v>0</v>
      </c>
      <c r="BL182">
        <v>991</v>
      </c>
      <c r="BM182">
        <v>900</v>
      </c>
      <c r="BN182">
        <v>0</v>
      </c>
      <c r="BO182">
        <v>38</v>
      </c>
      <c r="BP182">
        <v>0</v>
      </c>
      <c r="BQ182">
        <v>383</v>
      </c>
      <c r="BR182">
        <v>0</v>
      </c>
      <c r="BS182">
        <v>705</v>
      </c>
      <c r="BT182">
        <v>1</v>
      </c>
      <c r="BU182">
        <v>0</v>
      </c>
      <c r="BV182">
        <v>1000</v>
      </c>
      <c r="BW182">
        <v>1</v>
      </c>
      <c r="BX182">
        <v>1</v>
      </c>
      <c r="BY182">
        <v>1</v>
      </c>
      <c r="BZ182">
        <v>0</v>
      </c>
      <c r="CA182">
        <v>1</v>
      </c>
      <c r="CB182">
        <v>1</v>
      </c>
      <c r="CC182">
        <v>0</v>
      </c>
      <c r="CD182">
        <v>1</v>
      </c>
      <c r="CE182">
        <v>0</v>
      </c>
      <c r="CF182">
        <v>5</v>
      </c>
      <c r="CG182">
        <v>1</v>
      </c>
      <c r="CH182">
        <v>3</v>
      </c>
      <c r="CI182" t="s">
        <v>3729</v>
      </c>
      <c r="CJ182">
        <v>0</v>
      </c>
      <c r="CK182" t="s">
        <v>3728</v>
      </c>
      <c r="CL182" t="s">
        <v>3727</v>
      </c>
      <c r="CM182" t="s">
        <v>3726</v>
      </c>
      <c r="CN182" t="s">
        <v>3725</v>
      </c>
      <c r="CO182">
        <v>0</v>
      </c>
      <c r="CP182" t="s">
        <v>3724</v>
      </c>
      <c r="CQ182" t="s">
        <v>3723</v>
      </c>
      <c r="CR182">
        <v>0</v>
      </c>
      <c r="CS182" t="s">
        <v>3722</v>
      </c>
      <c r="CT182">
        <v>0</v>
      </c>
      <c r="CU182" t="s">
        <v>3718</v>
      </c>
      <c r="CV182" t="s">
        <v>3721</v>
      </c>
      <c r="CW182" t="s">
        <v>3720</v>
      </c>
      <c r="CX182" t="s">
        <v>2600</v>
      </c>
      <c r="CY182" t="s">
        <v>3719</v>
      </c>
      <c r="CZ182">
        <v>0</v>
      </c>
      <c r="DA182">
        <v>3.6828750829999999</v>
      </c>
      <c r="DB182">
        <v>36828.750829999997</v>
      </c>
      <c r="DC182">
        <v>36828.750829999997</v>
      </c>
      <c r="DD182">
        <v>383</v>
      </c>
      <c r="DE182">
        <v>5</v>
      </c>
      <c r="DF182" t="s">
        <v>3718</v>
      </c>
      <c r="DG182">
        <v>0</v>
      </c>
      <c r="DH182" t="s">
        <v>3719</v>
      </c>
      <c r="DI182">
        <v>10000</v>
      </c>
      <c r="DJ182" t="s">
        <v>8575</v>
      </c>
      <c r="DK182">
        <v>650</v>
      </c>
      <c r="DL182">
        <v>20</v>
      </c>
      <c r="DM182" t="s">
        <v>3735</v>
      </c>
      <c r="DN182" t="s">
        <v>3734</v>
      </c>
      <c r="DO182" t="s">
        <v>8535</v>
      </c>
      <c r="DQ182">
        <f t="shared" si="5"/>
        <v>1</v>
      </c>
    </row>
    <row r="183" spans="1:121" x14ac:dyDescent="0.35">
      <c r="A183" t="str">
        <f t="shared" si="4"/>
        <v>SCS302AH</v>
      </c>
      <c r="B183" t="s">
        <v>3670</v>
      </c>
      <c r="C183">
        <v>10000</v>
      </c>
      <c r="D183" t="s">
        <v>3670</v>
      </c>
      <c r="E183" t="s">
        <v>187</v>
      </c>
      <c r="F183" t="s">
        <v>3670</v>
      </c>
      <c r="G183" t="s">
        <v>3681</v>
      </c>
      <c r="H183" t="s">
        <v>2282</v>
      </c>
      <c r="I183" t="s">
        <v>2683</v>
      </c>
      <c r="J183" t="s">
        <v>3339</v>
      </c>
      <c r="K183">
        <v>10000</v>
      </c>
      <c r="L183" t="s">
        <v>3680</v>
      </c>
      <c r="M183">
        <v>0</v>
      </c>
      <c r="N183" t="s">
        <v>3670</v>
      </c>
      <c r="O183">
        <v>0</v>
      </c>
      <c r="P183" t="s">
        <v>3679</v>
      </c>
      <c r="Q183">
        <v>2947040</v>
      </c>
      <c r="R183">
        <v>0</v>
      </c>
      <c r="S183" t="s">
        <v>3678</v>
      </c>
      <c r="T183" t="s">
        <v>3677</v>
      </c>
      <c r="U183">
        <v>0</v>
      </c>
      <c r="V183">
        <v>0</v>
      </c>
      <c r="W183">
        <v>0</v>
      </c>
      <c r="X183">
        <v>0</v>
      </c>
      <c r="Y183">
        <v>0</v>
      </c>
      <c r="Z183" t="s">
        <v>3670</v>
      </c>
      <c r="AA183" t="s">
        <v>48</v>
      </c>
      <c r="AB183">
        <v>0</v>
      </c>
      <c r="AC183">
        <v>0</v>
      </c>
      <c r="AD183">
        <v>0</v>
      </c>
      <c r="AE183" t="s">
        <v>196</v>
      </c>
      <c r="AF183">
        <v>0</v>
      </c>
      <c r="AG183">
        <v>0</v>
      </c>
      <c r="AH183" t="s">
        <v>48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1.2529999999999999</v>
      </c>
      <c r="AQ183">
        <v>0</v>
      </c>
      <c r="AR183">
        <v>1.1489100000000001</v>
      </c>
      <c r="AS183">
        <v>0</v>
      </c>
      <c r="AT183">
        <v>1.49</v>
      </c>
      <c r="AU183">
        <v>1.1707105280000001</v>
      </c>
      <c r="AV183">
        <v>0</v>
      </c>
      <c r="AW183">
        <v>1.29</v>
      </c>
      <c r="AX183">
        <v>1.29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1.8480000000000001</v>
      </c>
      <c r="BE183">
        <v>926</v>
      </c>
      <c r="BF183">
        <v>0</v>
      </c>
      <c r="BG183">
        <v>0</v>
      </c>
      <c r="BH183">
        <v>0</v>
      </c>
      <c r="BI183">
        <v>50</v>
      </c>
      <c r="BJ183">
        <v>40</v>
      </c>
      <c r="BK183">
        <v>0</v>
      </c>
      <c r="BL183">
        <v>955</v>
      </c>
      <c r="BM183">
        <v>40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50</v>
      </c>
      <c r="BT183">
        <v>1</v>
      </c>
      <c r="BU183">
        <v>0</v>
      </c>
      <c r="BV183">
        <v>1000</v>
      </c>
      <c r="BW183">
        <v>0</v>
      </c>
      <c r="BX183">
        <v>1</v>
      </c>
      <c r="BY183">
        <v>1</v>
      </c>
      <c r="BZ183">
        <v>0</v>
      </c>
      <c r="CA183">
        <v>1</v>
      </c>
      <c r="CB183">
        <v>1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38</v>
      </c>
      <c r="CI183" t="s">
        <v>3676</v>
      </c>
      <c r="CJ183">
        <v>0</v>
      </c>
      <c r="CK183" t="s">
        <v>3669</v>
      </c>
      <c r="CL183">
        <v>0</v>
      </c>
      <c r="CM183" t="s">
        <v>3675</v>
      </c>
      <c r="CN183" t="s">
        <v>3674</v>
      </c>
      <c r="CO183">
        <v>0</v>
      </c>
      <c r="CP183" t="s">
        <v>3673</v>
      </c>
      <c r="CQ183" t="s">
        <v>3672</v>
      </c>
      <c r="CR183">
        <v>0</v>
      </c>
      <c r="CS183">
        <v>0</v>
      </c>
      <c r="CT183">
        <v>0</v>
      </c>
      <c r="CU183">
        <v>0</v>
      </c>
      <c r="CV183">
        <v>0</v>
      </c>
      <c r="CW183" t="s">
        <v>3671</v>
      </c>
      <c r="CX183" t="s">
        <v>25</v>
      </c>
      <c r="CY183" t="s">
        <v>3670</v>
      </c>
      <c r="CZ183">
        <v>0</v>
      </c>
      <c r="DA183">
        <v>1.1489100000000001</v>
      </c>
      <c r="DB183">
        <v>11489.1</v>
      </c>
      <c r="DC183">
        <v>11489.1</v>
      </c>
      <c r="DD183">
        <v>0</v>
      </c>
      <c r="DE183">
        <v>1000</v>
      </c>
      <c r="DF183" t="s">
        <v>3669</v>
      </c>
      <c r="DG183">
        <v>0</v>
      </c>
      <c r="DH183" t="s">
        <v>3670</v>
      </c>
      <c r="DI183">
        <v>10000</v>
      </c>
      <c r="DJ183" t="s">
        <v>8575</v>
      </c>
      <c r="DK183">
        <v>650</v>
      </c>
      <c r="DL183">
        <v>2.15</v>
      </c>
      <c r="DM183" t="s">
        <v>2683</v>
      </c>
      <c r="DN183" t="s">
        <v>3339</v>
      </c>
      <c r="DO183" t="s">
        <v>8525</v>
      </c>
      <c r="DQ183">
        <f t="shared" si="5"/>
        <v>1</v>
      </c>
    </row>
    <row r="184" spans="1:121" x14ac:dyDescent="0.35">
      <c r="A184" t="str">
        <f t="shared" si="4"/>
        <v>SCS302AJ</v>
      </c>
      <c r="B184" t="s">
        <v>3656</v>
      </c>
      <c r="C184">
        <v>10000</v>
      </c>
      <c r="D184" t="s">
        <v>3656</v>
      </c>
      <c r="E184" t="s">
        <v>187</v>
      </c>
      <c r="F184" t="s">
        <v>3656</v>
      </c>
      <c r="G184" t="s">
        <v>3668</v>
      </c>
      <c r="H184" t="s">
        <v>2282</v>
      </c>
      <c r="I184" t="s">
        <v>3667</v>
      </c>
      <c r="J184" t="s">
        <v>3312</v>
      </c>
      <c r="K184">
        <v>10000</v>
      </c>
      <c r="L184" t="s">
        <v>3666</v>
      </c>
      <c r="M184">
        <v>0</v>
      </c>
      <c r="N184" t="s">
        <v>3656</v>
      </c>
      <c r="O184">
        <v>0</v>
      </c>
      <c r="P184" t="s">
        <v>3665</v>
      </c>
      <c r="Q184">
        <v>2947041</v>
      </c>
      <c r="R184">
        <v>0</v>
      </c>
      <c r="S184" t="s">
        <v>3664</v>
      </c>
      <c r="T184" t="s">
        <v>3663</v>
      </c>
      <c r="U184">
        <v>0</v>
      </c>
      <c r="V184">
        <v>0</v>
      </c>
      <c r="W184">
        <v>0</v>
      </c>
      <c r="X184">
        <v>0</v>
      </c>
      <c r="Y184">
        <v>0</v>
      </c>
      <c r="Z184" t="s">
        <v>3656</v>
      </c>
      <c r="AA184" t="s">
        <v>129</v>
      </c>
      <c r="AB184">
        <v>0</v>
      </c>
      <c r="AC184">
        <v>0</v>
      </c>
      <c r="AD184">
        <v>0</v>
      </c>
      <c r="AE184" t="s">
        <v>196</v>
      </c>
      <c r="AF184">
        <v>0</v>
      </c>
      <c r="AG184">
        <v>0</v>
      </c>
      <c r="AH184" t="s">
        <v>129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1.008</v>
      </c>
      <c r="AQ184">
        <v>0</v>
      </c>
      <c r="AR184">
        <v>0.92425999999999997</v>
      </c>
      <c r="AS184">
        <v>0</v>
      </c>
      <c r="AT184">
        <v>1.48</v>
      </c>
      <c r="AU184">
        <v>1.0311556310000001</v>
      </c>
      <c r="AV184">
        <v>0</v>
      </c>
      <c r="AW184">
        <v>1.02</v>
      </c>
      <c r="AX184">
        <v>1.36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1.554</v>
      </c>
      <c r="BE184">
        <v>0</v>
      </c>
      <c r="BF184">
        <v>0</v>
      </c>
      <c r="BG184">
        <v>0</v>
      </c>
      <c r="BH184">
        <v>0</v>
      </c>
      <c r="BI184">
        <v>50</v>
      </c>
      <c r="BJ184">
        <v>50</v>
      </c>
      <c r="BK184">
        <v>0</v>
      </c>
      <c r="BL184">
        <v>936</v>
      </c>
      <c r="BM184">
        <v>50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50</v>
      </c>
      <c r="BT184">
        <v>1000</v>
      </c>
      <c r="BU184">
        <v>0</v>
      </c>
      <c r="BV184">
        <v>1000</v>
      </c>
      <c r="BW184">
        <v>0</v>
      </c>
      <c r="BX184">
        <v>1</v>
      </c>
      <c r="BY184">
        <v>1</v>
      </c>
      <c r="BZ184">
        <v>0</v>
      </c>
      <c r="CA184">
        <v>1</v>
      </c>
      <c r="CB184">
        <v>1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46</v>
      </c>
      <c r="CI184" t="s">
        <v>3662</v>
      </c>
      <c r="CJ184">
        <v>0</v>
      </c>
      <c r="CK184" t="s">
        <v>3655</v>
      </c>
      <c r="CL184">
        <v>0</v>
      </c>
      <c r="CM184" t="s">
        <v>3661</v>
      </c>
      <c r="CN184" t="s">
        <v>3660</v>
      </c>
      <c r="CO184">
        <v>0</v>
      </c>
      <c r="CP184" t="s">
        <v>3659</v>
      </c>
      <c r="CQ184" t="s">
        <v>3658</v>
      </c>
      <c r="CR184">
        <v>0</v>
      </c>
      <c r="CS184">
        <v>0</v>
      </c>
      <c r="CT184">
        <v>0</v>
      </c>
      <c r="CU184">
        <v>0</v>
      </c>
      <c r="CV184">
        <v>0</v>
      </c>
      <c r="CW184" t="s">
        <v>3657</v>
      </c>
      <c r="CX184" t="s">
        <v>25</v>
      </c>
      <c r="CY184" t="s">
        <v>3656</v>
      </c>
      <c r="CZ184">
        <v>0</v>
      </c>
      <c r="DA184">
        <v>0.92425999999999997</v>
      </c>
      <c r="DB184">
        <v>9242.6</v>
      </c>
      <c r="DC184">
        <v>9242.6</v>
      </c>
      <c r="DD184">
        <v>0</v>
      </c>
      <c r="DE184">
        <v>1000</v>
      </c>
      <c r="DF184" t="s">
        <v>3655</v>
      </c>
      <c r="DG184">
        <v>0</v>
      </c>
      <c r="DH184" t="s">
        <v>3656</v>
      </c>
      <c r="DI184">
        <v>10000</v>
      </c>
      <c r="DJ184" t="s">
        <v>8575</v>
      </c>
      <c r="DK184">
        <v>650</v>
      </c>
      <c r="DL184">
        <v>2.15</v>
      </c>
      <c r="DM184" t="s">
        <v>3667</v>
      </c>
      <c r="DN184" t="s">
        <v>3312</v>
      </c>
      <c r="DO184" t="s">
        <v>8536</v>
      </c>
      <c r="DQ184">
        <f t="shared" si="5"/>
        <v>1</v>
      </c>
    </row>
    <row r="185" spans="1:121" x14ac:dyDescent="0.35">
      <c r="A185" t="str">
        <f t="shared" si="4"/>
        <v>SCS302AP</v>
      </c>
      <c r="B185" t="s">
        <v>3648</v>
      </c>
      <c r="C185">
        <v>10000</v>
      </c>
      <c r="D185" t="s">
        <v>3648</v>
      </c>
      <c r="E185" t="s">
        <v>187</v>
      </c>
      <c r="F185" t="s">
        <v>3648</v>
      </c>
      <c r="G185" t="s">
        <v>3654</v>
      </c>
      <c r="H185" t="s">
        <v>2282</v>
      </c>
      <c r="I185" t="s">
        <v>2683</v>
      </c>
      <c r="J185" t="s">
        <v>3653</v>
      </c>
      <c r="K185">
        <v>10000</v>
      </c>
      <c r="L185" t="s">
        <v>3652</v>
      </c>
      <c r="M185">
        <v>0</v>
      </c>
      <c r="N185" t="s">
        <v>3648</v>
      </c>
      <c r="O185">
        <v>0</v>
      </c>
      <c r="P185" t="s">
        <v>3651</v>
      </c>
      <c r="Q185">
        <v>2723275</v>
      </c>
      <c r="R185">
        <v>0</v>
      </c>
      <c r="S185" t="s">
        <v>3650</v>
      </c>
      <c r="T185" t="s">
        <v>3649</v>
      </c>
      <c r="U185">
        <v>0</v>
      </c>
      <c r="V185">
        <v>1503466</v>
      </c>
      <c r="W185">
        <v>0</v>
      </c>
      <c r="X185">
        <v>0</v>
      </c>
      <c r="Y185">
        <v>0</v>
      </c>
      <c r="Z185" t="s">
        <v>3648</v>
      </c>
      <c r="AA185" t="s">
        <v>48</v>
      </c>
      <c r="AB185">
        <v>0</v>
      </c>
      <c r="AC185">
        <v>0</v>
      </c>
      <c r="AD185">
        <v>0</v>
      </c>
      <c r="AE185" t="s">
        <v>48</v>
      </c>
      <c r="AF185">
        <v>0</v>
      </c>
      <c r="AG185">
        <v>0</v>
      </c>
      <c r="AH185" t="s">
        <v>48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0.89600000000000002</v>
      </c>
      <c r="AQ185">
        <v>0</v>
      </c>
      <c r="AR185">
        <v>0.82157000000000002</v>
      </c>
      <c r="AS185">
        <v>0</v>
      </c>
      <c r="AT185">
        <v>1.49</v>
      </c>
      <c r="AU185">
        <v>0.78435021000000005</v>
      </c>
      <c r="AV185">
        <v>0</v>
      </c>
      <c r="AW185">
        <v>0.86499999999999999</v>
      </c>
      <c r="AX185">
        <v>1.04</v>
      </c>
      <c r="AY185">
        <v>0</v>
      </c>
      <c r="AZ185">
        <v>1.254</v>
      </c>
      <c r="BA185">
        <v>0</v>
      </c>
      <c r="BB185">
        <v>0</v>
      </c>
      <c r="BC185">
        <v>0</v>
      </c>
      <c r="BD185">
        <v>1.232</v>
      </c>
      <c r="BE185">
        <v>526</v>
      </c>
      <c r="BF185">
        <v>0</v>
      </c>
      <c r="BG185">
        <v>0</v>
      </c>
      <c r="BH185">
        <v>0</v>
      </c>
      <c r="BI185">
        <v>50</v>
      </c>
      <c r="BJ185">
        <v>119</v>
      </c>
      <c r="BK185">
        <v>0</v>
      </c>
      <c r="BL185">
        <v>654</v>
      </c>
      <c r="BM185">
        <v>119</v>
      </c>
      <c r="BN185">
        <v>0</v>
      </c>
      <c r="BO185">
        <v>55</v>
      </c>
      <c r="BP185">
        <v>0</v>
      </c>
      <c r="BQ185">
        <v>0</v>
      </c>
      <c r="BR185">
        <v>0</v>
      </c>
      <c r="BS185">
        <v>950</v>
      </c>
      <c r="BT185">
        <v>1</v>
      </c>
      <c r="BU185">
        <v>0</v>
      </c>
      <c r="BV185">
        <v>1000</v>
      </c>
      <c r="BW185">
        <v>0</v>
      </c>
      <c r="BX185">
        <v>1</v>
      </c>
      <c r="BY185">
        <v>1</v>
      </c>
      <c r="BZ185">
        <v>0</v>
      </c>
      <c r="CA185">
        <v>1</v>
      </c>
      <c r="CB185">
        <v>1</v>
      </c>
      <c r="CC185">
        <v>0</v>
      </c>
      <c r="CD185">
        <v>5</v>
      </c>
      <c r="CE185">
        <v>0</v>
      </c>
      <c r="CF185">
        <v>0</v>
      </c>
      <c r="CG185">
        <v>0</v>
      </c>
      <c r="CH185">
        <v>57</v>
      </c>
      <c r="CI185" t="s">
        <v>3647</v>
      </c>
      <c r="CJ185">
        <v>0</v>
      </c>
      <c r="CK185" t="s">
        <v>3646</v>
      </c>
      <c r="CL185">
        <v>0</v>
      </c>
      <c r="CM185" t="s">
        <v>3645</v>
      </c>
      <c r="CN185" t="s">
        <v>3640</v>
      </c>
      <c r="CO185">
        <v>0</v>
      </c>
      <c r="CP185" t="s">
        <v>3644</v>
      </c>
      <c r="CQ185" t="s">
        <v>3643</v>
      </c>
      <c r="CR185">
        <v>0</v>
      </c>
      <c r="CS185" t="s">
        <v>3642</v>
      </c>
      <c r="CT185">
        <v>0</v>
      </c>
      <c r="CU185">
        <v>0</v>
      </c>
      <c r="CV185">
        <v>0</v>
      </c>
      <c r="CW185" t="s">
        <v>3641</v>
      </c>
      <c r="CX185" t="s">
        <v>404</v>
      </c>
      <c r="CY185">
        <v>2723275</v>
      </c>
      <c r="CZ185">
        <v>0</v>
      </c>
      <c r="DA185">
        <v>0.78435021000000005</v>
      </c>
      <c r="DB185">
        <v>7843.5021040000001</v>
      </c>
      <c r="DC185">
        <v>7843.5021040000001</v>
      </c>
      <c r="DD185">
        <v>119</v>
      </c>
      <c r="DE185">
        <v>1</v>
      </c>
      <c r="DF185" t="s">
        <v>3640</v>
      </c>
      <c r="DG185">
        <v>0</v>
      </c>
      <c r="DH185" t="s">
        <v>3648</v>
      </c>
      <c r="DI185">
        <v>10000</v>
      </c>
      <c r="DJ185" t="s">
        <v>8575</v>
      </c>
      <c r="DK185">
        <v>650</v>
      </c>
      <c r="DL185">
        <v>2</v>
      </c>
      <c r="DM185" t="s">
        <v>2683</v>
      </c>
      <c r="DN185" t="s">
        <v>3653</v>
      </c>
      <c r="DO185" t="s">
        <v>8525</v>
      </c>
      <c r="DQ185">
        <f t="shared" si="5"/>
        <v>1</v>
      </c>
    </row>
    <row r="186" spans="1:121" x14ac:dyDescent="0.35">
      <c r="A186" t="str">
        <f t="shared" si="4"/>
        <v>SCS304AH</v>
      </c>
      <c r="B186" t="s">
        <v>3628</v>
      </c>
      <c r="C186">
        <v>10000</v>
      </c>
      <c r="D186" t="s">
        <v>3628</v>
      </c>
      <c r="E186" t="s">
        <v>187</v>
      </c>
      <c r="F186" t="s">
        <v>3628</v>
      </c>
      <c r="G186" t="s">
        <v>3639</v>
      </c>
      <c r="H186" t="s">
        <v>2282</v>
      </c>
      <c r="I186" t="s">
        <v>3600</v>
      </c>
      <c r="J186" t="s">
        <v>3339</v>
      </c>
      <c r="K186">
        <v>10000</v>
      </c>
      <c r="L186" t="s">
        <v>3638</v>
      </c>
      <c r="M186">
        <v>0</v>
      </c>
      <c r="N186" t="s">
        <v>3628</v>
      </c>
      <c r="O186">
        <v>0</v>
      </c>
      <c r="P186" t="s">
        <v>3637</v>
      </c>
      <c r="Q186">
        <v>2947042</v>
      </c>
      <c r="R186">
        <v>0</v>
      </c>
      <c r="S186" t="s">
        <v>3636</v>
      </c>
      <c r="T186" t="s">
        <v>3635</v>
      </c>
      <c r="U186">
        <v>0</v>
      </c>
      <c r="V186">
        <v>0</v>
      </c>
      <c r="W186">
        <v>0</v>
      </c>
      <c r="X186">
        <v>0</v>
      </c>
      <c r="Y186">
        <v>0</v>
      </c>
      <c r="Z186" t="s">
        <v>3628</v>
      </c>
      <c r="AA186" t="s">
        <v>48</v>
      </c>
      <c r="AB186">
        <v>0</v>
      </c>
      <c r="AC186">
        <v>0</v>
      </c>
      <c r="AD186">
        <v>0</v>
      </c>
      <c r="AE186" t="s">
        <v>196</v>
      </c>
      <c r="AF186">
        <v>0</v>
      </c>
      <c r="AG186">
        <v>0</v>
      </c>
      <c r="AH186" t="s">
        <v>48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1.6379999999999999</v>
      </c>
      <c r="AQ186">
        <v>0</v>
      </c>
      <c r="AR186">
        <v>1.50193</v>
      </c>
      <c r="AS186">
        <v>0</v>
      </c>
      <c r="AT186">
        <v>1.99</v>
      </c>
      <c r="AU186">
        <v>1.537688221</v>
      </c>
      <c r="AV186">
        <v>0</v>
      </c>
      <c r="AW186">
        <v>1.63</v>
      </c>
      <c r="AX186">
        <v>1.94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2.3239999999999998</v>
      </c>
      <c r="BE186">
        <v>846</v>
      </c>
      <c r="BF186">
        <v>0</v>
      </c>
      <c r="BG186">
        <v>0</v>
      </c>
      <c r="BH186">
        <v>0</v>
      </c>
      <c r="BI186">
        <v>45</v>
      </c>
      <c r="BJ186">
        <v>50</v>
      </c>
      <c r="BK186">
        <v>0</v>
      </c>
      <c r="BL186">
        <v>838</v>
      </c>
      <c r="BM186">
        <v>50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50</v>
      </c>
      <c r="BT186">
        <v>1</v>
      </c>
      <c r="BU186">
        <v>0</v>
      </c>
      <c r="BV186">
        <v>1000</v>
      </c>
      <c r="BW186">
        <v>0</v>
      </c>
      <c r="BX186">
        <v>1</v>
      </c>
      <c r="BY186">
        <v>1</v>
      </c>
      <c r="BZ186">
        <v>0</v>
      </c>
      <c r="CA186">
        <v>1</v>
      </c>
      <c r="CB186">
        <v>1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31</v>
      </c>
      <c r="CI186" t="s">
        <v>3634</v>
      </c>
      <c r="CJ186">
        <v>0</v>
      </c>
      <c r="CK186" t="s">
        <v>3627</v>
      </c>
      <c r="CL186">
        <v>0</v>
      </c>
      <c r="CM186" t="s">
        <v>3633</v>
      </c>
      <c r="CN186" t="s">
        <v>3632</v>
      </c>
      <c r="CO186">
        <v>0</v>
      </c>
      <c r="CP186" t="s">
        <v>3631</v>
      </c>
      <c r="CQ186" t="s">
        <v>3630</v>
      </c>
      <c r="CR186">
        <v>0</v>
      </c>
      <c r="CS186">
        <v>0</v>
      </c>
      <c r="CT186">
        <v>0</v>
      </c>
      <c r="CU186">
        <v>0</v>
      </c>
      <c r="CV186">
        <v>0</v>
      </c>
      <c r="CW186" t="s">
        <v>3629</v>
      </c>
      <c r="CX186" t="s">
        <v>25</v>
      </c>
      <c r="CY186" t="s">
        <v>3628</v>
      </c>
      <c r="CZ186">
        <v>0</v>
      </c>
      <c r="DA186">
        <v>1.50193</v>
      </c>
      <c r="DB186">
        <v>15019.3</v>
      </c>
      <c r="DC186">
        <v>15019.3</v>
      </c>
      <c r="DD186">
        <v>0</v>
      </c>
      <c r="DE186">
        <v>1000</v>
      </c>
      <c r="DF186" t="s">
        <v>3627</v>
      </c>
      <c r="DG186">
        <v>0</v>
      </c>
      <c r="DH186" t="s">
        <v>3628</v>
      </c>
      <c r="DI186">
        <v>10000</v>
      </c>
      <c r="DJ186" t="s">
        <v>8575</v>
      </c>
      <c r="DK186">
        <v>650</v>
      </c>
      <c r="DL186">
        <v>4</v>
      </c>
      <c r="DM186" t="s">
        <v>3600</v>
      </c>
      <c r="DN186" t="s">
        <v>3339</v>
      </c>
      <c r="DO186" t="s">
        <v>8525</v>
      </c>
      <c r="DQ186">
        <f t="shared" si="5"/>
        <v>1</v>
      </c>
    </row>
    <row r="187" spans="1:121" x14ac:dyDescent="0.35">
      <c r="A187" t="str">
        <f t="shared" si="4"/>
        <v>SCS304AJ</v>
      </c>
      <c r="B187" t="s">
        <v>3622</v>
      </c>
      <c r="C187">
        <v>10000</v>
      </c>
      <c r="D187" t="s">
        <v>3622</v>
      </c>
      <c r="E187" t="s">
        <v>187</v>
      </c>
      <c r="F187" t="s">
        <v>3622</v>
      </c>
      <c r="G187" t="s">
        <v>3626</v>
      </c>
      <c r="H187" t="s">
        <v>2282</v>
      </c>
      <c r="I187" t="s">
        <v>3600</v>
      </c>
      <c r="J187" t="s">
        <v>3312</v>
      </c>
      <c r="K187">
        <v>10000</v>
      </c>
      <c r="L187" t="s">
        <v>3625</v>
      </c>
      <c r="M187">
        <v>0</v>
      </c>
      <c r="N187">
        <v>0</v>
      </c>
      <c r="O187" t="s">
        <v>3622</v>
      </c>
      <c r="P187" t="s">
        <v>3624</v>
      </c>
      <c r="Q187">
        <v>2947043</v>
      </c>
      <c r="R187">
        <v>0</v>
      </c>
      <c r="S187" t="s">
        <v>3615</v>
      </c>
      <c r="T187" t="s">
        <v>3623</v>
      </c>
      <c r="U187">
        <v>0</v>
      </c>
      <c r="V187">
        <v>0</v>
      </c>
      <c r="W187">
        <v>0</v>
      </c>
      <c r="X187">
        <v>0</v>
      </c>
      <c r="Y187">
        <v>0</v>
      </c>
      <c r="Z187" t="s">
        <v>3622</v>
      </c>
      <c r="AA187" t="s">
        <v>129</v>
      </c>
      <c r="AB187">
        <v>0</v>
      </c>
      <c r="AC187">
        <v>0</v>
      </c>
      <c r="AD187">
        <v>0</v>
      </c>
      <c r="AE187" t="s">
        <v>196</v>
      </c>
      <c r="AF187">
        <v>0</v>
      </c>
      <c r="AG187">
        <v>0</v>
      </c>
      <c r="AH187" t="s">
        <v>129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1.3160000000000001</v>
      </c>
      <c r="AQ187">
        <v>0</v>
      </c>
      <c r="AR187">
        <v>0</v>
      </c>
      <c r="AS187">
        <v>1.3009925689999999</v>
      </c>
      <c r="AT187">
        <v>1.94</v>
      </c>
      <c r="AU187">
        <v>1.3826272239999999</v>
      </c>
      <c r="AV187">
        <v>0</v>
      </c>
      <c r="AW187">
        <v>1.27</v>
      </c>
      <c r="AX187">
        <v>1.64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2.0299999999999998</v>
      </c>
      <c r="BE187">
        <v>0</v>
      </c>
      <c r="BF187">
        <v>0</v>
      </c>
      <c r="BG187">
        <v>0</v>
      </c>
      <c r="BH187">
        <v>0</v>
      </c>
      <c r="BI187">
        <v>50</v>
      </c>
      <c r="BJ187">
        <v>25</v>
      </c>
      <c r="BK187">
        <v>0</v>
      </c>
      <c r="BL187">
        <v>1994</v>
      </c>
      <c r="BM187">
        <v>25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40</v>
      </c>
      <c r="BT187">
        <v>1000</v>
      </c>
      <c r="BU187">
        <v>0</v>
      </c>
      <c r="BV187">
        <v>0</v>
      </c>
      <c r="BW187">
        <v>1</v>
      </c>
      <c r="BX187">
        <v>1</v>
      </c>
      <c r="BY187">
        <v>1</v>
      </c>
      <c r="BZ187">
        <v>0</v>
      </c>
      <c r="CA187">
        <v>1</v>
      </c>
      <c r="CB187">
        <v>1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35</v>
      </c>
      <c r="CI187" t="s">
        <v>3621</v>
      </c>
      <c r="CJ187">
        <v>0</v>
      </c>
      <c r="CK187">
        <v>0</v>
      </c>
      <c r="CL187" t="s">
        <v>3620</v>
      </c>
      <c r="CM187" t="s">
        <v>3619</v>
      </c>
      <c r="CN187" t="s">
        <v>3618</v>
      </c>
      <c r="CO187">
        <v>0</v>
      </c>
      <c r="CP187" t="s">
        <v>3614</v>
      </c>
      <c r="CQ187" t="s">
        <v>3617</v>
      </c>
      <c r="CR187">
        <v>0</v>
      </c>
      <c r="CS187">
        <v>0</v>
      </c>
      <c r="CT187">
        <v>0</v>
      </c>
      <c r="CU187">
        <v>0</v>
      </c>
      <c r="CV187">
        <v>0</v>
      </c>
      <c r="CW187" t="s">
        <v>3616</v>
      </c>
      <c r="CX187" t="s">
        <v>29</v>
      </c>
      <c r="CY187" t="s">
        <v>3615</v>
      </c>
      <c r="CZ187" t="s">
        <v>129</v>
      </c>
      <c r="DA187">
        <v>1.27</v>
      </c>
      <c r="DB187">
        <v>12700</v>
      </c>
      <c r="DC187">
        <v>12700</v>
      </c>
      <c r="DD187">
        <v>1994</v>
      </c>
      <c r="DE187">
        <v>1</v>
      </c>
      <c r="DF187" t="s">
        <v>3614</v>
      </c>
      <c r="DG187">
        <v>0</v>
      </c>
      <c r="DH187" t="s">
        <v>3622</v>
      </c>
      <c r="DI187">
        <v>10000</v>
      </c>
      <c r="DJ187" t="s">
        <v>8575</v>
      </c>
      <c r="DK187">
        <v>650</v>
      </c>
      <c r="DL187">
        <v>4</v>
      </c>
      <c r="DM187" t="s">
        <v>3600</v>
      </c>
      <c r="DN187" t="s">
        <v>3312</v>
      </c>
      <c r="DO187" t="s">
        <v>8536</v>
      </c>
      <c r="DQ187">
        <f t="shared" si="5"/>
        <v>1</v>
      </c>
    </row>
    <row r="188" spans="1:121" x14ac:dyDescent="0.35">
      <c r="A188" t="str">
        <f t="shared" si="4"/>
        <v>SCS304AM</v>
      </c>
      <c r="B188" t="s">
        <v>3609</v>
      </c>
      <c r="C188">
        <v>10000</v>
      </c>
      <c r="D188" t="s">
        <v>3609</v>
      </c>
      <c r="E188" t="s">
        <v>187</v>
      </c>
      <c r="F188" t="s">
        <v>3609</v>
      </c>
      <c r="G188" t="s">
        <v>3613</v>
      </c>
      <c r="H188" t="s">
        <v>2282</v>
      </c>
      <c r="I188" t="s">
        <v>3600</v>
      </c>
      <c r="J188" t="s">
        <v>3312</v>
      </c>
      <c r="K188">
        <v>10000</v>
      </c>
      <c r="L188" t="s">
        <v>3603</v>
      </c>
      <c r="M188">
        <v>0</v>
      </c>
      <c r="N188">
        <v>0</v>
      </c>
      <c r="O188">
        <v>0</v>
      </c>
      <c r="P188" t="s">
        <v>3612</v>
      </c>
      <c r="Q188">
        <v>2947044</v>
      </c>
      <c r="R188">
        <v>0</v>
      </c>
      <c r="S188" t="s">
        <v>3611</v>
      </c>
      <c r="T188" t="s">
        <v>3610</v>
      </c>
      <c r="U188">
        <v>0</v>
      </c>
      <c r="V188">
        <v>0</v>
      </c>
      <c r="W188">
        <v>0</v>
      </c>
      <c r="X188">
        <v>0</v>
      </c>
      <c r="Y188">
        <v>0</v>
      </c>
      <c r="Z188" t="s">
        <v>3609</v>
      </c>
      <c r="AA188" t="s">
        <v>48</v>
      </c>
      <c r="AB188">
        <v>0</v>
      </c>
      <c r="AC188">
        <v>0</v>
      </c>
      <c r="AD188">
        <v>0</v>
      </c>
      <c r="AE188" t="s">
        <v>196</v>
      </c>
      <c r="AF188">
        <v>0</v>
      </c>
      <c r="AG188">
        <v>0</v>
      </c>
      <c r="AH188" t="s">
        <v>48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1.3580000000000001</v>
      </c>
      <c r="AQ188">
        <v>0</v>
      </c>
      <c r="AR188">
        <v>0</v>
      </c>
      <c r="AS188">
        <v>0</v>
      </c>
      <c r="AT188">
        <v>2.2000000000000002</v>
      </c>
      <c r="AU188">
        <v>1.4213924739999999</v>
      </c>
      <c r="AV188">
        <v>0</v>
      </c>
      <c r="AW188">
        <v>1.37</v>
      </c>
      <c r="AX188">
        <v>1.78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2.1</v>
      </c>
      <c r="BE188">
        <v>889</v>
      </c>
      <c r="BF188">
        <v>0</v>
      </c>
      <c r="BG188">
        <v>0</v>
      </c>
      <c r="BH188">
        <v>0</v>
      </c>
      <c r="BI188">
        <v>45</v>
      </c>
      <c r="BJ188">
        <v>88</v>
      </c>
      <c r="BK188">
        <v>0</v>
      </c>
      <c r="BL188">
        <v>1944</v>
      </c>
      <c r="BM188">
        <v>88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50</v>
      </c>
      <c r="BT188">
        <v>1</v>
      </c>
      <c r="BU188">
        <v>0</v>
      </c>
      <c r="BV188">
        <v>0</v>
      </c>
      <c r="BW188">
        <v>0</v>
      </c>
      <c r="BX188">
        <v>1</v>
      </c>
      <c r="BY188">
        <v>1</v>
      </c>
      <c r="BZ188">
        <v>0</v>
      </c>
      <c r="CA188">
        <v>1</v>
      </c>
      <c r="CB188">
        <v>1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34</v>
      </c>
      <c r="CI188" t="s">
        <v>3602</v>
      </c>
      <c r="CJ188">
        <v>0</v>
      </c>
      <c r="CK188">
        <v>0</v>
      </c>
      <c r="CL188">
        <v>0</v>
      </c>
      <c r="CM188" t="s">
        <v>3608</v>
      </c>
      <c r="CN188" t="s">
        <v>3607</v>
      </c>
      <c r="CO188">
        <v>0</v>
      </c>
      <c r="CP188" t="s">
        <v>3606</v>
      </c>
      <c r="CQ188" t="s">
        <v>3605</v>
      </c>
      <c r="CR188">
        <v>0</v>
      </c>
      <c r="CS188">
        <v>0</v>
      </c>
      <c r="CT188">
        <v>0</v>
      </c>
      <c r="CU188">
        <v>0</v>
      </c>
      <c r="CV188">
        <v>0</v>
      </c>
      <c r="CW188" t="s">
        <v>3604</v>
      </c>
      <c r="CX188" t="s">
        <v>23</v>
      </c>
      <c r="CY188" t="s">
        <v>3603</v>
      </c>
      <c r="CZ188" t="s">
        <v>48</v>
      </c>
      <c r="DA188">
        <v>1.3580000000000001</v>
      </c>
      <c r="DB188">
        <v>13580</v>
      </c>
      <c r="DC188">
        <v>13580</v>
      </c>
      <c r="DD188">
        <v>889</v>
      </c>
      <c r="DE188">
        <v>1</v>
      </c>
      <c r="DF188" t="s">
        <v>3602</v>
      </c>
      <c r="DG188">
        <v>0</v>
      </c>
      <c r="DH188" t="s">
        <v>3609</v>
      </c>
      <c r="DI188">
        <v>10000</v>
      </c>
      <c r="DJ188" t="s">
        <v>8575</v>
      </c>
      <c r="DK188">
        <v>650</v>
      </c>
      <c r="DL188">
        <v>4</v>
      </c>
      <c r="DM188" t="s">
        <v>3600</v>
      </c>
      <c r="DN188" t="s">
        <v>3312</v>
      </c>
      <c r="DO188" t="s">
        <v>8535</v>
      </c>
      <c r="DQ188">
        <f t="shared" si="5"/>
        <v>1</v>
      </c>
    </row>
    <row r="189" spans="1:121" x14ac:dyDescent="0.35">
      <c r="A189" t="str">
        <f t="shared" si="4"/>
        <v>SCS304AP</v>
      </c>
      <c r="B189" t="s">
        <v>3588</v>
      </c>
      <c r="C189">
        <v>10000</v>
      </c>
      <c r="D189" t="s">
        <v>3588</v>
      </c>
      <c r="E189" t="s">
        <v>187</v>
      </c>
      <c r="F189" t="s">
        <v>3588</v>
      </c>
      <c r="G189" t="s">
        <v>3601</v>
      </c>
      <c r="H189" t="s">
        <v>2282</v>
      </c>
      <c r="I189" t="s">
        <v>3600</v>
      </c>
      <c r="J189" t="s">
        <v>3599</v>
      </c>
      <c r="K189">
        <v>10000</v>
      </c>
      <c r="L189" t="s">
        <v>3598</v>
      </c>
      <c r="M189">
        <v>0</v>
      </c>
      <c r="N189" t="s">
        <v>3588</v>
      </c>
      <c r="O189" t="s">
        <v>3588</v>
      </c>
      <c r="P189" t="s">
        <v>3597</v>
      </c>
      <c r="Q189">
        <v>2723276</v>
      </c>
      <c r="R189">
        <v>0</v>
      </c>
      <c r="S189" t="s">
        <v>3596</v>
      </c>
      <c r="T189">
        <v>0</v>
      </c>
      <c r="U189">
        <v>0</v>
      </c>
      <c r="V189">
        <v>1503473</v>
      </c>
      <c r="W189">
        <v>0</v>
      </c>
      <c r="X189">
        <v>0</v>
      </c>
      <c r="Y189">
        <v>0</v>
      </c>
      <c r="Z189" t="s">
        <v>3588</v>
      </c>
      <c r="AA189" t="s">
        <v>48</v>
      </c>
      <c r="AB189">
        <v>0</v>
      </c>
      <c r="AC189">
        <v>0</v>
      </c>
      <c r="AD189">
        <v>0</v>
      </c>
      <c r="AE189" t="s">
        <v>48</v>
      </c>
      <c r="AF189">
        <v>0</v>
      </c>
      <c r="AG189">
        <v>0</v>
      </c>
      <c r="AH189" t="s">
        <v>48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1.022</v>
      </c>
      <c r="AQ189">
        <v>0</v>
      </c>
      <c r="AR189">
        <v>0.93710000000000004</v>
      </c>
      <c r="AS189">
        <v>1.4855882090000001</v>
      </c>
      <c r="AT189">
        <v>2.23</v>
      </c>
      <c r="AU189">
        <v>0.94199555800000001</v>
      </c>
      <c r="AV189">
        <v>0</v>
      </c>
      <c r="AW189">
        <v>0.98599999999999999</v>
      </c>
      <c r="AX189">
        <v>0</v>
      </c>
      <c r="AY189">
        <v>0</v>
      </c>
      <c r="AZ189">
        <v>1.65</v>
      </c>
      <c r="BA189">
        <v>0</v>
      </c>
      <c r="BB189">
        <v>0</v>
      </c>
      <c r="BC189">
        <v>0</v>
      </c>
      <c r="BD189">
        <v>2.8431999999999999</v>
      </c>
      <c r="BE189">
        <v>1453</v>
      </c>
      <c r="BF189">
        <v>0</v>
      </c>
      <c r="BG189">
        <v>0</v>
      </c>
      <c r="BH189">
        <v>0</v>
      </c>
      <c r="BI189">
        <v>50</v>
      </c>
      <c r="BJ189">
        <v>132</v>
      </c>
      <c r="BK189">
        <v>0</v>
      </c>
      <c r="BL189">
        <v>755</v>
      </c>
      <c r="BM189">
        <v>0</v>
      </c>
      <c r="BN189">
        <v>0</v>
      </c>
      <c r="BO189">
        <v>40</v>
      </c>
      <c r="BP189">
        <v>0</v>
      </c>
      <c r="BQ189">
        <v>0</v>
      </c>
      <c r="BR189">
        <v>0</v>
      </c>
      <c r="BS189">
        <v>50</v>
      </c>
      <c r="BT189">
        <v>1</v>
      </c>
      <c r="BU189">
        <v>0</v>
      </c>
      <c r="BV189">
        <v>1000</v>
      </c>
      <c r="BW189">
        <v>1</v>
      </c>
      <c r="BX189">
        <v>1</v>
      </c>
      <c r="BY189">
        <v>1</v>
      </c>
      <c r="BZ189">
        <v>0</v>
      </c>
      <c r="CA189">
        <v>1</v>
      </c>
      <c r="CB189">
        <v>0</v>
      </c>
      <c r="CC189">
        <v>0</v>
      </c>
      <c r="CD189">
        <v>5</v>
      </c>
      <c r="CE189">
        <v>0</v>
      </c>
      <c r="CF189">
        <v>0</v>
      </c>
      <c r="CG189">
        <v>0</v>
      </c>
      <c r="CH189">
        <v>5</v>
      </c>
      <c r="CI189" t="s">
        <v>3595</v>
      </c>
      <c r="CJ189">
        <v>0</v>
      </c>
      <c r="CK189" t="s">
        <v>3587</v>
      </c>
      <c r="CL189" t="s">
        <v>3594</v>
      </c>
      <c r="CM189" t="s">
        <v>3593</v>
      </c>
      <c r="CN189" t="s">
        <v>3592</v>
      </c>
      <c r="CO189">
        <v>0</v>
      </c>
      <c r="CP189" t="s">
        <v>3591</v>
      </c>
      <c r="CQ189">
        <v>0</v>
      </c>
      <c r="CR189">
        <v>0</v>
      </c>
      <c r="CS189" t="s">
        <v>3590</v>
      </c>
      <c r="CT189">
        <v>0</v>
      </c>
      <c r="CU189">
        <v>0</v>
      </c>
      <c r="CV189">
        <v>0</v>
      </c>
      <c r="CW189" t="s">
        <v>3589</v>
      </c>
      <c r="CX189" t="s">
        <v>25</v>
      </c>
      <c r="CY189" t="s">
        <v>3588</v>
      </c>
      <c r="CZ189">
        <v>0</v>
      </c>
      <c r="DA189">
        <v>0.93710000000000004</v>
      </c>
      <c r="DB189">
        <v>9371</v>
      </c>
      <c r="DC189">
        <v>9371</v>
      </c>
      <c r="DD189">
        <v>0</v>
      </c>
      <c r="DE189">
        <v>1000</v>
      </c>
      <c r="DF189" t="s">
        <v>3587</v>
      </c>
      <c r="DG189">
        <v>0</v>
      </c>
      <c r="DH189" t="s">
        <v>3588</v>
      </c>
      <c r="DI189">
        <v>10000</v>
      </c>
      <c r="DJ189" t="s">
        <v>8575</v>
      </c>
      <c r="DK189">
        <v>650</v>
      </c>
      <c r="DL189">
        <v>4</v>
      </c>
      <c r="DM189" t="s">
        <v>3600</v>
      </c>
      <c r="DN189" t="s">
        <v>3599</v>
      </c>
      <c r="DO189" t="s">
        <v>8525</v>
      </c>
      <c r="DQ189">
        <f t="shared" si="5"/>
        <v>1</v>
      </c>
    </row>
    <row r="190" spans="1:121" x14ac:dyDescent="0.35">
      <c r="A190" t="str">
        <f t="shared" si="4"/>
        <v>SCS306AH</v>
      </c>
      <c r="B190" t="s">
        <v>3574</v>
      </c>
      <c r="C190">
        <v>10000</v>
      </c>
      <c r="D190" t="s">
        <v>3574</v>
      </c>
      <c r="E190" t="s">
        <v>187</v>
      </c>
      <c r="F190" t="s">
        <v>3574</v>
      </c>
      <c r="G190" t="s">
        <v>3586</v>
      </c>
      <c r="H190" t="s">
        <v>2282</v>
      </c>
      <c r="I190" t="s">
        <v>3547</v>
      </c>
      <c r="J190" t="s">
        <v>3339</v>
      </c>
      <c r="K190">
        <v>10000</v>
      </c>
      <c r="L190" t="s">
        <v>3585</v>
      </c>
      <c r="M190">
        <v>0</v>
      </c>
      <c r="N190" t="s">
        <v>3574</v>
      </c>
      <c r="O190" t="s">
        <v>3574</v>
      </c>
      <c r="P190" t="s">
        <v>3584</v>
      </c>
      <c r="Q190">
        <v>2947045</v>
      </c>
      <c r="R190">
        <v>0</v>
      </c>
      <c r="S190" t="s">
        <v>3583</v>
      </c>
      <c r="T190" t="s">
        <v>3582</v>
      </c>
      <c r="U190">
        <v>0</v>
      </c>
      <c r="V190">
        <v>0</v>
      </c>
      <c r="W190">
        <v>0</v>
      </c>
      <c r="X190">
        <v>0</v>
      </c>
      <c r="Y190">
        <v>0</v>
      </c>
      <c r="Z190" t="s">
        <v>3574</v>
      </c>
      <c r="AA190" t="s">
        <v>48</v>
      </c>
      <c r="AB190">
        <v>0</v>
      </c>
      <c r="AC190">
        <v>0</v>
      </c>
      <c r="AD190">
        <v>0</v>
      </c>
      <c r="AE190" t="s">
        <v>196</v>
      </c>
      <c r="AF190">
        <v>0</v>
      </c>
      <c r="AG190">
        <v>0</v>
      </c>
      <c r="AH190" t="s">
        <v>48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2.016</v>
      </c>
      <c r="AQ190">
        <v>0</v>
      </c>
      <c r="AR190">
        <v>1.84853</v>
      </c>
      <c r="AS190">
        <v>1.7293244969999999</v>
      </c>
      <c r="AT190">
        <v>2.12</v>
      </c>
      <c r="AU190">
        <v>2.1191669609999999</v>
      </c>
      <c r="AV190">
        <v>0</v>
      </c>
      <c r="AW190">
        <v>2.0099999999999998</v>
      </c>
      <c r="AX190">
        <v>2.39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2.7029999999999998</v>
      </c>
      <c r="BE190">
        <v>607</v>
      </c>
      <c r="BF190">
        <v>0</v>
      </c>
      <c r="BG190">
        <v>0</v>
      </c>
      <c r="BH190">
        <v>0</v>
      </c>
      <c r="BI190">
        <v>50</v>
      </c>
      <c r="BJ190">
        <v>20</v>
      </c>
      <c r="BK190">
        <v>0</v>
      </c>
      <c r="BL190">
        <v>561</v>
      </c>
      <c r="BM190">
        <v>20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50</v>
      </c>
      <c r="BT190">
        <v>1</v>
      </c>
      <c r="BU190">
        <v>0</v>
      </c>
      <c r="BV190">
        <v>1000</v>
      </c>
      <c r="BW190">
        <v>1</v>
      </c>
      <c r="BX190">
        <v>1</v>
      </c>
      <c r="BY190">
        <v>1</v>
      </c>
      <c r="BZ190">
        <v>0</v>
      </c>
      <c r="CA190">
        <v>1</v>
      </c>
      <c r="CB190">
        <v>1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6</v>
      </c>
      <c r="CI190" t="s">
        <v>3581</v>
      </c>
      <c r="CJ190">
        <v>0</v>
      </c>
      <c r="CK190" t="s">
        <v>3580</v>
      </c>
      <c r="CL190" t="s">
        <v>3573</v>
      </c>
      <c r="CM190" t="s">
        <v>3579</v>
      </c>
      <c r="CN190" t="s">
        <v>3578</v>
      </c>
      <c r="CO190">
        <v>0</v>
      </c>
      <c r="CP190" t="s">
        <v>3577</v>
      </c>
      <c r="CQ190" t="s">
        <v>3576</v>
      </c>
      <c r="CR190">
        <v>0</v>
      </c>
      <c r="CS190">
        <v>0</v>
      </c>
      <c r="CT190">
        <v>0</v>
      </c>
      <c r="CU190">
        <v>0</v>
      </c>
      <c r="CV190">
        <v>0</v>
      </c>
      <c r="CW190" t="s">
        <v>3575</v>
      </c>
      <c r="CX190" t="s">
        <v>26</v>
      </c>
      <c r="CY190" t="s">
        <v>3574</v>
      </c>
      <c r="CZ190">
        <v>0</v>
      </c>
      <c r="DA190">
        <v>1.7293244969999999</v>
      </c>
      <c r="DB190">
        <v>17293.24497</v>
      </c>
      <c r="DC190">
        <v>17293.24497</v>
      </c>
      <c r="DD190">
        <v>0</v>
      </c>
      <c r="DE190">
        <v>1</v>
      </c>
      <c r="DF190" t="s">
        <v>3573</v>
      </c>
      <c r="DG190">
        <v>0</v>
      </c>
      <c r="DH190" t="s">
        <v>3574</v>
      </c>
      <c r="DI190">
        <v>10000</v>
      </c>
      <c r="DJ190" t="s">
        <v>8575</v>
      </c>
      <c r="DK190">
        <v>650</v>
      </c>
      <c r="DL190">
        <v>6</v>
      </c>
      <c r="DM190" t="s">
        <v>3547</v>
      </c>
      <c r="DN190" t="s">
        <v>3339</v>
      </c>
      <c r="DO190" t="s">
        <v>8525</v>
      </c>
      <c r="DQ190">
        <f t="shared" si="5"/>
        <v>1</v>
      </c>
    </row>
    <row r="191" spans="1:121" x14ac:dyDescent="0.35">
      <c r="A191" t="str">
        <f t="shared" si="4"/>
        <v>SCS306AJ</v>
      </c>
      <c r="B191" t="s">
        <v>3568</v>
      </c>
      <c r="C191">
        <v>10000</v>
      </c>
      <c r="D191" t="s">
        <v>3568</v>
      </c>
      <c r="E191" t="s">
        <v>187</v>
      </c>
      <c r="F191" t="s">
        <v>3568</v>
      </c>
      <c r="G191" t="s">
        <v>3572</v>
      </c>
      <c r="H191" t="s">
        <v>2282</v>
      </c>
      <c r="I191" t="s">
        <v>3547</v>
      </c>
      <c r="J191" t="s">
        <v>3312</v>
      </c>
      <c r="K191">
        <v>10000</v>
      </c>
      <c r="L191" t="s">
        <v>3562</v>
      </c>
      <c r="M191">
        <v>0</v>
      </c>
      <c r="N191">
        <v>0</v>
      </c>
      <c r="O191">
        <v>0</v>
      </c>
      <c r="P191" t="s">
        <v>3571</v>
      </c>
      <c r="Q191">
        <v>2947046</v>
      </c>
      <c r="R191">
        <v>0</v>
      </c>
      <c r="S191" t="s">
        <v>3570</v>
      </c>
      <c r="T191" t="s">
        <v>3569</v>
      </c>
      <c r="U191">
        <v>0</v>
      </c>
      <c r="V191">
        <v>0</v>
      </c>
      <c r="W191">
        <v>0</v>
      </c>
      <c r="X191">
        <v>0</v>
      </c>
      <c r="Y191">
        <v>0</v>
      </c>
      <c r="Z191" t="s">
        <v>3568</v>
      </c>
      <c r="AA191" t="s">
        <v>129</v>
      </c>
      <c r="AB191">
        <v>0</v>
      </c>
      <c r="AC191">
        <v>0</v>
      </c>
      <c r="AD191">
        <v>0</v>
      </c>
      <c r="AE191" t="s">
        <v>196</v>
      </c>
      <c r="AF191">
        <v>0</v>
      </c>
      <c r="AG191">
        <v>0</v>
      </c>
      <c r="AH191" t="s">
        <v>129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1.5680000000000001</v>
      </c>
      <c r="AQ191">
        <v>0</v>
      </c>
      <c r="AR191">
        <v>0</v>
      </c>
      <c r="AS191">
        <v>0</v>
      </c>
      <c r="AT191">
        <v>2.44</v>
      </c>
      <c r="AU191">
        <v>1.692749219</v>
      </c>
      <c r="AV191">
        <v>0</v>
      </c>
      <c r="AW191">
        <v>1.64</v>
      </c>
      <c r="AX191">
        <v>2.0099999999999998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2.548</v>
      </c>
      <c r="BE191">
        <v>0</v>
      </c>
      <c r="BF191">
        <v>0</v>
      </c>
      <c r="BG191">
        <v>0</v>
      </c>
      <c r="BH191">
        <v>0</v>
      </c>
      <c r="BI191">
        <v>50</v>
      </c>
      <c r="BJ191">
        <v>26</v>
      </c>
      <c r="BK191">
        <v>0</v>
      </c>
      <c r="BL191">
        <v>1746</v>
      </c>
      <c r="BM191">
        <v>17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50</v>
      </c>
      <c r="BT191">
        <v>1000</v>
      </c>
      <c r="BU191">
        <v>0</v>
      </c>
      <c r="BV191">
        <v>0</v>
      </c>
      <c r="BW191">
        <v>0</v>
      </c>
      <c r="BX191">
        <v>1</v>
      </c>
      <c r="BY191">
        <v>1</v>
      </c>
      <c r="BZ191">
        <v>0</v>
      </c>
      <c r="CA191">
        <v>1</v>
      </c>
      <c r="CB191">
        <v>1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28</v>
      </c>
      <c r="CI191" t="s">
        <v>3561</v>
      </c>
      <c r="CJ191">
        <v>0</v>
      </c>
      <c r="CK191">
        <v>0</v>
      </c>
      <c r="CL191">
        <v>0</v>
      </c>
      <c r="CM191" t="s">
        <v>3567</v>
      </c>
      <c r="CN191" t="s">
        <v>3566</v>
      </c>
      <c r="CO191">
        <v>0</v>
      </c>
      <c r="CP191" t="s">
        <v>3565</v>
      </c>
      <c r="CQ191" t="s">
        <v>3564</v>
      </c>
      <c r="CR191">
        <v>0</v>
      </c>
      <c r="CS191">
        <v>0</v>
      </c>
      <c r="CT191">
        <v>0</v>
      </c>
      <c r="CU191">
        <v>0</v>
      </c>
      <c r="CV191">
        <v>0</v>
      </c>
      <c r="CW191" t="s">
        <v>3563</v>
      </c>
      <c r="CX191" t="s">
        <v>23</v>
      </c>
      <c r="CY191" t="s">
        <v>3562</v>
      </c>
      <c r="CZ191" t="s">
        <v>129</v>
      </c>
      <c r="DA191">
        <v>1.5680000000000001</v>
      </c>
      <c r="DB191">
        <v>15680</v>
      </c>
      <c r="DC191">
        <v>15680</v>
      </c>
      <c r="DD191">
        <v>0</v>
      </c>
      <c r="DE191">
        <v>1000</v>
      </c>
      <c r="DF191" t="s">
        <v>3561</v>
      </c>
      <c r="DG191">
        <v>0</v>
      </c>
      <c r="DH191" t="s">
        <v>3568</v>
      </c>
      <c r="DI191">
        <v>10000</v>
      </c>
      <c r="DJ191" t="s">
        <v>8575</v>
      </c>
      <c r="DK191">
        <v>650</v>
      </c>
      <c r="DL191">
        <v>6</v>
      </c>
      <c r="DM191" t="s">
        <v>3547</v>
      </c>
      <c r="DN191" t="s">
        <v>3312</v>
      </c>
      <c r="DO191" t="s">
        <v>8536</v>
      </c>
      <c r="DQ191">
        <f t="shared" si="5"/>
        <v>1</v>
      </c>
    </row>
    <row r="192" spans="1:121" x14ac:dyDescent="0.35">
      <c r="A192" t="str">
        <f t="shared" si="4"/>
        <v>SCS306AM</v>
      </c>
      <c r="B192" t="s">
        <v>3556</v>
      </c>
      <c r="C192">
        <v>10000</v>
      </c>
      <c r="D192" t="s">
        <v>3556</v>
      </c>
      <c r="E192" t="s">
        <v>187</v>
      </c>
      <c r="F192" t="s">
        <v>3556</v>
      </c>
      <c r="G192" t="s">
        <v>3560</v>
      </c>
      <c r="H192" t="s">
        <v>2282</v>
      </c>
      <c r="I192" t="s">
        <v>3547</v>
      </c>
      <c r="J192" t="s">
        <v>3312</v>
      </c>
      <c r="K192">
        <v>10000</v>
      </c>
      <c r="L192" t="s">
        <v>3550</v>
      </c>
      <c r="M192">
        <v>0</v>
      </c>
      <c r="N192">
        <v>0</v>
      </c>
      <c r="O192">
        <v>0</v>
      </c>
      <c r="P192" t="s">
        <v>3559</v>
      </c>
      <c r="Q192">
        <v>2947047</v>
      </c>
      <c r="R192">
        <v>0</v>
      </c>
      <c r="S192" t="s">
        <v>3558</v>
      </c>
      <c r="T192" t="s">
        <v>3557</v>
      </c>
      <c r="U192">
        <v>0</v>
      </c>
      <c r="V192">
        <v>0</v>
      </c>
      <c r="W192">
        <v>0</v>
      </c>
      <c r="X192">
        <v>0</v>
      </c>
      <c r="Y192">
        <v>0</v>
      </c>
      <c r="Z192" t="s">
        <v>3556</v>
      </c>
      <c r="AA192" t="s">
        <v>48</v>
      </c>
      <c r="AB192">
        <v>0</v>
      </c>
      <c r="AC192">
        <v>0</v>
      </c>
      <c r="AD192">
        <v>0</v>
      </c>
      <c r="AE192" t="s">
        <v>196</v>
      </c>
      <c r="AF192">
        <v>0</v>
      </c>
      <c r="AG192">
        <v>0</v>
      </c>
      <c r="AH192" t="s">
        <v>48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1.6519999999999999</v>
      </c>
      <c r="AQ192">
        <v>0</v>
      </c>
      <c r="AR192">
        <v>0</v>
      </c>
      <c r="AS192">
        <v>0</v>
      </c>
      <c r="AT192">
        <v>2.39</v>
      </c>
      <c r="AU192">
        <v>1.7961232170000001</v>
      </c>
      <c r="AV192">
        <v>0</v>
      </c>
      <c r="AW192">
        <v>1.73</v>
      </c>
      <c r="AX192">
        <v>2.0499999999999998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3.0472999999999999</v>
      </c>
      <c r="BE192">
        <v>975</v>
      </c>
      <c r="BF192">
        <v>0</v>
      </c>
      <c r="BG192">
        <v>0</v>
      </c>
      <c r="BH192">
        <v>0</v>
      </c>
      <c r="BI192">
        <v>50</v>
      </c>
      <c r="BJ192">
        <v>0</v>
      </c>
      <c r="BK192">
        <v>0</v>
      </c>
      <c r="BL192">
        <v>1933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50</v>
      </c>
      <c r="BT192">
        <v>1</v>
      </c>
      <c r="BU192">
        <v>0</v>
      </c>
      <c r="BV192">
        <v>0</v>
      </c>
      <c r="BW192">
        <v>0</v>
      </c>
      <c r="BX192">
        <v>1</v>
      </c>
      <c r="BY192">
        <v>1</v>
      </c>
      <c r="BZ192">
        <v>0</v>
      </c>
      <c r="CA192">
        <v>1</v>
      </c>
      <c r="CB192">
        <v>1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6</v>
      </c>
      <c r="CI192" t="s">
        <v>3549</v>
      </c>
      <c r="CJ192">
        <v>0</v>
      </c>
      <c r="CK192">
        <v>0</v>
      </c>
      <c r="CL192">
        <v>0</v>
      </c>
      <c r="CM192" t="s">
        <v>3555</v>
      </c>
      <c r="CN192" t="s">
        <v>3554</v>
      </c>
      <c r="CO192">
        <v>0</v>
      </c>
      <c r="CP192" t="s">
        <v>3553</v>
      </c>
      <c r="CQ192" t="s">
        <v>3552</v>
      </c>
      <c r="CR192">
        <v>0</v>
      </c>
      <c r="CS192">
        <v>0</v>
      </c>
      <c r="CT192">
        <v>0</v>
      </c>
      <c r="CU192">
        <v>0</v>
      </c>
      <c r="CV192">
        <v>0</v>
      </c>
      <c r="CW192" t="s">
        <v>3551</v>
      </c>
      <c r="CX192" t="s">
        <v>23</v>
      </c>
      <c r="CY192" t="s">
        <v>3550</v>
      </c>
      <c r="CZ192" t="s">
        <v>48</v>
      </c>
      <c r="DA192">
        <v>1.6519999999999999</v>
      </c>
      <c r="DB192">
        <v>16520</v>
      </c>
      <c r="DC192">
        <v>16520</v>
      </c>
      <c r="DD192">
        <v>975</v>
      </c>
      <c r="DE192">
        <v>1</v>
      </c>
      <c r="DF192" t="s">
        <v>3549</v>
      </c>
      <c r="DG192">
        <v>0</v>
      </c>
      <c r="DH192" t="s">
        <v>3556</v>
      </c>
      <c r="DI192">
        <v>10000</v>
      </c>
      <c r="DJ192" t="s">
        <v>8575</v>
      </c>
      <c r="DK192">
        <v>650</v>
      </c>
      <c r="DL192">
        <v>6</v>
      </c>
      <c r="DM192" t="s">
        <v>3547</v>
      </c>
      <c r="DN192" t="s">
        <v>3312</v>
      </c>
      <c r="DO192" t="s">
        <v>8535</v>
      </c>
      <c r="DQ192">
        <f t="shared" si="5"/>
        <v>1</v>
      </c>
    </row>
    <row r="193" spans="1:121" x14ac:dyDescent="0.35">
      <c r="A193" t="str">
        <f t="shared" si="4"/>
        <v>SCS306AP</v>
      </c>
      <c r="B193" t="s">
        <v>3541</v>
      </c>
      <c r="C193">
        <v>10000</v>
      </c>
      <c r="D193" t="s">
        <v>3541</v>
      </c>
      <c r="E193" t="s">
        <v>187</v>
      </c>
      <c r="F193" t="s">
        <v>3541</v>
      </c>
      <c r="G193" t="s">
        <v>3548</v>
      </c>
      <c r="H193" t="s">
        <v>2282</v>
      </c>
      <c r="I193" t="s">
        <v>3547</v>
      </c>
      <c r="J193" t="s">
        <v>3546</v>
      </c>
      <c r="K193">
        <v>10000</v>
      </c>
      <c r="L193" t="s">
        <v>3545</v>
      </c>
      <c r="M193" t="s">
        <v>3541</v>
      </c>
      <c r="N193" t="s">
        <v>3541</v>
      </c>
      <c r="O193" t="s">
        <v>3541</v>
      </c>
      <c r="P193" t="s">
        <v>3544</v>
      </c>
      <c r="Q193">
        <v>2723277</v>
      </c>
      <c r="R193">
        <v>0</v>
      </c>
      <c r="S193" t="s">
        <v>3543</v>
      </c>
      <c r="T193" t="s">
        <v>3542</v>
      </c>
      <c r="U193">
        <v>0</v>
      </c>
      <c r="V193">
        <v>1503458</v>
      </c>
      <c r="W193">
        <v>0</v>
      </c>
      <c r="X193">
        <v>0</v>
      </c>
      <c r="Y193">
        <v>0</v>
      </c>
      <c r="Z193" t="s">
        <v>3541</v>
      </c>
      <c r="AA193" t="s">
        <v>48</v>
      </c>
      <c r="AB193">
        <v>0</v>
      </c>
      <c r="AC193">
        <v>0</v>
      </c>
      <c r="AD193">
        <v>0</v>
      </c>
      <c r="AE193" t="s">
        <v>48</v>
      </c>
      <c r="AF193">
        <v>0</v>
      </c>
      <c r="AG193">
        <v>0</v>
      </c>
      <c r="AH193" t="s">
        <v>48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1.6659999999999999</v>
      </c>
      <c r="AQ193">
        <v>1.6338999999999999</v>
      </c>
      <c r="AR193">
        <v>1.5276000000000001</v>
      </c>
      <c r="AS193">
        <v>1.948839668</v>
      </c>
      <c r="AT193">
        <v>2.77</v>
      </c>
      <c r="AU193">
        <v>1.511844722</v>
      </c>
      <c r="AV193">
        <v>0</v>
      </c>
      <c r="AW193">
        <v>1.66</v>
      </c>
      <c r="AX193">
        <v>1.97</v>
      </c>
      <c r="AY193">
        <v>0</v>
      </c>
      <c r="AZ193">
        <v>2.0710000000000002</v>
      </c>
      <c r="BA193">
        <v>0</v>
      </c>
      <c r="BB193">
        <v>0</v>
      </c>
      <c r="BC193">
        <v>0</v>
      </c>
      <c r="BD193">
        <v>1.6338999999999999</v>
      </c>
      <c r="BE193">
        <v>946</v>
      </c>
      <c r="BF193">
        <v>1000</v>
      </c>
      <c r="BG193">
        <v>2000</v>
      </c>
      <c r="BH193">
        <v>6000</v>
      </c>
      <c r="BI193">
        <v>50</v>
      </c>
      <c r="BJ193">
        <v>52</v>
      </c>
      <c r="BK193">
        <v>0</v>
      </c>
      <c r="BL193">
        <v>1239</v>
      </c>
      <c r="BM193">
        <v>50</v>
      </c>
      <c r="BN193">
        <v>0</v>
      </c>
      <c r="BO193">
        <v>115</v>
      </c>
      <c r="BP193">
        <v>0</v>
      </c>
      <c r="BQ193">
        <v>0</v>
      </c>
      <c r="BR193">
        <v>0</v>
      </c>
      <c r="BS193">
        <v>1000</v>
      </c>
      <c r="BT193">
        <v>1</v>
      </c>
      <c r="BU193">
        <v>1</v>
      </c>
      <c r="BV193">
        <v>1000</v>
      </c>
      <c r="BW193">
        <v>1</v>
      </c>
      <c r="BX193">
        <v>1</v>
      </c>
      <c r="BY193">
        <v>1</v>
      </c>
      <c r="BZ193">
        <v>0</v>
      </c>
      <c r="CA193">
        <v>1</v>
      </c>
      <c r="CB193">
        <v>1</v>
      </c>
      <c r="CC193">
        <v>0</v>
      </c>
      <c r="CD193">
        <v>5</v>
      </c>
      <c r="CE193">
        <v>0</v>
      </c>
      <c r="CF193">
        <v>0</v>
      </c>
      <c r="CG193">
        <v>0</v>
      </c>
      <c r="CH193">
        <v>4</v>
      </c>
      <c r="CI193" t="s">
        <v>3540</v>
      </c>
      <c r="CJ193" t="s">
        <v>3539</v>
      </c>
      <c r="CK193" t="s">
        <v>3538</v>
      </c>
      <c r="CL193" t="s">
        <v>3537</v>
      </c>
      <c r="CM193" t="s">
        <v>3536</v>
      </c>
      <c r="CN193" t="s">
        <v>3531</v>
      </c>
      <c r="CO193">
        <v>0</v>
      </c>
      <c r="CP193" t="s">
        <v>3535</v>
      </c>
      <c r="CQ193" t="s">
        <v>3534</v>
      </c>
      <c r="CR193">
        <v>0</v>
      </c>
      <c r="CS193" t="s">
        <v>3533</v>
      </c>
      <c r="CT193">
        <v>0</v>
      </c>
      <c r="CU193">
        <v>0</v>
      </c>
      <c r="CV193">
        <v>0</v>
      </c>
      <c r="CW193" t="s">
        <v>3532</v>
      </c>
      <c r="CX193" t="s">
        <v>404</v>
      </c>
      <c r="CY193">
        <v>2723277</v>
      </c>
      <c r="CZ193">
        <v>0</v>
      </c>
      <c r="DA193">
        <v>1.511844722</v>
      </c>
      <c r="DB193">
        <v>15118.44722</v>
      </c>
      <c r="DC193">
        <v>15118.44722</v>
      </c>
      <c r="DD193">
        <v>52</v>
      </c>
      <c r="DE193">
        <v>1</v>
      </c>
      <c r="DF193" t="s">
        <v>3531</v>
      </c>
      <c r="DG193">
        <v>0</v>
      </c>
      <c r="DH193" t="s">
        <v>3541</v>
      </c>
      <c r="DI193">
        <v>10000</v>
      </c>
      <c r="DJ193" t="s">
        <v>8575</v>
      </c>
      <c r="DK193">
        <v>650</v>
      </c>
      <c r="DL193">
        <v>6</v>
      </c>
      <c r="DM193" t="s">
        <v>3547</v>
      </c>
      <c r="DN193" t="s">
        <v>3546</v>
      </c>
      <c r="DO193" t="s">
        <v>8525</v>
      </c>
      <c r="DQ193">
        <f t="shared" si="5"/>
        <v>1</v>
      </c>
    </row>
    <row r="194" spans="1:121" x14ac:dyDescent="0.35">
      <c r="A194" t="str">
        <f t="shared" si="4"/>
        <v>SCS308AH</v>
      </c>
      <c r="B194" t="s">
        <v>3518</v>
      </c>
      <c r="C194">
        <v>10000</v>
      </c>
      <c r="D194" t="s">
        <v>3518</v>
      </c>
      <c r="E194" t="s">
        <v>187</v>
      </c>
      <c r="F194" t="s">
        <v>3518</v>
      </c>
      <c r="G194" t="s">
        <v>3530</v>
      </c>
      <c r="H194" t="s">
        <v>2282</v>
      </c>
      <c r="I194" t="s">
        <v>3490</v>
      </c>
      <c r="J194" t="s">
        <v>3339</v>
      </c>
      <c r="K194">
        <v>10000</v>
      </c>
      <c r="L194" t="s">
        <v>3529</v>
      </c>
      <c r="M194">
        <v>0</v>
      </c>
      <c r="N194" t="s">
        <v>3518</v>
      </c>
      <c r="O194" t="s">
        <v>3518</v>
      </c>
      <c r="P194" t="s">
        <v>3528</v>
      </c>
      <c r="Q194">
        <v>2947048</v>
      </c>
      <c r="R194">
        <v>0</v>
      </c>
      <c r="S194" t="s">
        <v>3527</v>
      </c>
      <c r="T194" t="s">
        <v>3526</v>
      </c>
      <c r="U194">
        <v>0</v>
      </c>
      <c r="V194">
        <v>0</v>
      </c>
      <c r="W194">
        <v>0</v>
      </c>
      <c r="X194">
        <v>0</v>
      </c>
      <c r="Y194">
        <v>0</v>
      </c>
      <c r="Z194" t="s">
        <v>3518</v>
      </c>
      <c r="AA194" t="s">
        <v>48</v>
      </c>
      <c r="AB194">
        <v>0</v>
      </c>
      <c r="AC194">
        <v>0</v>
      </c>
      <c r="AD194">
        <v>0</v>
      </c>
      <c r="AE194" t="s">
        <v>196</v>
      </c>
      <c r="AF194">
        <v>0</v>
      </c>
      <c r="AG194">
        <v>0</v>
      </c>
      <c r="AH194" t="s">
        <v>48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2.4079999999999999</v>
      </c>
      <c r="AQ194">
        <v>0</v>
      </c>
      <c r="AR194">
        <v>2.2079599999999999</v>
      </c>
      <c r="AS194">
        <v>1.987780989</v>
      </c>
      <c r="AT194">
        <v>3.82</v>
      </c>
      <c r="AU194">
        <v>2.2483844579999999</v>
      </c>
      <c r="AV194">
        <v>0</v>
      </c>
      <c r="AW194">
        <v>2.4</v>
      </c>
      <c r="AX194">
        <v>2.85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3.6680000000000001</v>
      </c>
      <c r="BE194">
        <v>1000</v>
      </c>
      <c r="BF194">
        <v>0</v>
      </c>
      <c r="BG194">
        <v>0</v>
      </c>
      <c r="BH194">
        <v>0</v>
      </c>
      <c r="BI194">
        <v>50</v>
      </c>
      <c r="BJ194">
        <v>0</v>
      </c>
      <c r="BK194">
        <v>0</v>
      </c>
      <c r="BL194">
        <v>905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50</v>
      </c>
      <c r="BT194">
        <v>1</v>
      </c>
      <c r="BU194">
        <v>0</v>
      </c>
      <c r="BV194">
        <v>1000</v>
      </c>
      <c r="BW194">
        <v>1</v>
      </c>
      <c r="BX194">
        <v>1</v>
      </c>
      <c r="BY194">
        <v>1</v>
      </c>
      <c r="BZ194">
        <v>0</v>
      </c>
      <c r="CA194">
        <v>1</v>
      </c>
      <c r="CB194">
        <v>1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20</v>
      </c>
      <c r="CI194" t="s">
        <v>3525</v>
      </c>
      <c r="CJ194">
        <v>0</v>
      </c>
      <c r="CK194" t="s">
        <v>3524</v>
      </c>
      <c r="CL194" t="s">
        <v>3517</v>
      </c>
      <c r="CM194" t="s">
        <v>3523</v>
      </c>
      <c r="CN194" t="s">
        <v>3522</v>
      </c>
      <c r="CO194">
        <v>0</v>
      </c>
      <c r="CP194" t="s">
        <v>3521</v>
      </c>
      <c r="CQ194" t="s">
        <v>3520</v>
      </c>
      <c r="CR194">
        <v>0</v>
      </c>
      <c r="CS194">
        <v>0</v>
      </c>
      <c r="CT194">
        <v>0</v>
      </c>
      <c r="CU194">
        <v>0</v>
      </c>
      <c r="CV194">
        <v>0</v>
      </c>
      <c r="CW194" t="s">
        <v>3519</v>
      </c>
      <c r="CX194" t="s">
        <v>26</v>
      </c>
      <c r="CY194" t="s">
        <v>3518</v>
      </c>
      <c r="CZ194">
        <v>0</v>
      </c>
      <c r="DA194">
        <v>1.987780989</v>
      </c>
      <c r="DB194">
        <v>19877.80989</v>
      </c>
      <c r="DC194">
        <v>19877.80989</v>
      </c>
      <c r="DD194">
        <v>0</v>
      </c>
      <c r="DE194">
        <v>1</v>
      </c>
      <c r="DF194" t="s">
        <v>3517</v>
      </c>
      <c r="DG194">
        <v>0</v>
      </c>
      <c r="DH194" t="s">
        <v>3518</v>
      </c>
      <c r="DI194">
        <v>10000</v>
      </c>
      <c r="DJ194" t="s">
        <v>8575</v>
      </c>
      <c r="DK194">
        <v>650</v>
      </c>
      <c r="DL194">
        <v>8</v>
      </c>
      <c r="DM194" t="s">
        <v>3490</v>
      </c>
      <c r="DN194" t="s">
        <v>3339</v>
      </c>
      <c r="DO194" t="s">
        <v>8525</v>
      </c>
      <c r="DQ194">
        <f t="shared" si="5"/>
        <v>1</v>
      </c>
    </row>
    <row r="195" spans="1:121" x14ac:dyDescent="0.35">
      <c r="A195" t="str">
        <f t="shared" ref="A195:A258" si="6">LEFT(B195,8)</f>
        <v>SCS308AJ</v>
      </c>
      <c r="B195" t="s">
        <v>3512</v>
      </c>
      <c r="C195">
        <v>10000</v>
      </c>
      <c r="D195" t="s">
        <v>3512</v>
      </c>
      <c r="E195" t="s">
        <v>187</v>
      </c>
      <c r="F195" t="s">
        <v>3512</v>
      </c>
      <c r="G195" t="s">
        <v>3516</v>
      </c>
      <c r="H195" t="s">
        <v>2282</v>
      </c>
      <c r="I195" t="s">
        <v>3490</v>
      </c>
      <c r="J195" t="s">
        <v>3312</v>
      </c>
      <c r="K195">
        <v>10000</v>
      </c>
      <c r="L195" t="s">
        <v>3506</v>
      </c>
      <c r="M195">
        <v>0</v>
      </c>
      <c r="N195">
        <v>0</v>
      </c>
      <c r="O195">
        <v>0</v>
      </c>
      <c r="P195" t="s">
        <v>3515</v>
      </c>
      <c r="Q195">
        <v>2947049</v>
      </c>
      <c r="R195">
        <v>0</v>
      </c>
      <c r="S195" t="s">
        <v>3514</v>
      </c>
      <c r="T195" t="s">
        <v>3513</v>
      </c>
      <c r="U195">
        <v>0</v>
      </c>
      <c r="V195">
        <v>0</v>
      </c>
      <c r="W195">
        <v>0</v>
      </c>
      <c r="X195">
        <v>0</v>
      </c>
      <c r="Y195">
        <v>0</v>
      </c>
      <c r="Z195" t="s">
        <v>3512</v>
      </c>
      <c r="AA195" t="s">
        <v>129</v>
      </c>
      <c r="AB195">
        <v>0</v>
      </c>
      <c r="AC195">
        <v>0</v>
      </c>
      <c r="AD195">
        <v>0</v>
      </c>
      <c r="AE195" t="s">
        <v>196</v>
      </c>
      <c r="AF195">
        <v>0</v>
      </c>
      <c r="AG195">
        <v>0</v>
      </c>
      <c r="AH195" t="s">
        <v>129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1.96</v>
      </c>
      <c r="AQ195">
        <v>0</v>
      </c>
      <c r="AR195">
        <v>0</v>
      </c>
      <c r="AS195">
        <v>0</v>
      </c>
      <c r="AT195">
        <v>2.73</v>
      </c>
      <c r="AU195">
        <v>2.0287147120000002</v>
      </c>
      <c r="AV195">
        <v>0</v>
      </c>
      <c r="AW195">
        <v>1.96</v>
      </c>
      <c r="AX195">
        <v>2.3199999999999998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3.024</v>
      </c>
      <c r="BE195">
        <v>1000</v>
      </c>
      <c r="BF195">
        <v>0</v>
      </c>
      <c r="BG195">
        <v>0</v>
      </c>
      <c r="BH195">
        <v>0</v>
      </c>
      <c r="BI195">
        <v>50</v>
      </c>
      <c r="BJ195">
        <v>45</v>
      </c>
      <c r="BK195">
        <v>0</v>
      </c>
      <c r="BL195">
        <v>1914</v>
      </c>
      <c r="BM195">
        <v>45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50</v>
      </c>
      <c r="BT195">
        <v>1000</v>
      </c>
      <c r="BU195">
        <v>0</v>
      </c>
      <c r="BV195">
        <v>0</v>
      </c>
      <c r="BW195">
        <v>0</v>
      </c>
      <c r="BX195">
        <v>1</v>
      </c>
      <c r="BY195">
        <v>1</v>
      </c>
      <c r="BZ195">
        <v>0</v>
      </c>
      <c r="CA195">
        <v>1</v>
      </c>
      <c r="CB195">
        <v>1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24</v>
      </c>
      <c r="CI195" t="s">
        <v>3505</v>
      </c>
      <c r="CJ195">
        <v>0</v>
      </c>
      <c r="CK195">
        <v>0</v>
      </c>
      <c r="CL195">
        <v>0</v>
      </c>
      <c r="CM195" t="s">
        <v>3511</v>
      </c>
      <c r="CN195" t="s">
        <v>3510</v>
      </c>
      <c r="CO195">
        <v>0</v>
      </c>
      <c r="CP195" t="s">
        <v>3509</v>
      </c>
      <c r="CQ195" t="s">
        <v>3508</v>
      </c>
      <c r="CR195">
        <v>0</v>
      </c>
      <c r="CS195">
        <v>0</v>
      </c>
      <c r="CT195">
        <v>0</v>
      </c>
      <c r="CU195">
        <v>0</v>
      </c>
      <c r="CV195">
        <v>0</v>
      </c>
      <c r="CW195" t="s">
        <v>3507</v>
      </c>
      <c r="CX195" t="s">
        <v>23</v>
      </c>
      <c r="CY195" t="s">
        <v>3506</v>
      </c>
      <c r="CZ195" t="s">
        <v>129</v>
      </c>
      <c r="DA195">
        <v>1.96</v>
      </c>
      <c r="DB195">
        <v>19600</v>
      </c>
      <c r="DC195">
        <v>19600</v>
      </c>
      <c r="DD195">
        <v>1000</v>
      </c>
      <c r="DE195">
        <v>1000</v>
      </c>
      <c r="DF195" t="s">
        <v>3505</v>
      </c>
      <c r="DG195">
        <v>0</v>
      </c>
      <c r="DH195" t="s">
        <v>3512</v>
      </c>
      <c r="DI195">
        <v>10000</v>
      </c>
      <c r="DJ195" t="s">
        <v>8575</v>
      </c>
      <c r="DK195">
        <v>650</v>
      </c>
      <c r="DL195">
        <v>8</v>
      </c>
      <c r="DM195" t="s">
        <v>3490</v>
      </c>
      <c r="DN195" t="s">
        <v>3312</v>
      </c>
      <c r="DO195" t="s">
        <v>8536</v>
      </c>
      <c r="DQ195">
        <f t="shared" ref="DQ195:DQ258" si="7">IF(DH195=D195,1,0)</f>
        <v>1</v>
      </c>
    </row>
    <row r="196" spans="1:121" x14ac:dyDescent="0.35">
      <c r="A196" t="str">
        <f t="shared" si="6"/>
        <v>SCS308AM</v>
      </c>
      <c r="B196" t="s">
        <v>3493</v>
      </c>
      <c r="C196">
        <v>10000</v>
      </c>
      <c r="D196" t="s">
        <v>3493</v>
      </c>
      <c r="E196" t="s">
        <v>187</v>
      </c>
      <c r="F196" t="s">
        <v>3493</v>
      </c>
      <c r="G196" t="s">
        <v>3504</v>
      </c>
      <c r="H196" t="s">
        <v>2282</v>
      </c>
      <c r="I196" t="s">
        <v>3490</v>
      </c>
      <c r="J196" t="s">
        <v>3312</v>
      </c>
      <c r="K196">
        <v>10000</v>
      </c>
      <c r="L196" t="s">
        <v>3503</v>
      </c>
      <c r="M196">
        <v>0</v>
      </c>
      <c r="N196">
        <v>0</v>
      </c>
      <c r="O196" t="s">
        <v>3493</v>
      </c>
      <c r="P196" t="s">
        <v>3502</v>
      </c>
      <c r="Q196">
        <v>2947050</v>
      </c>
      <c r="R196">
        <v>0</v>
      </c>
      <c r="S196" t="s">
        <v>3501</v>
      </c>
      <c r="T196" t="s">
        <v>3500</v>
      </c>
      <c r="U196">
        <v>0</v>
      </c>
      <c r="V196">
        <v>0</v>
      </c>
      <c r="W196">
        <v>0</v>
      </c>
      <c r="X196">
        <v>0</v>
      </c>
      <c r="Y196">
        <v>0</v>
      </c>
      <c r="Z196" t="s">
        <v>3493</v>
      </c>
      <c r="AA196" t="s">
        <v>48</v>
      </c>
      <c r="AB196">
        <v>0</v>
      </c>
      <c r="AC196">
        <v>0</v>
      </c>
      <c r="AD196">
        <v>0</v>
      </c>
      <c r="AE196" t="s">
        <v>196</v>
      </c>
      <c r="AF196">
        <v>0</v>
      </c>
      <c r="AG196">
        <v>0</v>
      </c>
      <c r="AH196" t="s">
        <v>48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2.044</v>
      </c>
      <c r="AQ196">
        <v>0</v>
      </c>
      <c r="AR196">
        <v>0</v>
      </c>
      <c r="AS196">
        <v>1.987780989</v>
      </c>
      <c r="AT196">
        <v>4.24</v>
      </c>
      <c r="AU196">
        <v>2.1062452110000001</v>
      </c>
      <c r="AV196">
        <v>0</v>
      </c>
      <c r="AW196">
        <v>2.14</v>
      </c>
      <c r="AX196">
        <v>2.54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3.6680000000000001</v>
      </c>
      <c r="BE196">
        <v>780</v>
      </c>
      <c r="BF196">
        <v>0</v>
      </c>
      <c r="BG196">
        <v>0</v>
      </c>
      <c r="BH196">
        <v>0</v>
      </c>
      <c r="BI196">
        <v>44</v>
      </c>
      <c r="BJ196">
        <v>100</v>
      </c>
      <c r="BK196">
        <v>0</v>
      </c>
      <c r="BL196">
        <v>1918</v>
      </c>
      <c r="BM196">
        <v>100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50</v>
      </c>
      <c r="BT196">
        <v>1</v>
      </c>
      <c r="BU196">
        <v>0</v>
      </c>
      <c r="BV196">
        <v>0</v>
      </c>
      <c r="BW196">
        <v>1</v>
      </c>
      <c r="BX196">
        <v>1</v>
      </c>
      <c r="BY196">
        <v>1</v>
      </c>
      <c r="BZ196">
        <v>0</v>
      </c>
      <c r="CA196">
        <v>1</v>
      </c>
      <c r="CB196">
        <v>1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20</v>
      </c>
      <c r="CI196" t="s">
        <v>3499</v>
      </c>
      <c r="CJ196">
        <v>0</v>
      </c>
      <c r="CK196">
        <v>0</v>
      </c>
      <c r="CL196" t="s">
        <v>3492</v>
      </c>
      <c r="CM196" t="s">
        <v>3498</v>
      </c>
      <c r="CN196" t="s">
        <v>3497</v>
      </c>
      <c r="CO196">
        <v>0</v>
      </c>
      <c r="CP196" t="s">
        <v>3496</v>
      </c>
      <c r="CQ196" t="s">
        <v>3495</v>
      </c>
      <c r="CR196">
        <v>0</v>
      </c>
      <c r="CS196">
        <v>0</v>
      </c>
      <c r="CT196">
        <v>0</v>
      </c>
      <c r="CU196">
        <v>0</v>
      </c>
      <c r="CV196">
        <v>0</v>
      </c>
      <c r="CW196" t="s">
        <v>3494</v>
      </c>
      <c r="CX196" t="s">
        <v>26</v>
      </c>
      <c r="CY196" t="s">
        <v>3493</v>
      </c>
      <c r="CZ196">
        <v>0</v>
      </c>
      <c r="DA196">
        <v>1.987780989</v>
      </c>
      <c r="DB196">
        <v>19877.80989</v>
      </c>
      <c r="DC196">
        <v>19877.80989</v>
      </c>
      <c r="DD196">
        <v>0</v>
      </c>
      <c r="DE196">
        <v>1</v>
      </c>
      <c r="DF196" t="s">
        <v>3492</v>
      </c>
      <c r="DG196">
        <v>0</v>
      </c>
      <c r="DH196" t="s">
        <v>3493</v>
      </c>
      <c r="DI196">
        <v>10000</v>
      </c>
      <c r="DJ196" t="s">
        <v>8575</v>
      </c>
      <c r="DK196">
        <v>650</v>
      </c>
      <c r="DL196">
        <v>8</v>
      </c>
      <c r="DM196" t="s">
        <v>3490</v>
      </c>
      <c r="DN196" t="s">
        <v>3312</v>
      </c>
      <c r="DO196" t="s">
        <v>8535</v>
      </c>
      <c r="DQ196">
        <f t="shared" si="7"/>
        <v>1</v>
      </c>
    </row>
    <row r="197" spans="1:121" x14ac:dyDescent="0.35">
      <c r="A197" t="str">
        <f t="shared" si="6"/>
        <v>SCS308AP</v>
      </c>
      <c r="B197" t="s">
        <v>3475</v>
      </c>
      <c r="C197">
        <v>10000</v>
      </c>
      <c r="D197" t="s">
        <v>3475</v>
      </c>
      <c r="E197" t="s">
        <v>187</v>
      </c>
      <c r="F197" t="s">
        <v>3475</v>
      </c>
      <c r="G197" t="s">
        <v>3491</v>
      </c>
      <c r="H197" t="s">
        <v>2282</v>
      </c>
      <c r="I197" t="s">
        <v>3490</v>
      </c>
      <c r="J197" t="s">
        <v>3489</v>
      </c>
      <c r="K197">
        <v>10000</v>
      </c>
      <c r="L197" t="s">
        <v>3488</v>
      </c>
      <c r="M197" t="s">
        <v>3475</v>
      </c>
      <c r="N197" t="s">
        <v>3475</v>
      </c>
      <c r="O197" t="s">
        <v>3475</v>
      </c>
      <c r="P197" t="s">
        <v>3487</v>
      </c>
      <c r="Q197">
        <v>2723278</v>
      </c>
      <c r="R197">
        <v>0</v>
      </c>
      <c r="S197" t="s">
        <v>3486</v>
      </c>
      <c r="T197" t="s">
        <v>3485</v>
      </c>
      <c r="U197">
        <v>0</v>
      </c>
      <c r="V197">
        <v>1502171</v>
      </c>
      <c r="W197">
        <v>0</v>
      </c>
      <c r="X197">
        <v>0</v>
      </c>
      <c r="Y197">
        <v>0</v>
      </c>
      <c r="Z197" t="s">
        <v>3475</v>
      </c>
      <c r="AA197" t="s">
        <v>48</v>
      </c>
      <c r="AB197">
        <v>0</v>
      </c>
      <c r="AC197">
        <v>0</v>
      </c>
      <c r="AD197">
        <v>0</v>
      </c>
      <c r="AE197" t="s">
        <v>48</v>
      </c>
      <c r="AF197">
        <v>0</v>
      </c>
      <c r="AG197">
        <v>0</v>
      </c>
      <c r="AH197" t="s">
        <v>48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2.044</v>
      </c>
      <c r="AQ197">
        <v>1.986</v>
      </c>
      <c r="AR197">
        <v>1.8742000000000001</v>
      </c>
      <c r="AS197">
        <v>2.1272783550000001</v>
      </c>
      <c r="AT197">
        <v>3.04</v>
      </c>
      <c r="AU197">
        <v>2.1966974590000001</v>
      </c>
      <c r="AV197">
        <v>0</v>
      </c>
      <c r="AW197">
        <v>2.04</v>
      </c>
      <c r="AX197">
        <v>2.42</v>
      </c>
      <c r="AY197">
        <v>0</v>
      </c>
      <c r="AZ197">
        <v>2.5409999999999999</v>
      </c>
      <c r="BA197">
        <v>0</v>
      </c>
      <c r="BB197">
        <v>0</v>
      </c>
      <c r="BC197">
        <v>0</v>
      </c>
      <c r="BD197">
        <v>1.986</v>
      </c>
      <c r="BE197">
        <v>634</v>
      </c>
      <c r="BF197">
        <v>941</v>
      </c>
      <c r="BG197">
        <v>0</v>
      </c>
      <c r="BH197">
        <v>0</v>
      </c>
      <c r="BI197">
        <v>50</v>
      </c>
      <c r="BJ197">
        <v>0</v>
      </c>
      <c r="BK197">
        <v>0</v>
      </c>
      <c r="BL197">
        <v>630</v>
      </c>
      <c r="BM197">
        <v>0</v>
      </c>
      <c r="BN197">
        <v>0</v>
      </c>
      <c r="BO197">
        <v>165</v>
      </c>
      <c r="BP197">
        <v>0</v>
      </c>
      <c r="BQ197">
        <v>0</v>
      </c>
      <c r="BR197">
        <v>0</v>
      </c>
      <c r="BS197">
        <v>941</v>
      </c>
      <c r="BT197">
        <v>1</v>
      </c>
      <c r="BU197">
        <v>1</v>
      </c>
      <c r="BV197">
        <v>1000</v>
      </c>
      <c r="BW197">
        <v>1</v>
      </c>
      <c r="BX197">
        <v>1</v>
      </c>
      <c r="BY197">
        <v>1</v>
      </c>
      <c r="BZ197">
        <v>0</v>
      </c>
      <c r="CA197">
        <v>1</v>
      </c>
      <c r="CB197">
        <v>1</v>
      </c>
      <c r="CC197">
        <v>0</v>
      </c>
      <c r="CD197">
        <v>5</v>
      </c>
      <c r="CE197">
        <v>0</v>
      </c>
      <c r="CF197">
        <v>0</v>
      </c>
      <c r="CG197">
        <v>0</v>
      </c>
      <c r="CH197">
        <v>3</v>
      </c>
      <c r="CI197" t="s">
        <v>3484</v>
      </c>
      <c r="CJ197" t="s">
        <v>3483</v>
      </c>
      <c r="CK197" t="s">
        <v>3474</v>
      </c>
      <c r="CL197" t="s">
        <v>3482</v>
      </c>
      <c r="CM197" t="s">
        <v>3481</v>
      </c>
      <c r="CN197" t="s">
        <v>3480</v>
      </c>
      <c r="CO197">
        <v>0</v>
      </c>
      <c r="CP197" t="s">
        <v>3479</v>
      </c>
      <c r="CQ197" t="s">
        <v>3478</v>
      </c>
      <c r="CR197">
        <v>0</v>
      </c>
      <c r="CS197" t="s">
        <v>3477</v>
      </c>
      <c r="CT197">
        <v>0</v>
      </c>
      <c r="CU197">
        <v>0</v>
      </c>
      <c r="CV197">
        <v>0</v>
      </c>
      <c r="CW197" t="s">
        <v>3476</v>
      </c>
      <c r="CX197" t="s">
        <v>25</v>
      </c>
      <c r="CY197" t="s">
        <v>3475</v>
      </c>
      <c r="CZ197">
        <v>0</v>
      </c>
      <c r="DA197">
        <v>1.8742000000000001</v>
      </c>
      <c r="DB197">
        <v>18742</v>
      </c>
      <c r="DC197">
        <v>18742</v>
      </c>
      <c r="DD197">
        <v>0</v>
      </c>
      <c r="DE197">
        <v>1000</v>
      </c>
      <c r="DF197" t="s">
        <v>3474</v>
      </c>
      <c r="DG197">
        <v>0</v>
      </c>
      <c r="DH197" t="s">
        <v>3475</v>
      </c>
      <c r="DI197">
        <v>10000</v>
      </c>
      <c r="DJ197" t="s">
        <v>8575</v>
      </c>
      <c r="DK197">
        <v>650</v>
      </c>
      <c r="DL197">
        <v>8</v>
      </c>
      <c r="DM197" t="s">
        <v>3490</v>
      </c>
      <c r="DN197" t="s">
        <v>3489</v>
      </c>
      <c r="DO197" t="s">
        <v>8525</v>
      </c>
      <c r="DQ197">
        <f t="shared" si="7"/>
        <v>1</v>
      </c>
    </row>
    <row r="198" spans="1:121" x14ac:dyDescent="0.35">
      <c r="A198" t="str">
        <f t="shared" si="6"/>
        <v>SCS310AH</v>
      </c>
      <c r="B198" t="s">
        <v>3462</v>
      </c>
      <c r="C198">
        <v>10000</v>
      </c>
      <c r="D198" t="s">
        <v>3462</v>
      </c>
      <c r="E198" t="s">
        <v>187</v>
      </c>
      <c r="F198" t="s">
        <v>3462</v>
      </c>
      <c r="G198" t="s">
        <v>3473</v>
      </c>
      <c r="H198" t="s">
        <v>2282</v>
      </c>
      <c r="I198" t="s">
        <v>3063</v>
      </c>
      <c r="J198" t="s">
        <v>3339</v>
      </c>
      <c r="K198">
        <v>10000</v>
      </c>
      <c r="L198" t="s">
        <v>3472</v>
      </c>
      <c r="M198">
        <v>0</v>
      </c>
      <c r="N198" t="s">
        <v>3462</v>
      </c>
      <c r="O198">
        <v>0</v>
      </c>
      <c r="P198" t="s">
        <v>3471</v>
      </c>
      <c r="Q198">
        <v>2947051</v>
      </c>
      <c r="R198">
        <v>0</v>
      </c>
      <c r="S198" t="s">
        <v>3470</v>
      </c>
      <c r="T198" t="s">
        <v>3469</v>
      </c>
      <c r="U198">
        <v>0</v>
      </c>
      <c r="V198">
        <v>0</v>
      </c>
      <c r="W198">
        <v>0</v>
      </c>
      <c r="X198">
        <v>0</v>
      </c>
      <c r="Y198">
        <v>0</v>
      </c>
      <c r="Z198" t="s">
        <v>3462</v>
      </c>
      <c r="AA198" t="s">
        <v>48</v>
      </c>
      <c r="AB198">
        <v>0</v>
      </c>
      <c r="AC198">
        <v>0</v>
      </c>
      <c r="AD198">
        <v>0</v>
      </c>
      <c r="AE198" t="s">
        <v>196</v>
      </c>
      <c r="AF198">
        <v>0</v>
      </c>
      <c r="AG198">
        <v>0</v>
      </c>
      <c r="AH198" t="s">
        <v>48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2.8</v>
      </c>
      <c r="AQ198">
        <v>0</v>
      </c>
      <c r="AR198">
        <v>2.5674000000000001</v>
      </c>
      <c r="AS198">
        <v>0</v>
      </c>
      <c r="AT198">
        <v>4.45</v>
      </c>
      <c r="AU198">
        <v>2.6101934519999999</v>
      </c>
      <c r="AV198">
        <v>0</v>
      </c>
      <c r="AW198">
        <v>2.8</v>
      </c>
      <c r="AX198">
        <v>3.32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4.2699999999999996</v>
      </c>
      <c r="BE198">
        <v>892</v>
      </c>
      <c r="BF198">
        <v>0</v>
      </c>
      <c r="BG198">
        <v>0</v>
      </c>
      <c r="BH198">
        <v>0</v>
      </c>
      <c r="BI198">
        <v>50</v>
      </c>
      <c r="BJ198">
        <v>32</v>
      </c>
      <c r="BK198">
        <v>0</v>
      </c>
      <c r="BL198">
        <v>676</v>
      </c>
      <c r="BM198">
        <v>17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50</v>
      </c>
      <c r="BT198">
        <v>1</v>
      </c>
      <c r="BU198">
        <v>0</v>
      </c>
      <c r="BV198">
        <v>1000</v>
      </c>
      <c r="BW198">
        <v>0</v>
      </c>
      <c r="BX198">
        <v>1</v>
      </c>
      <c r="BY198">
        <v>1</v>
      </c>
      <c r="BZ198">
        <v>0</v>
      </c>
      <c r="CA198">
        <v>1</v>
      </c>
      <c r="CB198">
        <v>1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17</v>
      </c>
      <c r="CI198" t="s">
        <v>3468</v>
      </c>
      <c r="CJ198">
        <v>0</v>
      </c>
      <c r="CK198" t="s">
        <v>3461</v>
      </c>
      <c r="CL198">
        <v>0</v>
      </c>
      <c r="CM198" t="s">
        <v>3467</v>
      </c>
      <c r="CN198" t="s">
        <v>3466</v>
      </c>
      <c r="CO198">
        <v>0</v>
      </c>
      <c r="CP198" t="s">
        <v>3465</v>
      </c>
      <c r="CQ198" t="s">
        <v>3464</v>
      </c>
      <c r="CR198">
        <v>0</v>
      </c>
      <c r="CS198">
        <v>0</v>
      </c>
      <c r="CT198">
        <v>0</v>
      </c>
      <c r="CU198">
        <v>0</v>
      </c>
      <c r="CV198">
        <v>0</v>
      </c>
      <c r="CW198" t="s">
        <v>3463</v>
      </c>
      <c r="CX198" t="s">
        <v>25</v>
      </c>
      <c r="CY198" t="s">
        <v>3462</v>
      </c>
      <c r="CZ198">
        <v>0</v>
      </c>
      <c r="DA198">
        <v>2.5674000000000001</v>
      </c>
      <c r="DB198">
        <v>25674</v>
      </c>
      <c r="DC198">
        <v>25674</v>
      </c>
      <c r="DD198">
        <v>0</v>
      </c>
      <c r="DE198">
        <v>1000</v>
      </c>
      <c r="DF198" t="s">
        <v>3461</v>
      </c>
      <c r="DG198">
        <v>0</v>
      </c>
      <c r="DH198" t="s">
        <v>3462</v>
      </c>
      <c r="DI198">
        <v>10000</v>
      </c>
      <c r="DJ198" t="s">
        <v>8575</v>
      </c>
      <c r="DK198">
        <v>650</v>
      </c>
      <c r="DL198">
        <v>10</v>
      </c>
      <c r="DM198" t="s">
        <v>3063</v>
      </c>
      <c r="DN198" t="s">
        <v>3339</v>
      </c>
      <c r="DO198" t="s">
        <v>8525</v>
      </c>
      <c r="DQ198">
        <f t="shared" si="7"/>
        <v>1</v>
      </c>
    </row>
    <row r="199" spans="1:121" x14ac:dyDescent="0.35">
      <c r="A199" t="str">
        <f t="shared" si="6"/>
        <v>SCS310AJ</v>
      </c>
      <c r="B199" t="s">
        <v>3456</v>
      </c>
      <c r="C199">
        <v>10000</v>
      </c>
      <c r="D199" t="s">
        <v>3456</v>
      </c>
      <c r="E199" t="s">
        <v>187</v>
      </c>
      <c r="F199" t="s">
        <v>3456</v>
      </c>
      <c r="G199" t="s">
        <v>3460</v>
      </c>
      <c r="H199" t="s">
        <v>2282</v>
      </c>
      <c r="I199" t="s">
        <v>3063</v>
      </c>
      <c r="J199" t="s">
        <v>3312</v>
      </c>
      <c r="K199">
        <v>10000</v>
      </c>
      <c r="L199" t="s">
        <v>3450</v>
      </c>
      <c r="M199">
        <v>0</v>
      </c>
      <c r="N199">
        <v>0</v>
      </c>
      <c r="O199">
        <v>0</v>
      </c>
      <c r="P199" t="s">
        <v>3459</v>
      </c>
      <c r="Q199">
        <v>2947052</v>
      </c>
      <c r="R199">
        <v>0</v>
      </c>
      <c r="S199" t="s">
        <v>3458</v>
      </c>
      <c r="T199" t="s">
        <v>3457</v>
      </c>
      <c r="U199">
        <v>0</v>
      </c>
      <c r="V199">
        <v>0</v>
      </c>
      <c r="W199">
        <v>0</v>
      </c>
      <c r="X199">
        <v>0</v>
      </c>
      <c r="Y199">
        <v>0</v>
      </c>
      <c r="Z199" t="s">
        <v>3456</v>
      </c>
      <c r="AA199" t="s">
        <v>129</v>
      </c>
      <c r="AB199">
        <v>0</v>
      </c>
      <c r="AC199">
        <v>0</v>
      </c>
      <c r="AD199">
        <v>0</v>
      </c>
      <c r="AE199" t="s">
        <v>196</v>
      </c>
      <c r="AF199">
        <v>0</v>
      </c>
      <c r="AG199">
        <v>0</v>
      </c>
      <c r="AH199" t="s">
        <v>129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2.3239999999999998</v>
      </c>
      <c r="AQ199">
        <v>0</v>
      </c>
      <c r="AR199">
        <v>0</v>
      </c>
      <c r="AS199">
        <v>0</v>
      </c>
      <c r="AT199">
        <v>3.01</v>
      </c>
      <c r="AU199">
        <v>2.3517584560000002</v>
      </c>
      <c r="AV199">
        <v>0</v>
      </c>
      <c r="AW199">
        <v>2.44</v>
      </c>
      <c r="AX199">
        <v>2.98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3.4860000000000002</v>
      </c>
      <c r="BE199">
        <v>0</v>
      </c>
      <c r="BF199">
        <v>0</v>
      </c>
      <c r="BG199">
        <v>0</v>
      </c>
      <c r="BH199">
        <v>0</v>
      </c>
      <c r="BI199">
        <v>50</v>
      </c>
      <c r="BJ199">
        <v>45</v>
      </c>
      <c r="BK199">
        <v>0</v>
      </c>
      <c r="BL199">
        <v>1987</v>
      </c>
      <c r="BM199">
        <v>45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50</v>
      </c>
      <c r="BT199">
        <v>1000</v>
      </c>
      <c r="BU199">
        <v>0</v>
      </c>
      <c r="BV199">
        <v>0</v>
      </c>
      <c r="BW199">
        <v>0</v>
      </c>
      <c r="BX199">
        <v>1</v>
      </c>
      <c r="BY199">
        <v>1</v>
      </c>
      <c r="BZ199">
        <v>0</v>
      </c>
      <c r="CA199">
        <v>1</v>
      </c>
      <c r="CB199">
        <v>1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21</v>
      </c>
      <c r="CI199" t="s">
        <v>3449</v>
      </c>
      <c r="CJ199">
        <v>0</v>
      </c>
      <c r="CK199">
        <v>0</v>
      </c>
      <c r="CL199">
        <v>0</v>
      </c>
      <c r="CM199" t="s">
        <v>3455</v>
      </c>
      <c r="CN199" t="s">
        <v>3454</v>
      </c>
      <c r="CO199">
        <v>0</v>
      </c>
      <c r="CP199" t="s">
        <v>3453</v>
      </c>
      <c r="CQ199" t="s">
        <v>3452</v>
      </c>
      <c r="CR199">
        <v>0</v>
      </c>
      <c r="CS199">
        <v>0</v>
      </c>
      <c r="CT199">
        <v>0</v>
      </c>
      <c r="CU199">
        <v>0</v>
      </c>
      <c r="CV199">
        <v>0</v>
      </c>
      <c r="CW199" t="s">
        <v>3451</v>
      </c>
      <c r="CX199" t="s">
        <v>23</v>
      </c>
      <c r="CY199" t="s">
        <v>3450</v>
      </c>
      <c r="CZ199" t="s">
        <v>129</v>
      </c>
      <c r="DA199">
        <v>2.3239999999999998</v>
      </c>
      <c r="DB199">
        <v>23240</v>
      </c>
      <c r="DC199">
        <v>23240</v>
      </c>
      <c r="DD199">
        <v>0</v>
      </c>
      <c r="DE199">
        <v>1000</v>
      </c>
      <c r="DF199" t="s">
        <v>3449</v>
      </c>
      <c r="DG199">
        <v>0</v>
      </c>
      <c r="DH199" t="s">
        <v>3456</v>
      </c>
      <c r="DI199">
        <v>10000</v>
      </c>
      <c r="DJ199" t="s">
        <v>8575</v>
      </c>
      <c r="DK199">
        <v>650</v>
      </c>
      <c r="DL199">
        <v>10</v>
      </c>
      <c r="DM199" t="s">
        <v>3063</v>
      </c>
      <c r="DN199" t="s">
        <v>3312</v>
      </c>
      <c r="DO199" t="s">
        <v>8536</v>
      </c>
      <c r="DQ199">
        <f t="shared" si="7"/>
        <v>1</v>
      </c>
    </row>
    <row r="200" spans="1:121" x14ac:dyDescent="0.35">
      <c r="A200" t="str">
        <f t="shared" si="6"/>
        <v>SCS310AM</v>
      </c>
      <c r="B200" t="s">
        <v>3436</v>
      </c>
      <c r="C200">
        <v>10000</v>
      </c>
      <c r="D200" t="s">
        <v>3436</v>
      </c>
      <c r="E200" t="s">
        <v>187</v>
      </c>
      <c r="F200" t="s">
        <v>3436</v>
      </c>
      <c r="G200" t="s">
        <v>3448</v>
      </c>
      <c r="H200" t="s">
        <v>2282</v>
      </c>
      <c r="I200" t="s">
        <v>3063</v>
      </c>
      <c r="J200" t="s">
        <v>3339</v>
      </c>
      <c r="K200">
        <v>10000</v>
      </c>
      <c r="L200" t="s">
        <v>3447</v>
      </c>
      <c r="M200">
        <v>0</v>
      </c>
      <c r="N200" t="s">
        <v>3436</v>
      </c>
      <c r="O200" t="s">
        <v>3436</v>
      </c>
      <c r="P200" t="s">
        <v>3446</v>
      </c>
      <c r="Q200">
        <v>2947053</v>
      </c>
      <c r="R200">
        <v>0</v>
      </c>
      <c r="S200" t="s">
        <v>3445</v>
      </c>
      <c r="T200" t="s">
        <v>3444</v>
      </c>
      <c r="U200">
        <v>0</v>
      </c>
      <c r="V200">
        <v>0</v>
      </c>
      <c r="W200">
        <v>0</v>
      </c>
      <c r="X200">
        <v>0</v>
      </c>
      <c r="Y200">
        <v>0</v>
      </c>
      <c r="Z200" t="s">
        <v>3436</v>
      </c>
      <c r="AA200" t="s">
        <v>48</v>
      </c>
      <c r="AB200">
        <v>0</v>
      </c>
      <c r="AC200">
        <v>0</v>
      </c>
      <c r="AD200">
        <v>0</v>
      </c>
      <c r="AE200" t="s">
        <v>196</v>
      </c>
      <c r="AF200">
        <v>0</v>
      </c>
      <c r="AG200">
        <v>0</v>
      </c>
      <c r="AH200" t="s">
        <v>48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2.8140000000000001</v>
      </c>
      <c r="AQ200">
        <v>0</v>
      </c>
      <c r="AR200">
        <v>2.5802299999999998</v>
      </c>
      <c r="AS200">
        <v>2.3016387659999999</v>
      </c>
      <c r="AT200">
        <v>2.81</v>
      </c>
      <c r="AU200">
        <v>2.6231152010000001</v>
      </c>
      <c r="AV200">
        <v>0</v>
      </c>
      <c r="AW200">
        <v>2.81</v>
      </c>
      <c r="AX200">
        <v>3.33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4.3605</v>
      </c>
      <c r="BE200">
        <v>938</v>
      </c>
      <c r="BF200">
        <v>0</v>
      </c>
      <c r="BG200">
        <v>0</v>
      </c>
      <c r="BH200">
        <v>0</v>
      </c>
      <c r="BI200">
        <v>1015</v>
      </c>
      <c r="BJ200">
        <v>33</v>
      </c>
      <c r="BK200">
        <v>0</v>
      </c>
      <c r="BL200">
        <v>730</v>
      </c>
      <c r="BM200">
        <v>33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1015</v>
      </c>
      <c r="BT200">
        <v>1</v>
      </c>
      <c r="BU200">
        <v>0</v>
      </c>
      <c r="BV200">
        <v>1000</v>
      </c>
      <c r="BW200">
        <v>1</v>
      </c>
      <c r="BX200">
        <v>1</v>
      </c>
      <c r="BY200">
        <v>1</v>
      </c>
      <c r="BZ200">
        <v>0</v>
      </c>
      <c r="CA200">
        <v>1</v>
      </c>
      <c r="CB200">
        <v>1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6</v>
      </c>
      <c r="CI200" t="s">
        <v>3443</v>
      </c>
      <c r="CJ200">
        <v>0</v>
      </c>
      <c r="CK200" t="s">
        <v>3442</v>
      </c>
      <c r="CL200" t="s">
        <v>3435</v>
      </c>
      <c r="CM200" t="s">
        <v>3441</v>
      </c>
      <c r="CN200" t="s">
        <v>3440</v>
      </c>
      <c r="CO200">
        <v>0</v>
      </c>
      <c r="CP200" t="s">
        <v>3439</v>
      </c>
      <c r="CQ200" t="s">
        <v>3438</v>
      </c>
      <c r="CR200">
        <v>0</v>
      </c>
      <c r="CS200">
        <v>0</v>
      </c>
      <c r="CT200">
        <v>0</v>
      </c>
      <c r="CU200">
        <v>0</v>
      </c>
      <c r="CV200">
        <v>0</v>
      </c>
      <c r="CW200" t="s">
        <v>3437</v>
      </c>
      <c r="CX200" t="s">
        <v>26</v>
      </c>
      <c r="CY200" t="s">
        <v>3436</v>
      </c>
      <c r="CZ200">
        <v>0</v>
      </c>
      <c r="DA200">
        <v>2.3016387659999999</v>
      </c>
      <c r="DB200">
        <v>23016.38766</v>
      </c>
      <c r="DC200">
        <v>23016.38766</v>
      </c>
      <c r="DD200">
        <v>0</v>
      </c>
      <c r="DE200">
        <v>1</v>
      </c>
      <c r="DF200" t="s">
        <v>3435</v>
      </c>
      <c r="DG200">
        <v>0</v>
      </c>
      <c r="DH200" t="s">
        <v>3436</v>
      </c>
      <c r="DI200">
        <v>10000</v>
      </c>
      <c r="DJ200" t="s">
        <v>8575</v>
      </c>
      <c r="DK200">
        <v>650</v>
      </c>
      <c r="DL200">
        <v>10</v>
      </c>
      <c r="DM200" t="s">
        <v>3063</v>
      </c>
      <c r="DN200" t="s">
        <v>3339</v>
      </c>
      <c r="DO200" t="s">
        <v>8535</v>
      </c>
      <c r="DQ200">
        <f t="shared" si="7"/>
        <v>1</v>
      </c>
    </row>
    <row r="201" spans="1:121" x14ac:dyDescent="0.35">
      <c r="A201" t="str">
        <f t="shared" si="6"/>
        <v>SCS310AP</v>
      </c>
      <c r="B201" t="s">
        <v>3429</v>
      </c>
      <c r="C201">
        <v>10000</v>
      </c>
      <c r="D201" t="s">
        <v>3429</v>
      </c>
      <c r="E201" t="s">
        <v>187</v>
      </c>
      <c r="F201" t="s">
        <v>3429</v>
      </c>
      <c r="G201" t="s">
        <v>3434</v>
      </c>
      <c r="H201" t="s">
        <v>2282</v>
      </c>
      <c r="I201" t="s">
        <v>3063</v>
      </c>
      <c r="J201" t="s">
        <v>3433</v>
      </c>
      <c r="K201">
        <v>10000</v>
      </c>
      <c r="L201" t="s">
        <v>3432</v>
      </c>
      <c r="M201" t="s">
        <v>3429</v>
      </c>
      <c r="N201" t="s">
        <v>3429</v>
      </c>
      <c r="O201" t="s">
        <v>3429</v>
      </c>
      <c r="P201" t="s">
        <v>3431</v>
      </c>
      <c r="Q201">
        <v>2723279</v>
      </c>
      <c r="R201">
        <v>0</v>
      </c>
      <c r="S201" t="s">
        <v>3430</v>
      </c>
      <c r="T201">
        <v>0</v>
      </c>
      <c r="U201">
        <v>0</v>
      </c>
      <c r="V201">
        <v>1502173</v>
      </c>
      <c r="W201">
        <v>0</v>
      </c>
      <c r="X201">
        <v>0</v>
      </c>
      <c r="Y201">
        <v>0</v>
      </c>
      <c r="Z201" t="s">
        <v>3429</v>
      </c>
      <c r="AA201" t="s">
        <v>48</v>
      </c>
      <c r="AB201">
        <v>0</v>
      </c>
      <c r="AC201">
        <v>0</v>
      </c>
      <c r="AD201">
        <v>0</v>
      </c>
      <c r="AE201" t="s">
        <v>48</v>
      </c>
      <c r="AF201">
        <v>0</v>
      </c>
      <c r="AG201">
        <v>0</v>
      </c>
      <c r="AH201" t="s">
        <v>48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2.38</v>
      </c>
      <c r="AQ201">
        <v>2.3130000000000002</v>
      </c>
      <c r="AR201">
        <v>2.1822900000000001</v>
      </c>
      <c r="AS201">
        <v>2.4760104749999998</v>
      </c>
      <c r="AT201">
        <v>3.54</v>
      </c>
      <c r="AU201">
        <v>2.0674799620000002</v>
      </c>
      <c r="AV201">
        <v>0</v>
      </c>
      <c r="AW201">
        <v>2.38</v>
      </c>
      <c r="AX201">
        <v>0</v>
      </c>
      <c r="AY201">
        <v>0</v>
      </c>
      <c r="AZ201">
        <v>2.95</v>
      </c>
      <c r="BA201">
        <v>0</v>
      </c>
      <c r="BB201">
        <v>0</v>
      </c>
      <c r="BC201">
        <v>0</v>
      </c>
      <c r="BD201">
        <v>2.3130000000000002</v>
      </c>
      <c r="BE201">
        <v>288</v>
      </c>
      <c r="BF201">
        <v>865</v>
      </c>
      <c r="BG201">
        <v>0</v>
      </c>
      <c r="BH201">
        <v>0</v>
      </c>
      <c r="BI201">
        <v>50</v>
      </c>
      <c r="BJ201">
        <v>136</v>
      </c>
      <c r="BK201">
        <v>0</v>
      </c>
      <c r="BL201">
        <v>1221</v>
      </c>
      <c r="BM201">
        <v>0</v>
      </c>
      <c r="BN201">
        <v>0</v>
      </c>
      <c r="BO201">
        <v>30</v>
      </c>
      <c r="BP201">
        <v>0</v>
      </c>
      <c r="BQ201">
        <v>0</v>
      </c>
      <c r="BR201">
        <v>0</v>
      </c>
      <c r="BS201">
        <v>865</v>
      </c>
      <c r="BT201">
        <v>1</v>
      </c>
      <c r="BU201">
        <v>1</v>
      </c>
      <c r="BV201">
        <v>1000</v>
      </c>
      <c r="BW201">
        <v>1</v>
      </c>
      <c r="BX201">
        <v>1</v>
      </c>
      <c r="BY201">
        <v>1</v>
      </c>
      <c r="BZ201">
        <v>0</v>
      </c>
      <c r="CA201">
        <v>1</v>
      </c>
      <c r="CB201">
        <v>0</v>
      </c>
      <c r="CC201">
        <v>0</v>
      </c>
      <c r="CD201">
        <v>5</v>
      </c>
      <c r="CE201">
        <v>0</v>
      </c>
      <c r="CF201">
        <v>0</v>
      </c>
      <c r="CG201">
        <v>0</v>
      </c>
      <c r="CH201">
        <v>3</v>
      </c>
      <c r="CI201" t="s">
        <v>3428</v>
      </c>
      <c r="CJ201" t="s">
        <v>3427</v>
      </c>
      <c r="CK201" t="s">
        <v>3426</v>
      </c>
      <c r="CL201" t="s">
        <v>3425</v>
      </c>
      <c r="CM201" t="s">
        <v>3424</v>
      </c>
      <c r="CN201" t="s">
        <v>3420</v>
      </c>
      <c r="CO201">
        <v>0</v>
      </c>
      <c r="CP201" t="s">
        <v>3423</v>
      </c>
      <c r="CQ201">
        <v>0</v>
      </c>
      <c r="CR201">
        <v>0</v>
      </c>
      <c r="CS201" t="s">
        <v>3422</v>
      </c>
      <c r="CT201">
        <v>0</v>
      </c>
      <c r="CU201">
        <v>0</v>
      </c>
      <c r="CV201">
        <v>0</v>
      </c>
      <c r="CW201" t="s">
        <v>3421</v>
      </c>
      <c r="CX201" t="s">
        <v>404</v>
      </c>
      <c r="CY201">
        <v>2723279</v>
      </c>
      <c r="CZ201">
        <v>0</v>
      </c>
      <c r="DA201">
        <v>2.0674799620000002</v>
      </c>
      <c r="DB201">
        <v>20674.799620000002</v>
      </c>
      <c r="DC201">
        <v>20674.799620000002</v>
      </c>
      <c r="DD201">
        <v>136</v>
      </c>
      <c r="DE201">
        <v>1</v>
      </c>
      <c r="DF201" t="s">
        <v>3420</v>
      </c>
      <c r="DG201">
        <v>0</v>
      </c>
      <c r="DH201" t="s">
        <v>3429</v>
      </c>
      <c r="DI201">
        <v>10000</v>
      </c>
      <c r="DJ201" t="s">
        <v>8575</v>
      </c>
      <c r="DK201">
        <v>650</v>
      </c>
      <c r="DL201">
        <v>10</v>
      </c>
      <c r="DM201" t="s">
        <v>3063</v>
      </c>
      <c r="DN201" t="s">
        <v>3433</v>
      </c>
      <c r="DO201" t="s">
        <v>8525</v>
      </c>
      <c r="DQ201">
        <f t="shared" si="7"/>
        <v>1</v>
      </c>
    </row>
    <row r="202" spans="1:121" x14ac:dyDescent="0.35">
      <c r="A202" t="str">
        <f t="shared" si="6"/>
        <v>SCS312AH</v>
      </c>
      <c r="B202" t="s">
        <v>3407</v>
      </c>
      <c r="C202">
        <v>10000</v>
      </c>
      <c r="D202" t="s">
        <v>3407</v>
      </c>
      <c r="E202" t="s">
        <v>187</v>
      </c>
      <c r="F202" t="s">
        <v>3407</v>
      </c>
      <c r="G202" t="s">
        <v>3419</v>
      </c>
      <c r="H202" t="s">
        <v>2282</v>
      </c>
      <c r="I202" t="s">
        <v>2341</v>
      </c>
      <c r="J202" t="s">
        <v>3339</v>
      </c>
      <c r="K202">
        <v>10000</v>
      </c>
      <c r="L202" t="s">
        <v>3418</v>
      </c>
      <c r="M202">
        <v>0</v>
      </c>
      <c r="N202" t="s">
        <v>3407</v>
      </c>
      <c r="O202" t="s">
        <v>3407</v>
      </c>
      <c r="P202" t="s">
        <v>3417</v>
      </c>
      <c r="Q202">
        <v>2947054</v>
      </c>
      <c r="R202">
        <v>0</v>
      </c>
      <c r="S202" t="s">
        <v>3416</v>
      </c>
      <c r="T202" t="s">
        <v>3415</v>
      </c>
      <c r="U202">
        <v>0</v>
      </c>
      <c r="V202">
        <v>0</v>
      </c>
      <c r="W202">
        <v>0</v>
      </c>
      <c r="X202">
        <v>0</v>
      </c>
      <c r="Y202">
        <v>0</v>
      </c>
      <c r="Z202" t="s">
        <v>3407</v>
      </c>
      <c r="AA202" t="s">
        <v>48</v>
      </c>
      <c r="AB202">
        <v>0</v>
      </c>
      <c r="AC202">
        <v>0</v>
      </c>
      <c r="AD202">
        <v>0</v>
      </c>
      <c r="AE202" t="s">
        <v>196</v>
      </c>
      <c r="AF202">
        <v>0</v>
      </c>
      <c r="AG202">
        <v>0</v>
      </c>
      <c r="AH202" t="s">
        <v>48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3.3039999999999998</v>
      </c>
      <c r="AQ202">
        <v>0</v>
      </c>
      <c r="AR202">
        <v>3.0295299999999998</v>
      </c>
      <c r="AS202">
        <v>2.720119569</v>
      </c>
      <c r="AT202">
        <v>3.76</v>
      </c>
      <c r="AU202">
        <v>3.088298193</v>
      </c>
      <c r="AV202">
        <v>0</v>
      </c>
      <c r="AW202">
        <v>3.3</v>
      </c>
      <c r="AX202">
        <v>3.91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4.718</v>
      </c>
      <c r="BE202">
        <v>708</v>
      </c>
      <c r="BF202">
        <v>0</v>
      </c>
      <c r="BG202">
        <v>0</v>
      </c>
      <c r="BH202">
        <v>0</v>
      </c>
      <c r="BI202">
        <v>50</v>
      </c>
      <c r="BJ202">
        <v>50</v>
      </c>
      <c r="BK202">
        <v>0</v>
      </c>
      <c r="BL202">
        <v>961</v>
      </c>
      <c r="BM202">
        <v>50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50</v>
      </c>
      <c r="BT202">
        <v>1</v>
      </c>
      <c r="BU202">
        <v>0</v>
      </c>
      <c r="BV202">
        <v>1000</v>
      </c>
      <c r="BW202">
        <v>1</v>
      </c>
      <c r="BX202">
        <v>1</v>
      </c>
      <c r="BY202">
        <v>1</v>
      </c>
      <c r="BZ202">
        <v>0</v>
      </c>
      <c r="CA202">
        <v>1</v>
      </c>
      <c r="CB202">
        <v>1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15</v>
      </c>
      <c r="CI202" t="s">
        <v>3414</v>
      </c>
      <c r="CJ202">
        <v>0</v>
      </c>
      <c r="CK202" t="s">
        <v>3413</v>
      </c>
      <c r="CL202" t="s">
        <v>3406</v>
      </c>
      <c r="CM202" t="s">
        <v>3412</v>
      </c>
      <c r="CN202" t="s">
        <v>3411</v>
      </c>
      <c r="CO202">
        <v>0</v>
      </c>
      <c r="CP202" t="s">
        <v>3410</v>
      </c>
      <c r="CQ202" t="s">
        <v>3409</v>
      </c>
      <c r="CR202">
        <v>0</v>
      </c>
      <c r="CS202">
        <v>0</v>
      </c>
      <c r="CT202">
        <v>0</v>
      </c>
      <c r="CU202">
        <v>0</v>
      </c>
      <c r="CV202">
        <v>0</v>
      </c>
      <c r="CW202" t="s">
        <v>3408</v>
      </c>
      <c r="CX202" t="s">
        <v>26</v>
      </c>
      <c r="CY202" t="s">
        <v>3407</v>
      </c>
      <c r="CZ202">
        <v>0</v>
      </c>
      <c r="DA202">
        <v>2.720119569</v>
      </c>
      <c r="DB202">
        <v>27201.19569</v>
      </c>
      <c r="DC202">
        <v>27201.19569</v>
      </c>
      <c r="DD202">
        <v>0</v>
      </c>
      <c r="DE202">
        <v>1</v>
      </c>
      <c r="DF202" t="s">
        <v>3406</v>
      </c>
      <c r="DG202">
        <v>0</v>
      </c>
      <c r="DH202" t="s">
        <v>3407</v>
      </c>
      <c r="DI202">
        <v>10000</v>
      </c>
      <c r="DJ202" t="s">
        <v>8575</v>
      </c>
      <c r="DK202">
        <v>650</v>
      </c>
      <c r="DL202">
        <v>12</v>
      </c>
      <c r="DM202" t="s">
        <v>2104</v>
      </c>
      <c r="DN202" t="s">
        <v>3339</v>
      </c>
      <c r="DO202" t="s">
        <v>8525</v>
      </c>
      <c r="DQ202">
        <f t="shared" si="7"/>
        <v>1</v>
      </c>
    </row>
    <row r="203" spans="1:121" x14ac:dyDescent="0.35">
      <c r="A203" t="str">
        <f t="shared" si="6"/>
        <v>SCS312AJ</v>
      </c>
      <c r="B203" t="s">
        <v>3394</v>
      </c>
      <c r="C203">
        <v>10000</v>
      </c>
      <c r="D203" t="s">
        <v>3394</v>
      </c>
      <c r="E203" t="s">
        <v>187</v>
      </c>
      <c r="F203" t="s">
        <v>3394</v>
      </c>
      <c r="G203" t="s">
        <v>3405</v>
      </c>
      <c r="H203" t="s">
        <v>2282</v>
      </c>
      <c r="I203" t="s">
        <v>3391</v>
      </c>
      <c r="J203" t="s">
        <v>3312</v>
      </c>
      <c r="K203">
        <v>10000</v>
      </c>
      <c r="L203" t="s">
        <v>3404</v>
      </c>
      <c r="M203">
        <v>0</v>
      </c>
      <c r="N203">
        <v>0</v>
      </c>
      <c r="O203" t="s">
        <v>3394</v>
      </c>
      <c r="P203" t="s">
        <v>3403</v>
      </c>
      <c r="Q203">
        <v>2947055</v>
      </c>
      <c r="R203">
        <v>0</v>
      </c>
      <c r="S203" t="s">
        <v>3402</v>
      </c>
      <c r="T203" t="s">
        <v>3401</v>
      </c>
      <c r="U203">
        <v>0</v>
      </c>
      <c r="V203">
        <v>0</v>
      </c>
      <c r="W203">
        <v>0</v>
      </c>
      <c r="X203">
        <v>0</v>
      </c>
      <c r="Y203">
        <v>0</v>
      </c>
      <c r="Z203" t="s">
        <v>3394</v>
      </c>
      <c r="AA203" t="s">
        <v>129</v>
      </c>
      <c r="AB203">
        <v>0</v>
      </c>
      <c r="AC203">
        <v>0</v>
      </c>
      <c r="AD203">
        <v>0</v>
      </c>
      <c r="AE203" t="s">
        <v>196</v>
      </c>
      <c r="AF203">
        <v>0</v>
      </c>
      <c r="AG203">
        <v>0</v>
      </c>
      <c r="AH203" t="s">
        <v>129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2.6179999999999999</v>
      </c>
      <c r="AQ203">
        <v>0</v>
      </c>
      <c r="AR203">
        <v>0</v>
      </c>
      <c r="AS203">
        <v>2.5806222029999999</v>
      </c>
      <c r="AT203">
        <v>3.5</v>
      </c>
      <c r="AU203">
        <v>2.7394109489999998</v>
      </c>
      <c r="AV203">
        <v>0</v>
      </c>
      <c r="AW203">
        <v>2.74</v>
      </c>
      <c r="AX203">
        <v>3.35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4.4625000000000004</v>
      </c>
      <c r="BE203">
        <v>0</v>
      </c>
      <c r="BF203">
        <v>0</v>
      </c>
      <c r="BG203">
        <v>0</v>
      </c>
      <c r="BH203">
        <v>0</v>
      </c>
      <c r="BI203">
        <v>50</v>
      </c>
      <c r="BJ203">
        <v>50</v>
      </c>
      <c r="BK203">
        <v>0</v>
      </c>
      <c r="BL203">
        <v>1976</v>
      </c>
      <c r="BM203">
        <v>50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50</v>
      </c>
      <c r="BT203">
        <v>1000</v>
      </c>
      <c r="BU203">
        <v>0</v>
      </c>
      <c r="BV203">
        <v>0</v>
      </c>
      <c r="BW203">
        <v>1</v>
      </c>
      <c r="BX203">
        <v>1</v>
      </c>
      <c r="BY203">
        <v>1</v>
      </c>
      <c r="BZ203">
        <v>0</v>
      </c>
      <c r="CA203">
        <v>1</v>
      </c>
      <c r="CB203">
        <v>1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5</v>
      </c>
      <c r="CI203" t="s">
        <v>3400</v>
      </c>
      <c r="CJ203">
        <v>0</v>
      </c>
      <c r="CK203">
        <v>0</v>
      </c>
      <c r="CL203" t="s">
        <v>3393</v>
      </c>
      <c r="CM203" t="s">
        <v>3399</v>
      </c>
      <c r="CN203" t="s">
        <v>3398</v>
      </c>
      <c r="CO203">
        <v>0</v>
      </c>
      <c r="CP203" t="s">
        <v>3397</v>
      </c>
      <c r="CQ203" t="s">
        <v>3396</v>
      </c>
      <c r="CR203">
        <v>0</v>
      </c>
      <c r="CS203">
        <v>0</v>
      </c>
      <c r="CT203">
        <v>0</v>
      </c>
      <c r="CU203">
        <v>0</v>
      </c>
      <c r="CV203">
        <v>0</v>
      </c>
      <c r="CW203" t="s">
        <v>3395</v>
      </c>
      <c r="CX203" t="s">
        <v>26</v>
      </c>
      <c r="CY203" t="s">
        <v>3394</v>
      </c>
      <c r="CZ203">
        <v>0</v>
      </c>
      <c r="DA203">
        <v>2.5806222029999999</v>
      </c>
      <c r="DB203">
        <v>25806.222030000001</v>
      </c>
      <c r="DC203">
        <v>25806.222030000001</v>
      </c>
      <c r="DD203">
        <v>0</v>
      </c>
      <c r="DE203">
        <v>1</v>
      </c>
      <c r="DF203" t="s">
        <v>3393</v>
      </c>
      <c r="DG203">
        <v>0</v>
      </c>
      <c r="DH203" t="s">
        <v>3394</v>
      </c>
      <c r="DI203">
        <v>10000</v>
      </c>
      <c r="DJ203" t="s">
        <v>8575</v>
      </c>
      <c r="DK203">
        <v>650</v>
      </c>
      <c r="DL203">
        <v>12</v>
      </c>
      <c r="DM203" t="s">
        <v>3391</v>
      </c>
      <c r="DN203" t="s">
        <v>3312</v>
      </c>
      <c r="DO203" t="s">
        <v>8536</v>
      </c>
      <c r="DQ203">
        <f t="shared" si="7"/>
        <v>1</v>
      </c>
    </row>
    <row r="204" spans="1:121" x14ac:dyDescent="0.35">
      <c r="A204" t="str">
        <f t="shared" si="6"/>
        <v>SCS312AM</v>
      </c>
      <c r="B204" t="s">
        <v>3380</v>
      </c>
      <c r="C204">
        <v>10000</v>
      </c>
      <c r="D204" t="s">
        <v>3380</v>
      </c>
      <c r="E204" t="s">
        <v>187</v>
      </c>
      <c r="F204" t="s">
        <v>3380</v>
      </c>
      <c r="G204" t="s">
        <v>3392</v>
      </c>
      <c r="H204" t="s">
        <v>2282</v>
      </c>
      <c r="I204" t="s">
        <v>3391</v>
      </c>
      <c r="J204" t="s">
        <v>3312</v>
      </c>
      <c r="K204">
        <v>10000</v>
      </c>
      <c r="L204" t="s">
        <v>3390</v>
      </c>
      <c r="M204">
        <v>0</v>
      </c>
      <c r="N204">
        <v>0</v>
      </c>
      <c r="O204" t="s">
        <v>3380</v>
      </c>
      <c r="P204" t="s">
        <v>3389</v>
      </c>
      <c r="Q204">
        <v>2947056</v>
      </c>
      <c r="R204">
        <v>0</v>
      </c>
      <c r="S204" t="s">
        <v>3388</v>
      </c>
      <c r="T204" t="s">
        <v>3387</v>
      </c>
      <c r="U204">
        <v>0</v>
      </c>
      <c r="V204">
        <v>0</v>
      </c>
      <c r="W204">
        <v>0</v>
      </c>
      <c r="X204">
        <v>0</v>
      </c>
      <c r="Y204">
        <v>0</v>
      </c>
      <c r="Z204" t="s">
        <v>3380</v>
      </c>
      <c r="AA204" t="s">
        <v>48</v>
      </c>
      <c r="AB204">
        <v>0</v>
      </c>
      <c r="AC204">
        <v>0</v>
      </c>
      <c r="AD204">
        <v>0</v>
      </c>
      <c r="AE204" t="s">
        <v>196</v>
      </c>
      <c r="AF204">
        <v>0</v>
      </c>
      <c r="AG204">
        <v>0</v>
      </c>
      <c r="AH204" t="s">
        <v>48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2.758</v>
      </c>
      <c r="AQ204">
        <v>0</v>
      </c>
      <c r="AR204">
        <v>0</v>
      </c>
      <c r="AS204">
        <v>2.7026880470000001</v>
      </c>
      <c r="AT204">
        <v>4.2</v>
      </c>
      <c r="AU204">
        <v>2.8686284469999999</v>
      </c>
      <c r="AV204">
        <v>0</v>
      </c>
      <c r="AW204">
        <v>2.89</v>
      </c>
      <c r="AX204">
        <v>3.43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4.9560000000000004</v>
      </c>
      <c r="BE204">
        <v>961</v>
      </c>
      <c r="BF204">
        <v>0</v>
      </c>
      <c r="BG204">
        <v>0</v>
      </c>
      <c r="BH204">
        <v>0</v>
      </c>
      <c r="BI204">
        <v>50</v>
      </c>
      <c r="BJ204">
        <v>100</v>
      </c>
      <c r="BK204">
        <v>0</v>
      </c>
      <c r="BL204">
        <v>1964</v>
      </c>
      <c r="BM204">
        <v>100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50</v>
      </c>
      <c r="BT204">
        <v>1</v>
      </c>
      <c r="BU204">
        <v>0</v>
      </c>
      <c r="BV204">
        <v>0</v>
      </c>
      <c r="BW204">
        <v>1</v>
      </c>
      <c r="BX204">
        <v>1</v>
      </c>
      <c r="BY204">
        <v>1</v>
      </c>
      <c r="BZ204">
        <v>0</v>
      </c>
      <c r="CA204">
        <v>1</v>
      </c>
      <c r="CB204">
        <v>1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15</v>
      </c>
      <c r="CI204" t="s">
        <v>3386</v>
      </c>
      <c r="CJ204">
        <v>0</v>
      </c>
      <c r="CK204">
        <v>0</v>
      </c>
      <c r="CL204" t="s">
        <v>3379</v>
      </c>
      <c r="CM204" t="s">
        <v>3385</v>
      </c>
      <c r="CN204" t="s">
        <v>3384</v>
      </c>
      <c r="CO204">
        <v>0</v>
      </c>
      <c r="CP204" t="s">
        <v>3383</v>
      </c>
      <c r="CQ204" t="s">
        <v>3382</v>
      </c>
      <c r="CR204">
        <v>0</v>
      </c>
      <c r="CS204">
        <v>0</v>
      </c>
      <c r="CT204">
        <v>0</v>
      </c>
      <c r="CU204">
        <v>0</v>
      </c>
      <c r="CV204">
        <v>0</v>
      </c>
      <c r="CW204" t="s">
        <v>3381</v>
      </c>
      <c r="CX204" t="s">
        <v>26</v>
      </c>
      <c r="CY204" t="s">
        <v>3380</v>
      </c>
      <c r="CZ204">
        <v>0</v>
      </c>
      <c r="DA204">
        <v>2.7026880470000001</v>
      </c>
      <c r="DB204">
        <v>27026.88047</v>
      </c>
      <c r="DC204">
        <v>27026.88047</v>
      </c>
      <c r="DD204">
        <v>0</v>
      </c>
      <c r="DE204">
        <v>1</v>
      </c>
      <c r="DF204" t="s">
        <v>3379</v>
      </c>
      <c r="DG204">
        <v>0</v>
      </c>
      <c r="DH204" t="s">
        <v>3380</v>
      </c>
      <c r="DI204">
        <v>10000</v>
      </c>
      <c r="DJ204" t="s">
        <v>8575</v>
      </c>
      <c r="DK204">
        <v>650</v>
      </c>
      <c r="DL204">
        <v>12</v>
      </c>
      <c r="DM204" t="s">
        <v>3391</v>
      </c>
      <c r="DN204" t="s">
        <v>3312</v>
      </c>
      <c r="DO204" t="s">
        <v>8535</v>
      </c>
      <c r="DQ204">
        <f t="shared" si="7"/>
        <v>1</v>
      </c>
    </row>
    <row r="205" spans="1:121" x14ac:dyDescent="0.35">
      <c r="A205" t="str">
        <f t="shared" si="6"/>
        <v>SCS315AH</v>
      </c>
      <c r="B205" t="s">
        <v>3373</v>
      </c>
      <c r="C205">
        <v>10000</v>
      </c>
      <c r="D205" t="s">
        <v>3373</v>
      </c>
      <c r="E205" t="s">
        <v>187</v>
      </c>
      <c r="F205" t="s">
        <v>3373</v>
      </c>
      <c r="G205" t="s">
        <v>3378</v>
      </c>
      <c r="H205" t="s">
        <v>2282</v>
      </c>
      <c r="I205" t="s">
        <v>2341</v>
      </c>
      <c r="J205" t="s">
        <v>3339</v>
      </c>
      <c r="K205">
        <v>10000</v>
      </c>
      <c r="L205" t="s">
        <v>3377</v>
      </c>
      <c r="M205">
        <v>0</v>
      </c>
      <c r="N205" t="s">
        <v>3373</v>
      </c>
      <c r="O205">
        <v>0</v>
      </c>
      <c r="P205" t="s">
        <v>3376</v>
      </c>
      <c r="Q205">
        <v>2947057</v>
      </c>
      <c r="R205">
        <v>0</v>
      </c>
      <c r="S205" t="s">
        <v>3375</v>
      </c>
      <c r="T205" t="s">
        <v>3374</v>
      </c>
      <c r="U205">
        <v>0</v>
      </c>
      <c r="V205">
        <v>0</v>
      </c>
      <c r="W205">
        <v>0</v>
      </c>
      <c r="X205">
        <v>0</v>
      </c>
      <c r="Y205">
        <v>0</v>
      </c>
      <c r="Z205" t="s">
        <v>3373</v>
      </c>
      <c r="AA205" t="s">
        <v>48</v>
      </c>
      <c r="AB205">
        <v>0</v>
      </c>
      <c r="AC205">
        <v>0</v>
      </c>
      <c r="AD205">
        <v>0</v>
      </c>
      <c r="AE205" t="s">
        <v>196</v>
      </c>
      <c r="AF205">
        <v>0</v>
      </c>
      <c r="AG205">
        <v>0</v>
      </c>
      <c r="AH205" t="s">
        <v>48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3.92</v>
      </c>
      <c r="AQ205">
        <v>0</v>
      </c>
      <c r="AR205">
        <v>3.5943499999999999</v>
      </c>
      <c r="AS205">
        <v>0</v>
      </c>
      <c r="AT205">
        <v>4.43</v>
      </c>
      <c r="AU205">
        <v>3.5793246839999999</v>
      </c>
      <c r="AV205">
        <v>0</v>
      </c>
      <c r="AW205">
        <v>4.34</v>
      </c>
      <c r="AX205">
        <v>4.34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5.4039999999999999</v>
      </c>
      <c r="BE205">
        <v>996</v>
      </c>
      <c r="BF205">
        <v>0</v>
      </c>
      <c r="BG205">
        <v>0</v>
      </c>
      <c r="BH205">
        <v>0</v>
      </c>
      <c r="BI205">
        <v>50</v>
      </c>
      <c r="BJ205">
        <v>26</v>
      </c>
      <c r="BK205">
        <v>0</v>
      </c>
      <c r="BL205">
        <v>871</v>
      </c>
      <c r="BM205">
        <v>26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50</v>
      </c>
      <c r="BT205">
        <v>1</v>
      </c>
      <c r="BU205">
        <v>0</v>
      </c>
      <c r="BV205">
        <v>1000</v>
      </c>
      <c r="BW205">
        <v>0</v>
      </c>
      <c r="BX205">
        <v>1</v>
      </c>
      <c r="BY205">
        <v>1</v>
      </c>
      <c r="BZ205">
        <v>0</v>
      </c>
      <c r="CA205">
        <v>1</v>
      </c>
      <c r="CB205">
        <v>1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13</v>
      </c>
      <c r="CI205" t="s">
        <v>3372</v>
      </c>
      <c r="CJ205">
        <v>0</v>
      </c>
      <c r="CK205" t="s">
        <v>3371</v>
      </c>
      <c r="CL205">
        <v>0</v>
      </c>
      <c r="CM205" t="s">
        <v>3370</v>
      </c>
      <c r="CN205" t="s">
        <v>3366</v>
      </c>
      <c r="CO205">
        <v>0</v>
      </c>
      <c r="CP205" t="s">
        <v>3369</v>
      </c>
      <c r="CQ205" t="s">
        <v>3368</v>
      </c>
      <c r="CR205">
        <v>0</v>
      </c>
      <c r="CS205">
        <v>0</v>
      </c>
      <c r="CT205">
        <v>0</v>
      </c>
      <c r="CU205">
        <v>0</v>
      </c>
      <c r="CV205">
        <v>0</v>
      </c>
      <c r="CW205" t="s">
        <v>3367</v>
      </c>
      <c r="CX205" t="s">
        <v>404</v>
      </c>
      <c r="CY205">
        <v>2947057</v>
      </c>
      <c r="CZ205">
        <v>0</v>
      </c>
      <c r="DA205">
        <v>3.5793246839999999</v>
      </c>
      <c r="DB205">
        <v>35793.24684</v>
      </c>
      <c r="DC205">
        <v>35793.24684</v>
      </c>
      <c r="DD205">
        <v>26</v>
      </c>
      <c r="DE205">
        <v>1</v>
      </c>
      <c r="DF205" t="s">
        <v>3366</v>
      </c>
      <c r="DG205">
        <v>0</v>
      </c>
      <c r="DH205" t="s">
        <v>3373</v>
      </c>
      <c r="DI205">
        <v>10000</v>
      </c>
      <c r="DJ205" t="s">
        <v>8575</v>
      </c>
      <c r="DK205">
        <v>650</v>
      </c>
      <c r="DL205">
        <v>15</v>
      </c>
      <c r="DM205" t="s">
        <v>2104</v>
      </c>
      <c r="DN205" t="s">
        <v>3339</v>
      </c>
      <c r="DO205" t="s">
        <v>8525</v>
      </c>
      <c r="DQ205">
        <f t="shared" si="7"/>
        <v>1</v>
      </c>
    </row>
    <row r="206" spans="1:121" x14ac:dyDescent="0.35">
      <c r="A206" t="str">
        <f t="shared" si="6"/>
        <v>SCS315AJ</v>
      </c>
      <c r="B206" t="s">
        <v>3361</v>
      </c>
      <c r="C206">
        <v>10000</v>
      </c>
      <c r="D206" t="s">
        <v>3361</v>
      </c>
      <c r="E206" t="s">
        <v>187</v>
      </c>
      <c r="F206" t="s">
        <v>3361</v>
      </c>
      <c r="G206" t="s">
        <v>3365</v>
      </c>
      <c r="H206" t="s">
        <v>2282</v>
      </c>
      <c r="I206" t="s">
        <v>2904</v>
      </c>
      <c r="J206" t="s">
        <v>3312</v>
      </c>
      <c r="K206">
        <v>10000</v>
      </c>
      <c r="L206" t="s">
        <v>3355</v>
      </c>
      <c r="M206">
        <v>0</v>
      </c>
      <c r="N206">
        <v>0</v>
      </c>
      <c r="O206">
        <v>0</v>
      </c>
      <c r="P206" t="s">
        <v>3364</v>
      </c>
      <c r="Q206">
        <v>2947058</v>
      </c>
      <c r="R206">
        <v>0</v>
      </c>
      <c r="S206" t="s">
        <v>3363</v>
      </c>
      <c r="T206" t="s">
        <v>3362</v>
      </c>
      <c r="U206">
        <v>0</v>
      </c>
      <c r="V206">
        <v>0</v>
      </c>
      <c r="W206">
        <v>0</v>
      </c>
      <c r="X206">
        <v>0</v>
      </c>
      <c r="Y206">
        <v>0</v>
      </c>
      <c r="Z206" t="s">
        <v>3361</v>
      </c>
      <c r="AA206" t="s">
        <v>129</v>
      </c>
      <c r="AB206">
        <v>0</v>
      </c>
      <c r="AC206">
        <v>0</v>
      </c>
      <c r="AD206">
        <v>0</v>
      </c>
      <c r="AE206" t="s">
        <v>196</v>
      </c>
      <c r="AF206">
        <v>0</v>
      </c>
      <c r="AG206">
        <v>0</v>
      </c>
      <c r="AH206" t="s">
        <v>129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3.1219999999999999</v>
      </c>
      <c r="AQ206">
        <v>0</v>
      </c>
      <c r="AR206">
        <v>0</v>
      </c>
      <c r="AS206">
        <v>0</v>
      </c>
      <c r="AT206">
        <v>4.34</v>
      </c>
      <c r="AU206">
        <v>3.372576687</v>
      </c>
      <c r="AV206">
        <v>0</v>
      </c>
      <c r="AW206">
        <v>3.27</v>
      </c>
      <c r="AX206">
        <v>4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5.5335000000000001</v>
      </c>
      <c r="BE206">
        <v>0</v>
      </c>
      <c r="BF206">
        <v>0</v>
      </c>
      <c r="BG206">
        <v>0</v>
      </c>
      <c r="BH206">
        <v>0</v>
      </c>
      <c r="BI206">
        <v>50</v>
      </c>
      <c r="BJ206">
        <v>1010</v>
      </c>
      <c r="BK206">
        <v>0</v>
      </c>
      <c r="BL206">
        <v>1940</v>
      </c>
      <c r="BM206">
        <v>1010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50</v>
      </c>
      <c r="BT206">
        <v>1000</v>
      </c>
      <c r="BU206">
        <v>0</v>
      </c>
      <c r="BV206">
        <v>0</v>
      </c>
      <c r="BW206">
        <v>0</v>
      </c>
      <c r="BX206">
        <v>1</v>
      </c>
      <c r="BY206">
        <v>1</v>
      </c>
      <c r="BZ206">
        <v>0</v>
      </c>
      <c r="CA206">
        <v>1</v>
      </c>
      <c r="CB206">
        <v>1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4</v>
      </c>
      <c r="CI206" t="s">
        <v>3354</v>
      </c>
      <c r="CJ206">
        <v>0</v>
      </c>
      <c r="CK206">
        <v>0</v>
      </c>
      <c r="CL206">
        <v>0</v>
      </c>
      <c r="CM206" t="s">
        <v>3360</v>
      </c>
      <c r="CN206" t="s">
        <v>3359</v>
      </c>
      <c r="CO206">
        <v>0</v>
      </c>
      <c r="CP206" t="s">
        <v>3358</v>
      </c>
      <c r="CQ206" t="s">
        <v>3357</v>
      </c>
      <c r="CR206">
        <v>0</v>
      </c>
      <c r="CS206">
        <v>0</v>
      </c>
      <c r="CT206">
        <v>0</v>
      </c>
      <c r="CU206">
        <v>0</v>
      </c>
      <c r="CV206">
        <v>0</v>
      </c>
      <c r="CW206" t="s">
        <v>3356</v>
      </c>
      <c r="CX206" t="s">
        <v>23</v>
      </c>
      <c r="CY206" t="s">
        <v>3355</v>
      </c>
      <c r="CZ206" t="s">
        <v>129</v>
      </c>
      <c r="DA206">
        <v>3.1219999999999999</v>
      </c>
      <c r="DB206">
        <v>31220</v>
      </c>
      <c r="DC206">
        <v>31220</v>
      </c>
      <c r="DD206">
        <v>0</v>
      </c>
      <c r="DE206">
        <v>1000</v>
      </c>
      <c r="DF206" t="s">
        <v>3354</v>
      </c>
      <c r="DG206">
        <v>0</v>
      </c>
      <c r="DH206" t="s">
        <v>3361</v>
      </c>
      <c r="DI206">
        <v>10000</v>
      </c>
      <c r="DJ206" t="s">
        <v>8575</v>
      </c>
      <c r="DK206">
        <v>650</v>
      </c>
      <c r="DL206">
        <v>15</v>
      </c>
      <c r="DM206" t="s">
        <v>2904</v>
      </c>
      <c r="DN206" t="s">
        <v>3312</v>
      </c>
      <c r="DO206" t="s">
        <v>8536</v>
      </c>
      <c r="DQ206">
        <f t="shared" si="7"/>
        <v>1</v>
      </c>
    </row>
    <row r="207" spans="1:121" x14ac:dyDescent="0.35">
      <c r="A207" t="str">
        <f t="shared" si="6"/>
        <v>SCS315AM</v>
      </c>
      <c r="B207" t="s">
        <v>3349</v>
      </c>
      <c r="C207">
        <v>10000</v>
      </c>
      <c r="D207" t="s">
        <v>3349</v>
      </c>
      <c r="E207" t="s">
        <v>187</v>
      </c>
      <c r="F207" t="s">
        <v>3349</v>
      </c>
      <c r="G207" t="s">
        <v>3353</v>
      </c>
      <c r="H207" t="s">
        <v>2282</v>
      </c>
      <c r="I207" t="s">
        <v>2904</v>
      </c>
      <c r="J207" t="s">
        <v>3312</v>
      </c>
      <c r="K207">
        <v>10000</v>
      </c>
      <c r="L207" t="s">
        <v>3342</v>
      </c>
      <c r="M207">
        <v>0</v>
      </c>
      <c r="N207">
        <v>0</v>
      </c>
      <c r="O207" t="s">
        <v>3349</v>
      </c>
      <c r="P207" t="s">
        <v>3352</v>
      </c>
      <c r="Q207">
        <v>2947059</v>
      </c>
      <c r="R207">
        <v>0</v>
      </c>
      <c r="S207" t="s">
        <v>3351</v>
      </c>
      <c r="T207" t="s">
        <v>3350</v>
      </c>
      <c r="U207">
        <v>0</v>
      </c>
      <c r="V207">
        <v>0</v>
      </c>
      <c r="W207">
        <v>0</v>
      </c>
      <c r="X207">
        <v>0</v>
      </c>
      <c r="Y207">
        <v>0</v>
      </c>
      <c r="Z207" t="s">
        <v>3349</v>
      </c>
      <c r="AA207" t="s">
        <v>48</v>
      </c>
      <c r="AB207">
        <v>0</v>
      </c>
      <c r="AC207">
        <v>0</v>
      </c>
      <c r="AD207">
        <v>0</v>
      </c>
      <c r="AE207" t="s">
        <v>196</v>
      </c>
      <c r="AF207">
        <v>0</v>
      </c>
      <c r="AG207">
        <v>0</v>
      </c>
      <c r="AH207" t="s">
        <v>48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3.22</v>
      </c>
      <c r="AQ207">
        <v>0</v>
      </c>
      <c r="AR207">
        <v>0</v>
      </c>
      <c r="AS207">
        <v>3.243223397</v>
      </c>
      <c r="AT207">
        <v>6.03</v>
      </c>
      <c r="AU207">
        <v>3.5405594339999999</v>
      </c>
      <c r="AV207">
        <v>0</v>
      </c>
      <c r="AW207">
        <v>3.38</v>
      </c>
      <c r="AX207">
        <v>4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5.95</v>
      </c>
      <c r="BE207">
        <v>1000</v>
      </c>
      <c r="BF207">
        <v>0</v>
      </c>
      <c r="BG207">
        <v>0</v>
      </c>
      <c r="BH207">
        <v>0</v>
      </c>
      <c r="BI207">
        <v>48</v>
      </c>
      <c r="BJ207">
        <v>33</v>
      </c>
      <c r="BK207">
        <v>0</v>
      </c>
      <c r="BL207">
        <v>1975</v>
      </c>
      <c r="BM207">
        <v>33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50</v>
      </c>
      <c r="BT207">
        <v>1</v>
      </c>
      <c r="BU207">
        <v>0</v>
      </c>
      <c r="BV207">
        <v>0</v>
      </c>
      <c r="BW207">
        <v>1</v>
      </c>
      <c r="BX207">
        <v>1</v>
      </c>
      <c r="BY207">
        <v>1</v>
      </c>
      <c r="BZ207">
        <v>0</v>
      </c>
      <c r="CA207">
        <v>1</v>
      </c>
      <c r="CB207">
        <v>1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12</v>
      </c>
      <c r="CI207" t="s">
        <v>3341</v>
      </c>
      <c r="CJ207">
        <v>0</v>
      </c>
      <c r="CK207">
        <v>0</v>
      </c>
      <c r="CL207" t="s">
        <v>3348</v>
      </c>
      <c r="CM207" t="s">
        <v>3347</v>
      </c>
      <c r="CN207" t="s">
        <v>3346</v>
      </c>
      <c r="CO207">
        <v>0</v>
      </c>
      <c r="CP207" t="s">
        <v>3345</v>
      </c>
      <c r="CQ207" t="s">
        <v>3344</v>
      </c>
      <c r="CR207">
        <v>0</v>
      </c>
      <c r="CS207">
        <v>0</v>
      </c>
      <c r="CT207">
        <v>0</v>
      </c>
      <c r="CU207">
        <v>0</v>
      </c>
      <c r="CV207">
        <v>0</v>
      </c>
      <c r="CW207" t="s">
        <v>3343</v>
      </c>
      <c r="CX207" t="s">
        <v>23</v>
      </c>
      <c r="CY207" t="s">
        <v>3342</v>
      </c>
      <c r="CZ207" t="s">
        <v>48</v>
      </c>
      <c r="DA207">
        <v>3.22</v>
      </c>
      <c r="DB207">
        <v>32200</v>
      </c>
      <c r="DC207">
        <v>32200</v>
      </c>
      <c r="DD207">
        <v>1000</v>
      </c>
      <c r="DE207">
        <v>1</v>
      </c>
      <c r="DF207" t="s">
        <v>3341</v>
      </c>
      <c r="DG207">
        <v>0</v>
      </c>
      <c r="DH207" t="s">
        <v>3349</v>
      </c>
      <c r="DI207">
        <v>10000</v>
      </c>
      <c r="DJ207" t="s">
        <v>8575</v>
      </c>
      <c r="DK207">
        <v>650</v>
      </c>
      <c r="DL207">
        <v>15</v>
      </c>
      <c r="DM207" t="s">
        <v>2904</v>
      </c>
      <c r="DN207" t="s">
        <v>3312</v>
      </c>
      <c r="DO207" t="s">
        <v>8535</v>
      </c>
      <c r="DQ207">
        <f t="shared" si="7"/>
        <v>1</v>
      </c>
    </row>
    <row r="208" spans="1:121" x14ac:dyDescent="0.35">
      <c r="A208" t="str">
        <f t="shared" si="6"/>
        <v>SCS320AH</v>
      </c>
      <c r="B208" t="s">
        <v>3327</v>
      </c>
      <c r="C208">
        <v>10000</v>
      </c>
      <c r="D208" t="s">
        <v>3327</v>
      </c>
      <c r="E208" t="s">
        <v>187</v>
      </c>
      <c r="F208" t="s">
        <v>3327</v>
      </c>
      <c r="G208" t="s">
        <v>3340</v>
      </c>
      <c r="H208" t="s">
        <v>2282</v>
      </c>
      <c r="I208" t="s">
        <v>2341</v>
      </c>
      <c r="J208" t="s">
        <v>3339</v>
      </c>
      <c r="K208">
        <v>10000</v>
      </c>
      <c r="L208" t="s">
        <v>3338</v>
      </c>
      <c r="M208">
        <v>0</v>
      </c>
      <c r="N208" t="s">
        <v>3327</v>
      </c>
      <c r="O208" t="s">
        <v>3327</v>
      </c>
      <c r="P208" t="s">
        <v>3337</v>
      </c>
      <c r="Q208">
        <v>2947060</v>
      </c>
      <c r="R208">
        <v>0</v>
      </c>
      <c r="S208" t="s">
        <v>3336</v>
      </c>
      <c r="T208" t="s">
        <v>3335</v>
      </c>
      <c r="U208">
        <v>0</v>
      </c>
      <c r="V208">
        <v>0</v>
      </c>
      <c r="W208">
        <v>0</v>
      </c>
      <c r="X208">
        <v>0</v>
      </c>
      <c r="Y208">
        <v>0</v>
      </c>
      <c r="Z208" t="s">
        <v>3327</v>
      </c>
      <c r="AA208" t="s">
        <v>48</v>
      </c>
      <c r="AB208">
        <v>0</v>
      </c>
      <c r="AC208">
        <v>0</v>
      </c>
      <c r="AD208">
        <v>0</v>
      </c>
      <c r="AE208" t="s">
        <v>196</v>
      </c>
      <c r="AF208">
        <v>0</v>
      </c>
      <c r="AG208">
        <v>0</v>
      </c>
      <c r="AH208" t="s">
        <v>48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4.76</v>
      </c>
      <c r="AQ208">
        <v>0</v>
      </c>
      <c r="AR208">
        <v>4.3645699999999996</v>
      </c>
      <c r="AS208">
        <v>4.1499223880000002</v>
      </c>
      <c r="AT208">
        <v>7.22</v>
      </c>
      <c r="AU208">
        <v>4.5613776650000002</v>
      </c>
      <c r="AV208">
        <v>0</v>
      </c>
      <c r="AW208">
        <v>5.27</v>
      </c>
      <c r="AX208">
        <v>5.27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7.1539999999999999</v>
      </c>
      <c r="BE208">
        <v>830</v>
      </c>
      <c r="BF208">
        <v>0</v>
      </c>
      <c r="BG208">
        <v>0</v>
      </c>
      <c r="BH208">
        <v>0</v>
      </c>
      <c r="BI208">
        <v>50</v>
      </c>
      <c r="BJ208">
        <v>94</v>
      </c>
      <c r="BK208">
        <v>0</v>
      </c>
      <c r="BL208">
        <v>1433</v>
      </c>
      <c r="BM208">
        <v>88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50</v>
      </c>
      <c r="BT208">
        <v>1</v>
      </c>
      <c r="BU208">
        <v>0</v>
      </c>
      <c r="BV208">
        <v>1000</v>
      </c>
      <c r="BW208">
        <v>1</v>
      </c>
      <c r="BX208">
        <v>1</v>
      </c>
      <c r="BY208">
        <v>1</v>
      </c>
      <c r="BZ208">
        <v>0</v>
      </c>
      <c r="CA208">
        <v>1</v>
      </c>
      <c r="CB208">
        <v>1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10</v>
      </c>
      <c r="CI208" t="s">
        <v>3334</v>
      </c>
      <c r="CJ208">
        <v>0</v>
      </c>
      <c r="CK208" t="s">
        <v>3333</v>
      </c>
      <c r="CL208" t="s">
        <v>3326</v>
      </c>
      <c r="CM208" t="s">
        <v>3332</v>
      </c>
      <c r="CN208" t="s">
        <v>3331</v>
      </c>
      <c r="CO208">
        <v>0</v>
      </c>
      <c r="CP208" t="s">
        <v>3330</v>
      </c>
      <c r="CQ208" t="s">
        <v>3329</v>
      </c>
      <c r="CR208">
        <v>0</v>
      </c>
      <c r="CS208">
        <v>0</v>
      </c>
      <c r="CT208">
        <v>0</v>
      </c>
      <c r="CU208">
        <v>0</v>
      </c>
      <c r="CV208">
        <v>0</v>
      </c>
      <c r="CW208" t="s">
        <v>3328</v>
      </c>
      <c r="CX208" t="s">
        <v>26</v>
      </c>
      <c r="CY208" t="s">
        <v>3327</v>
      </c>
      <c r="CZ208">
        <v>0</v>
      </c>
      <c r="DA208">
        <v>4.1499223880000002</v>
      </c>
      <c r="DB208">
        <v>41499.223879999998</v>
      </c>
      <c r="DC208">
        <v>41499.223879999998</v>
      </c>
      <c r="DD208">
        <v>0</v>
      </c>
      <c r="DE208">
        <v>1</v>
      </c>
      <c r="DF208" t="s">
        <v>3326</v>
      </c>
      <c r="DG208">
        <v>0</v>
      </c>
      <c r="DH208" t="s">
        <v>3327</v>
      </c>
      <c r="DI208">
        <v>10000</v>
      </c>
      <c r="DJ208" t="s">
        <v>8575</v>
      </c>
      <c r="DK208">
        <v>650</v>
      </c>
      <c r="DL208">
        <v>20</v>
      </c>
      <c r="DM208" t="s">
        <v>2104</v>
      </c>
      <c r="DN208" t="s">
        <v>3339</v>
      </c>
      <c r="DO208" t="s">
        <v>8525</v>
      </c>
      <c r="DQ208">
        <f t="shared" si="7"/>
        <v>1</v>
      </c>
    </row>
    <row r="209" spans="1:121" x14ac:dyDescent="0.35">
      <c r="A209" t="str">
        <f t="shared" si="6"/>
        <v>SCS320AJ</v>
      </c>
      <c r="B209" t="s">
        <v>3320</v>
      </c>
      <c r="C209">
        <v>10000</v>
      </c>
      <c r="D209" t="s">
        <v>3320</v>
      </c>
      <c r="E209" t="s">
        <v>187</v>
      </c>
      <c r="F209" t="s">
        <v>3320</v>
      </c>
      <c r="G209" t="s">
        <v>3325</v>
      </c>
      <c r="H209" t="s">
        <v>2282</v>
      </c>
      <c r="I209" t="s">
        <v>2731</v>
      </c>
      <c r="J209" t="s">
        <v>3312</v>
      </c>
      <c r="K209">
        <v>10000</v>
      </c>
      <c r="L209" t="s">
        <v>3324</v>
      </c>
      <c r="M209">
        <v>0</v>
      </c>
      <c r="N209">
        <v>0</v>
      </c>
      <c r="O209">
        <v>0</v>
      </c>
      <c r="P209" t="s">
        <v>3323</v>
      </c>
      <c r="Q209">
        <v>2947061</v>
      </c>
      <c r="R209">
        <v>0</v>
      </c>
      <c r="S209" t="s">
        <v>3322</v>
      </c>
      <c r="T209" t="s">
        <v>3321</v>
      </c>
      <c r="U209">
        <v>0</v>
      </c>
      <c r="V209">
        <v>0</v>
      </c>
      <c r="W209">
        <v>0</v>
      </c>
      <c r="X209">
        <v>0</v>
      </c>
      <c r="Y209">
        <v>0</v>
      </c>
      <c r="Z209" t="s">
        <v>3320</v>
      </c>
      <c r="AA209" t="s">
        <v>129</v>
      </c>
      <c r="AB209">
        <v>0</v>
      </c>
      <c r="AC209">
        <v>0</v>
      </c>
      <c r="AD209">
        <v>0</v>
      </c>
      <c r="AE209" t="s">
        <v>196</v>
      </c>
      <c r="AF209">
        <v>0</v>
      </c>
      <c r="AG209">
        <v>0</v>
      </c>
      <c r="AH209" t="s">
        <v>129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4.4800000000000004</v>
      </c>
      <c r="AQ209">
        <v>0</v>
      </c>
      <c r="AR209">
        <v>0</v>
      </c>
      <c r="AS209">
        <v>0</v>
      </c>
      <c r="AT209">
        <v>7.27</v>
      </c>
      <c r="AU209">
        <v>4.3029426700000002</v>
      </c>
      <c r="AV209">
        <v>0</v>
      </c>
      <c r="AW209">
        <v>5.36</v>
      </c>
      <c r="AX209">
        <v>5.36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7.532</v>
      </c>
      <c r="BE209">
        <v>0</v>
      </c>
      <c r="BF209">
        <v>0</v>
      </c>
      <c r="BG209">
        <v>0</v>
      </c>
      <c r="BH209">
        <v>0</v>
      </c>
      <c r="BI209">
        <v>49</v>
      </c>
      <c r="BJ209">
        <v>50</v>
      </c>
      <c r="BK209">
        <v>0</v>
      </c>
      <c r="BL209">
        <v>1950</v>
      </c>
      <c r="BM209">
        <v>50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50</v>
      </c>
      <c r="BT209">
        <v>1000</v>
      </c>
      <c r="BU209">
        <v>0</v>
      </c>
      <c r="BV209">
        <v>0</v>
      </c>
      <c r="BW209">
        <v>0</v>
      </c>
      <c r="BX209">
        <v>1</v>
      </c>
      <c r="BY209">
        <v>1</v>
      </c>
      <c r="BZ209">
        <v>0</v>
      </c>
      <c r="CA209">
        <v>1</v>
      </c>
      <c r="CB209">
        <v>1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10</v>
      </c>
      <c r="CI209" t="s">
        <v>3319</v>
      </c>
      <c r="CJ209">
        <v>0</v>
      </c>
      <c r="CK209">
        <v>0</v>
      </c>
      <c r="CL209">
        <v>0</v>
      </c>
      <c r="CM209" t="s">
        <v>3318</v>
      </c>
      <c r="CN209" t="s">
        <v>3314</v>
      </c>
      <c r="CO209">
        <v>0</v>
      </c>
      <c r="CP209" t="s">
        <v>3317</v>
      </c>
      <c r="CQ209" t="s">
        <v>3316</v>
      </c>
      <c r="CR209">
        <v>0</v>
      </c>
      <c r="CS209">
        <v>0</v>
      </c>
      <c r="CT209">
        <v>0</v>
      </c>
      <c r="CU209">
        <v>0</v>
      </c>
      <c r="CV209">
        <v>0</v>
      </c>
      <c r="CW209" t="s">
        <v>3315</v>
      </c>
      <c r="CX209" t="s">
        <v>404</v>
      </c>
      <c r="CY209">
        <v>2947061</v>
      </c>
      <c r="CZ209">
        <v>0</v>
      </c>
      <c r="DA209">
        <v>4.3029426700000002</v>
      </c>
      <c r="DB209">
        <v>43029.426700000004</v>
      </c>
      <c r="DC209">
        <v>43029.426700000004</v>
      </c>
      <c r="DD209">
        <v>50</v>
      </c>
      <c r="DE209">
        <v>1</v>
      </c>
      <c r="DF209" t="s">
        <v>3314</v>
      </c>
      <c r="DG209">
        <v>0</v>
      </c>
      <c r="DH209" t="s">
        <v>3320</v>
      </c>
      <c r="DI209">
        <v>10000</v>
      </c>
      <c r="DJ209" t="s">
        <v>8575</v>
      </c>
      <c r="DK209">
        <v>650</v>
      </c>
      <c r="DL209">
        <v>20</v>
      </c>
      <c r="DM209" t="s">
        <v>2731</v>
      </c>
      <c r="DN209" t="s">
        <v>3312</v>
      </c>
      <c r="DO209" t="s">
        <v>8536</v>
      </c>
      <c r="DQ209">
        <f t="shared" si="7"/>
        <v>1</v>
      </c>
    </row>
    <row r="210" spans="1:121" x14ac:dyDescent="0.35">
      <c r="A210" t="str">
        <f t="shared" si="6"/>
        <v>SCS320AM</v>
      </c>
      <c r="B210" t="s">
        <v>3301</v>
      </c>
      <c r="C210">
        <v>10000</v>
      </c>
      <c r="D210" t="s">
        <v>3301</v>
      </c>
      <c r="E210" t="s">
        <v>187</v>
      </c>
      <c r="F210" t="s">
        <v>3301</v>
      </c>
      <c r="G210" t="s">
        <v>3313</v>
      </c>
      <c r="H210" t="s">
        <v>2282</v>
      </c>
      <c r="I210" t="s">
        <v>2731</v>
      </c>
      <c r="J210" t="s">
        <v>3312</v>
      </c>
      <c r="K210">
        <v>10000</v>
      </c>
      <c r="L210" t="s">
        <v>3311</v>
      </c>
      <c r="M210">
        <v>0</v>
      </c>
      <c r="N210">
        <v>0</v>
      </c>
      <c r="O210" t="s">
        <v>3301</v>
      </c>
      <c r="P210" t="s">
        <v>3310</v>
      </c>
      <c r="Q210">
        <v>2947062</v>
      </c>
      <c r="R210">
        <v>0</v>
      </c>
      <c r="S210" t="s">
        <v>3309</v>
      </c>
      <c r="T210" t="s">
        <v>3308</v>
      </c>
      <c r="U210">
        <v>0</v>
      </c>
      <c r="V210">
        <v>0</v>
      </c>
      <c r="W210">
        <v>0</v>
      </c>
      <c r="X210">
        <v>0</v>
      </c>
      <c r="Y210">
        <v>0</v>
      </c>
      <c r="Z210" t="s">
        <v>3301</v>
      </c>
      <c r="AA210" t="s">
        <v>48</v>
      </c>
      <c r="AB210">
        <v>0</v>
      </c>
      <c r="AC210">
        <v>0</v>
      </c>
      <c r="AD210">
        <v>0</v>
      </c>
      <c r="AE210" t="s">
        <v>196</v>
      </c>
      <c r="AF210">
        <v>0</v>
      </c>
      <c r="AG210">
        <v>0</v>
      </c>
      <c r="AH210" t="s">
        <v>48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4.5919999999999996</v>
      </c>
      <c r="AQ210">
        <v>0</v>
      </c>
      <c r="AR210">
        <v>0</v>
      </c>
      <c r="AS210">
        <v>4.1847967300000004</v>
      </c>
      <c r="AT210">
        <v>7.77</v>
      </c>
      <c r="AU210">
        <v>4.5613776650000002</v>
      </c>
      <c r="AV210">
        <v>0</v>
      </c>
      <c r="AW210">
        <v>5.33</v>
      </c>
      <c r="AX210">
        <v>5.33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9.4476999999999993</v>
      </c>
      <c r="BE210">
        <v>719</v>
      </c>
      <c r="BF210">
        <v>0</v>
      </c>
      <c r="BG210">
        <v>0</v>
      </c>
      <c r="BH210">
        <v>0</v>
      </c>
      <c r="BI210">
        <v>39</v>
      </c>
      <c r="BJ210">
        <v>36</v>
      </c>
      <c r="BK210">
        <v>0</v>
      </c>
      <c r="BL210">
        <v>937</v>
      </c>
      <c r="BM210">
        <v>36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39</v>
      </c>
      <c r="BT210">
        <v>1</v>
      </c>
      <c r="BU210">
        <v>0</v>
      </c>
      <c r="BV210">
        <v>0</v>
      </c>
      <c r="BW210">
        <v>1</v>
      </c>
      <c r="BX210">
        <v>1</v>
      </c>
      <c r="BY210">
        <v>1</v>
      </c>
      <c r="BZ210">
        <v>0</v>
      </c>
      <c r="CA210">
        <v>1</v>
      </c>
      <c r="CB210">
        <v>1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2</v>
      </c>
      <c r="CI210" t="s">
        <v>3307</v>
      </c>
      <c r="CJ210">
        <v>0</v>
      </c>
      <c r="CK210">
        <v>0</v>
      </c>
      <c r="CL210" t="s">
        <v>3300</v>
      </c>
      <c r="CM210" t="s">
        <v>3306</v>
      </c>
      <c r="CN210" t="s">
        <v>3305</v>
      </c>
      <c r="CO210">
        <v>0</v>
      </c>
      <c r="CP210" t="s">
        <v>3304</v>
      </c>
      <c r="CQ210" t="s">
        <v>3303</v>
      </c>
      <c r="CR210">
        <v>0</v>
      </c>
      <c r="CS210">
        <v>0</v>
      </c>
      <c r="CT210">
        <v>0</v>
      </c>
      <c r="CU210">
        <v>0</v>
      </c>
      <c r="CV210">
        <v>0</v>
      </c>
      <c r="CW210" t="s">
        <v>3302</v>
      </c>
      <c r="CX210" t="s">
        <v>26</v>
      </c>
      <c r="CY210" t="s">
        <v>3301</v>
      </c>
      <c r="CZ210">
        <v>0</v>
      </c>
      <c r="DA210">
        <v>4.1847967300000004</v>
      </c>
      <c r="DB210">
        <v>41847.967299999997</v>
      </c>
      <c r="DC210">
        <v>41847.967299999997</v>
      </c>
      <c r="DD210">
        <v>0</v>
      </c>
      <c r="DE210">
        <v>1</v>
      </c>
      <c r="DF210" t="s">
        <v>3300</v>
      </c>
      <c r="DG210">
        <v>0</v>
      </c>
      <c r="DH210" t="s">
        <v>3301</v>
      </c>
      <c r="DI210">
        <v>10000</v>
      </c>
      <c r="DJ210" t="s">
        <v>8575</v>
      </c>
      <c r="DK210">
        <v>650</v>
      </c>
      <c r="DL210">
        <v>20</v>
      </c>
      <c r="DM210" t="s">
        <v>2731</v>
      </c>
      <c r="DN210" t="s">
        <v>3312</v>
      </c>
      <c r="DO210" t="s">
        <v>8535</v>
      </c>
      <c r="DQ210">
        <f t="shared" si="7"/>
        <v>1</v>
      </c>
    </row>
    <row r="211" spans="1:121" x14ac:dyDescent="0.35">
      <c r="A211" t="str">
        <f t="shared" si="6"/>
        <v>SCS205KG</v>
      </c>
      <c r="B211" t="s">
        <v>4307</v>
      </c>
      <c r="C211">
        <v>10000</v>
      </c>
      <c r="D211" t="s">
        <v>4307</v>
      </c>
      <c r="E211" t="s">
        <v>187</v>
      </c>
      <c r="F211" t="s">
        <v>4307</v>
      </c>
      <c r="G211" t="s">
        <v>4323</v>
      </c>
      <c r="H211" t="s">
        <v>2424</v>
      </c>
      <c r="I211" t="s">
        <v>4304</v>
      </c>
      <c r="J211" t="s">
        <v>2551</v>
      </c>
      <c r="K211">
        <v>10000</v>
      </c>
      <c r="L211" t="s">
        <v>4322</v>
      </c>
      <c r="M211" t="s">
        <v>4307</v>
      </c>
      <c r="N211" t="s">
        <v>4307</v>
      </c>
      <c r="O211" t="s">
        <v>4307</v>
      </c>
      <c r="P211">
        <v>0</v>
      </c>
      <c r="Q211">
        <v>2318997</v>
      </c>
      <c r="R211">
        <v>0</v>
      </c>
      <c r="S211" t="s">
        <v>4321</v>
      </c>
      <c r="T211" t="s">
        <v>4320</v>
      </c>
      <c r="U211">
        <v>0</v>
      </c>
      <c r="V211">
        <v>1835051</v>
      </c>
      <c r="W211" t="s">
        <v>4319</v>
      </c>
      <c r="X211" t="s">
        <v>4307</v>
      </c>
      <c r="Y211" t="s">
        <v>4307</v>
      </c>
      <c r="Z211" t="s">
        <v>4307</v>
      </c>
      <c r="AA211" t="s">
        <v>48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 t="s">
        <v>48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2.6040000000000001</v>
      </c>
      <c r="AQ211">
        <v>3.8820000000000001</v>
      </c>
      <c r="AR211">
        <v>2.38768</v>
      </c>
      <c r="AS211">
        <v>3.6896533800000002</v>
      </c>
      <c r="AT211">
        <v>0</v>
      </c>
      <c r="AU211">
        <v>2.468054204</v>
      </c>
      <c r="AV211">
        <v>0</v>
      </c>
      <c r="AW211">
        <v>2.6</v>
      </c>
      <c r="AX211">
        <v>3.08</v>
      </c>
      <c r="AY211">
        <v>0</v>
      </c>
      <c r="AZ211">
        <v>2.806</v>
      </c>
      <c r="BA211">
        <v>2.57</v>
      </c>
      <c r="BB211">
        <v>2.248135403</v>
      </c>
      <c r="BC211">
        <v>3.85</v>
      </c>
      <c r="BD211">
        <v>3.71</v>
      </c>
      <c r="BE211">
        <v>1520</v>
      </c>
      <c r="BF211">
        <v>570</v>
      </c>
      <c r="BG211">
        <v>0</v>
      </c>
      <c r="BH211">
        <v>0</v>
      </c>
      <c r="BI211">
        <v>0</v>
      </c>
      <c r="BJ211">
        <v>795</v>
      </c>
      <c r="BK211">
        <v>0</v>
      </c>
      <c r="BL211">
        <v>882</v>
      </c>
      <c r="BM211">
        <v>795</v>
      </c>
      <c r="BN211">
        <v>0</v>
      </c>
      <c r="BO211">
        <v>6</v>
      </c>
      <c r="BP211">
        <v>200</v>
      </c>
      <c r="BQ211">
        <v>95</v>
      </c>
      <c r="BR211">
        <v>0</v>
      </c>
      <c r="BS211">
        <v>479</v>
      </c>
      <c r="BT211">
        <v>1</v>
      </c>
      <c r="BU211">
        <v>1</v>
      </c>
      <c r="BV211">
        <v>1000</v>
      </c>
      <c r="BW211">
        <v>1</v>
      </c>
      <c r="BX211">
        <v>0</v>
      </c>
      <c r="BY211">
        <v>1</v>
      </c>
      <c r="BZ211">
        <v>0</v>
      </c>
      <c r="CA211">
        <v>1</v>
      </c>
      <c r="CB211">
        <v>1</v>
      </c>
      <c r="CC211">
        <v>0</v>
      </c>
      <c r="CD211">
        <v>1000</v>
      </c>
      <c r="CE211">
        <v>50</v>
      </c>
      <c r="CF211">
        <v>5</v>
      </c>
      <c r="CG211">
        <v>1</v>
      </c>
      <c r="CH211">
        <v>19</v>
      </c>
      <c r="CI211" t="s">
        <v>4318</v>
      </c>
      <c r="CJ211" t="s">
        <v>4317</v>
      </c>
      <c r="CK211" t="s">
        <v>4316</v>
      </c>
      <c r="CL211" t="s">
        <v>4315</v>
      </c>
      <c r="CM211">
        <v>0</v>
      </c>
      <c r="CN211" t="s">
        <v>4314</v>
      </c>
      <c r="CO211">
        <v>0</v>
      </c>
      <c r="CP211" t="s">
        <v>4313</v>
      </c>
      <c r="CQ211" t="s">
        <v>4312</v>
      </c>
      <c r="CR211">
        <v>0</v>
      </c>
      <c r="CS211" t="s">
        <v>4311</v>
      </c>
      <c r="CT211" t="s">
        <v>4310</v>
      </c>
      <c r="CU211" t="s">
        <v>4306</v>
      </c>
      <c r="CV211" t="s">
        <v>4309</v>
      </c>
      <c r="CW211" t="s">
        <v>4308</v>
      </c>
      <c r="CX211" t="s">
        <v>2600</v>
      </c>
      <c r="CY211" t="s">
        <v>4307</v>
      </c>
      <c r="CZ211">
        <v>0</v>
      </c>
      <c r="DA211">
        <v>2.248135403</v>
      </c>
      <c r="DB211">
        <v>22481.354029999999</v>
      </c>
      <c r="DC211">
        <v>22481.354029999999</v>
      </c>
      <c r="DD211">
        <v>95</v>
      </c>
      <c r="DE211">
        <v>5</v>
      </c>
      <c r="DF211" t="s">
        <v>4306</v>
      </c>
      <c r="DG211">
        <v>0</v>
      </c>
      <c r="DH211" t="s">
        <v>4307</v>
      </c>
      <c r="DI211">
        <v>10000</v>
      </c>
      <c r="DJ211" t="s">
        <v>8575</v>
      </c>
      <c r="DK211">
        <v>1200</v>
      </c>
      <c r="DL211">
        <v>5</v>
      </c>
      <c r="DM211" t="s">
        <v>4304</v>
      </c>
      <c r="DN211" t="s">
        <v>2551</v>
      </c>
      <c r="DO211" t="s">
        <v>8525</v>
      </c>
      <c r="DQ211">
        <f t="shared" si="7"/>
        <v>1</v>
      </c>
    </row>
    <row r="212" spans="1:121" x14ac:dyDescent="0.35">
      <c r="A212" t="str">
        <f t="shared" si="6"/>
        <v>SCS205KG</v>
      </c>
      <c r="B212" t="s">
        <v>4292</v>
      </c>
      <c r="C212">
        <v>10000</v>
      </c>
      <c r="D212" t="s">
        <v>4292</v>
      </c>
      <c r="E212" t="s">
        <v>187</v>
      </c>
      <c r="F212" t="s">
        <v>4292</v>
      </c>
      <c r="G212" t="s">
        <v>4305</v>
      </c>
      <c r="H212" t="s">
        <v>2424</v>
      </c>
      <c r="I212" t="s">
        <v>4304</v>
      </c>
      <c r="J212" t="s">
        <v>4303</v>
      </c>
      <c r="K212">
        <v>10000</v>
      </c>
      <c r="L212" t="s">
        <v>4302</v>
      </c>
      <c r="M212">
        <v>0</v>
      </c>
      <c r="N212" t="s">
        <v>4292</v>
      </c>
      <c r="O212">
        <v>0</v>
      </c>
      <c r="P212" t="s">
        <v>4301</v>
      </c>
      <c r="Q212">
        <v>2490228</v>
      </c>
      <c r="R212">
        <v>0</v>
      </c>
      <c r="S212" t="s">
        <v>4300</v>
      </c>
      <c r="T212" t="s">
        <v>4299</v>
      </c>
      <c r="U212">
        <v>0</v>
      </c>
      <c r="V212">
        <v>0</v>
      </c>
      <c r="W212">
        <v>0</v>
      </c>
      <c r="X212">
        <v>0</v>
      </c>
      <c r="Y212">
        <v>0</v>
      </c>
      <c r="Z212" t="s">
        <v>4292</v>
      </c>
      <c r="AA212" t="s">
        <v>48</v>
      </c>
      <c r="AB212">
        <v>0</v>
      </c>
      <c r="AC212">
        <v>0</v>
      </c>
      <c r="AD212">
        <v>0</v>
      </c>
      <c r="AE212" t="s">
        <v>196</v>
      </c>
      <c r="AF212">
        <v>0</v>
      </c>
      <c r="AG212">
        <v>0</v>
      </c>
      <c r="AH212" t="s">
        <v>129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3.6680000000000001</v>
      </c>
      <c r="AQ212">
        <v>0</v>
      </c>
      <c r="AR212">
        <v>3.3632900000000001</v>
      </c>
      <c r="AS212">
        <v>0</v>
      </c>
      <c r="AT212">
        <v>4.62</v>
      </c>
      <c r="AU212">
        <v>3.5276376840000001</v>
      </c>
      <c r="AV212">
        <v>0</v>
      </c>
      <c r="AW212">
        <v>4.0599999999999996</v>
      </c>
      <c r="AX212">
        <v>4.0599999999999996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5.04</v>
      </c>
      <c r="BE212">
        <v>672</v>
      </c>
      <c r="BF212">
        <v>0</v>
      </c>
      <c r="BG212">
        <v>0</v>
      </c>
      <c r="BH212">
        <v>0</v>
      </c>
      <c r="BI212">
        <v>37</v>
      </c>
      <c r="BJ212">
        <v>9</v>
      </c>
      <c r="BK212">
        <v>0</v>
      </c>
      <c r="BL212">
        <v>840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50</v>
      </c>
      <c r="BT212">
        <v>1</v>
      </c>
      <c r="BU212">
        <v>0</v>
      </c>
      <c r="BV212">
        <v>1000</v>
      </c>
      <c r="BW212">
        <v>0</v>
      </c>
      <c r="BX212">
        <v>1</v>
      </c>
      <c r="BY212">
        <v>1</v>
      </c>
      <c r="BZ212">
        <v>0</v>
      </c>
      <c r="CA212">
        <v>1</v>
      </c>
      <c r="CB212">
        <v>1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14</v>
      </c>
      <c r="CI212" t="s">
        <v>4298</v>
      </c>
      <c r="CJ212">
        <v>0</v>
      </c>
      <c r="CK212" t="s">
        <v>4291</v>
      </c>
      <c r="CL212">
        <v>0</v>
      </c>
      <c r="CM212" t="s">
        <v>4297</v>
      </c>
      <c r="CN212" t="s">
        <v>4296</v>
      </c>
      <c r="CO212">
        <v>0</v>
      </c>
      <c r="CP212" t="s">
        <v>4295</v>
      </c>
      <c r="CQ212" t="s">
        <v>4294</v>
      </c>
      <c r="CR212">
        <v>0</v>
      </c>
      <c r="CS212">
        <v>0</v>
      </c>
      <c r="CT212">
        <v>0</v>
      </c>
      <c r="CU212">
        <v>0</v>
      </c>
      <c r="CV212">
        <v>0</v>
      </c>
      <c r="CW212" t="s">
        <v>4293</v>
      </c>
      <c r="CX212" t="s">
        <v>25</v>
      </c>
      <c r="CY212" t="s">
        <v>4292</v>
      </c>
      <c r="CZ212">
        <v>0</v>
      </c>
      <c r="DA212">
        <v>3.3632900000000001</v>
      </c>
      <c r="DB212">
        <v>33632.9</v>
      </c>
      <c r="DC212">
        <v>33632.9</v>
      </c>
      <c r="DD212">
        <v>0</v>
      </c>
      <c r="DE212">
        <v>1000</v>
      </c>
      <c r="DF212" t="s">
        <v>4291</v>
      </c>
      <c r="DG212">
        <v>0</v>
      </c>
      <c r="DH212" t="s">
        <v>4292</v>
      </c>
      <c r="DI212">
        <v>10000</v>
      </c>
      <c r="DJ212" t="s">
        <v>8575</v>
      </c>
      <c r="DK212">
        <v>1200</v>
      </c>
      <c r="DL212">
        <v>5</v>
      </c>
      <c r="DM212" t="s">
        <v>4304</v>
      </c>
      <c r="DN212" t="s">
        <v>4303</v>
      </c>
      <c r="DO212" t="s">
        <v>8525</v>
      </c>
      <c r="DQ212">
        <f t="shared" si="7"/>
        <v>1</v>
      </c>
    </row>
    <row r="213" spans="1:121" x14ac:dyDescent="0.35">
      <c r="A213" t="str">
        <f t="shared" si="6"/>
        <v>SCS210KE</v>
      </c>
      <c r="B213" t="s">
        <v>4055</v>
      </c>
      <c r="C213">
        <v>10000</v>
      </c>
      <c r="D213" t="s">
        <v>4055</v>
      </c>
      <c r="E213" t="s">
        <v>187</v>
      </c>
      <c r="F213" t="s">
        <v>4055</v>
      </c>
      <c r="G213" t="s">
        <v>4071</v>
      </c>
      <c r="H213" t="s">
        <v>2424</v>
      </c>
      <c r="I213" t="s">
        <v>2341</v>
      </c>
      <c r="J213" t="s">
        <v>4070</v>
      </c>
      <c r="K213">
        <v>10000</v>
      </c>
      <c r="L213" t="s">
        <v>4069</v>
      </c>
      <c r="M213">
        <v>0</v>
      </c>
      <c r="N213" t="s">
        <v>4055</v>
      </c>
      <c r="O213" t="s">
        <v>4055</v>
      </c>
      <c r="P213" t="s">
        <v>4068</v>
      </c>
      <c r="Q213">
        <v>2319001</v>
      </c>
      <c r="R213">
        <v>0</v>
      </c>
      <c r="S213" t="s">
        <v>4067</v>
      </c>
      <c r="T213">
        <v>0</v>
      </c>
      <c r="U213">
        <v>0</v>
      </c>
      <c r="V213">
        <v>1837543</v>
      </c>
      <c r="W213" t="s">
        <v>4066</v>
      </c>
      <c r="X213" t="s">
        <v>4055</v>
      </c>
      <c r="Y213" t="s">
        <v>4055</v>
      </c>
      <c r="Z213" t="s">
        <v>4055</v>
      </c>
      <c r="AA213" t="s">
        <v>48</v>
      </c>
      <c r="AB213">
        <v>0</v>
      </c>
      <c r="AC213">
        <v>0</v>
      </c>
      <c r="AD213">
        <v>0</v>
      </c>
      <c r="AE213" t="s">
        <v>196</v>
      </c>
      <c r="AF213">
        <v>0</v>
      </c>
      <c r="AG213">
        <v>0</v>
      </c>
      <c r="AH213" t="s">
        <v>48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6.79</v>
      </c>
      <c r="AQ213">
        <v>0</v>
      </c>
      <c r="AR213">
        <v>6.2259399999999996</v>
      </c>
      <c r="AS213">
        <v>7.6261497690000004</v>
      </c>
      <c r="AT213">
        <v>7.81</v>
      </c>
      <c r="AU213">
        <v>6.5513271279999996</v>
      </c>
      <c r="AV213">
        <v>0</v>
      </c>
      <c r="AW213">
        <v>7.51</v>
      </c>
      <c r="AX213">
        <v>0</v>
      </c>
      <c r="AY213">
        <v>0</v>
      </c>
      <c r="AZ213">
        <v>9.6210000000000004</v>
      </c>
      <c r="BA213">
        <v>5.3</v>
      </c>
      <c r="BB213">
        <v>4.6092424349999996</v>
      </c>
      <c r="BC213">
        <v>9.24</v>
      </c>
      <c r="BD213">
        <v>8.1760000000000002</v>
      </c>
      <c r="BE213">
        <v>231</v>
      </c>
      <c r="BF213">
        <v>0</v>
      </c>
      <c r="BG213">
        <v>0</v>
      </c>
      <c r="BH213">
        <v>0</v>
      </c>
      <c r="BI213">
        <v>30</v>
      </c>
      <c r="BJ213">
        <v>0</v>
      </c>
      <c r="BK213">
        <v>0</v>
      </c>
      <c r="BL213">
        <v>283</v>
      </c>
      <c r="BM213">
        <v>0</v>
      </c>
      <c r="BN213">
        <v>0</v>
      </c>
      <c r="BO213">
        <v>0</v>
      </c>
      <c r="BP213">
        <v>330</v>
      </c>
      <c r="BQ213">
        <v>109</v>
      </c>
      <c r="BR213">
        <v>0</v>
      </c>
      <c r="BS213">
        <v>218</v>
      </c>
      <c r="BT213">
        <v>1</v>
      </c>
      <c r="BU213">
        <v>0</v>
      </c>
      <c r="BV213">
        <v>360</v>
      </c>
      <c r="BW213">
        <v>1</v>
      </c>
      <c r="BX213">
        <v>1</v>
      </c>
      <c r="BY213">
        <v>1</v>
      </c>
      <c r="BZ213">
        <v>0</v>
      </c>
      <c r="CA213">
        <v>1</v>
      </c>
      <c r="CB213">
        <v>0</v>
      </c>
      <c r="CC213">
        <v>0</v>
      </c>
      <c r="CD213">
        <v>1</v>
      </c>
      <c r="CE213">
        <v>30</v>
      </c>
      <c r="CF213">
        <v>1</v>
      </c>
      <c r="CG213">
        <v>1</v>
      </c>
      <c r="CH213">
        <v>9</v>
      </c>
      <c r="CI213" t="s">
        <v>4065</v>
      </c>
      <c r="CJ213">
        <v>0</v>
      </c>
      <c r="CK213" t="s">
        <v>4064</v>
      </c>
      <c r="CL213" t="s">
        <v>4063</v>
      </c>
      <c r="CM213" t="s">
        <v>4062</v>
      </c>
      <c r="CN213" t="s">
        <v>4061</v>
      </c>
      <c r="CO213">
        <v>0</v>
      </c>
      <c r="CP213" t="s">
        <v>4060</v>
      </c>
      <c r="CQ213">
        <v>0</v>
      </c>
      <c r="CR213">
        <v>0</v>
      </c>
      <c r="CS213" t="s">
        <v>4059</v>
      </c>
      <c r="CT213" t="s">
        <v>4058</v>
      </c>
      <c r="CU213" t="s">
        <v>4054</v>
      </c>
      <c r="CV213" t="s">
        <v>4057</v>
      </c>
      <c r="CW213" t="s">
        <v>4056</v>
      </c>
      <c r="CX213" t="s">
        <v>2600</v>
      </c>
      <c r="CY213" t="s">
        <v>4055</v>
      </c>
      <c r="CZ213">
        <v>0</v>
      </c>
      <c r="DA213">
        <v>4.6092424349999996</v>
      </c>
      <c r="DB213">
        <v>46092.424350000001</v>
      </c>
      <c r="DC213">
        <v>46092.424350000001</v>
      </c>
      <c r="DD213">
        <v>109</v>
      </c>
      <c r="DE213">
        <v>1</v>
      </c>
      <c r="DF213" t="s">
        <v>4054</v>
      </c>
      <c r="DG213">
        <v>0</v>
      </c>
      <c r="DH213" t="s">
        <v>4055</v>
      </c>
      <c r="DI213">
        <v>10000</v>
      </c>
      <c r="DJ213" t="s">
        <v>8575</v>
      </c>
      <c r="DK213">
        <v>1200</v>
      </c>
      <c r="DL213">
        <v>10</v>
      </c>
      <c r="DM213" t="s">
        <v>2104</v>
      </c>
      <c r="DN213" t="s">
        <v>4070</v>
      </c>
      <c r="DO213" t="s">
        <v>2030</v>
      </c>
      <c r="DQ213">
        <f t="shared" si="7"/>
        <v>1</v>
      </c>
    </row>
    <row r="214" spans="1:121" x14ac:dyDescent="0.35">
      <c r="A214" t="str">
        <f t="shared" si="6"/>
        <v>SCS210KG</v>
      </c>
      <c r="B214" t="s">
        <v>4040</v>
      </c>
      <c r="C214">
        <v>10000</v>
      </c>
      <c r="D214" t="s">
        <v>4040</v>
      </c>
      <c r="E214" t="s">
        <v>187</v>
      </c>
      <c r="F214" t="s">
        <v>4040</v>
      </c>
      <c r="G214" t="s">
        <v>4053</v>
      </c>
      <c r="H214" t="s">
        <v>2424</v>
      </c>
      <c r="I214" t="s">
        <v>4037</v>
      </c>
      <c r="J214" t="s">
        <v>3103</v>
      </c>
      <c r="K214">
        <v>10000</v>
      </c>
      <c r="L214" t="s">
        <v>4052</v>
      </c>
      <c r="M214">
        <v>0</v>
      </c>
      <c r="N214" t="s">
        <v>4040</v>
      </c>
      <c r="O214" t="s">
        <v>4040</v>
      </c>
      <c r="P214">
        <v>0</v>
      </c>
      <c r="Q214">
        <v>2318998</v>
      </c>
      <c r="R214">
        <v>0</v>
      </c>
      <c r="S214" t="s">
        <v>4051</v>
      </c>
      <c r="T214" t="s">
        <v>4050</v>
      </c>
      <c r="U214">
        <v>0</v>
      </c>
      <c r="V214">
        <v>1837547</v>
      </c>
      <c r="W214">
        <v>0</v>
      </c>
      <c r="X214" t="s">
        <v>4040</v>
      </c>
      <c r="Y214" t="s">
        <v>4040</v>
      </c>
      <c r="Z214" t="s">
        <v>4040</v>
      </c>
      <c r="AA214" t="s">
        <v>48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 t="s">
        <v>48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5.0259999999999998</v>
      </c>
      <c r="AQ214">
        <v>0</v>
      </c>
      <c r="AR214">
        <v>4.6084800000000001</v>
      </c>
      <c r="AS214">
        <v>6.9929437920000002</v>
      </c>
      <c r="AT214">
        <v>0</v>
      </c>
      <c r="AU214">
        <v>4.8456561599999999</v>
      </c>
      <c r="AV214">
        <v>0</v>
      </c>
      <c r="AW214">
        <v>5.56</v>
      </c>
      <c r="AX214">
        <v>5.56</v>
      </c>
      <c r="AY214">
        <v>0</v>
      </c>
      <c r="AZ214">
        <v>7.1210000000000004</v>
      </c>
      <c r="BA214">
        <v>0</v>
      </c>
      <c r="BB214">
        <v>3.095422616</v>
      </c>
      <c r="BC214">
        <v>6.67</v>
      </c>
      <c r="BD214">
        <v>6.4539999999999997</v>
      </c>
      <c r="BE214">
        <v>3416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746</v>
      </c>
      <c r="BM214">
        <v>0</v>
      </c>
      <c r="BN214">
        <v>0</v>
      </c>
      <c r="BO214">
        <v>0</v>
      </c>
      <c r="BP214">
        <v>0</v>
      </c>
      <c r="BQ214">
        <v>920</v>
      </c>
      <c r="BR214">
        <v>0</v>
      </c>
      <c r="BS214">
        <v>479</v>
      </c>
      <c r="BT214">
        <v>1</v>
      </c>
      <c r="BU214">
        <v>0</v>
      </c>
      <c r="BV214">
        <v>1000</v>
      </c>
      <c r="BW214">
        <v>1</v>
      </c>
      <c r="BX214">
        <v>0</v>
      </c>
      <c r="BY214">
        <v>1</v>
      </c>
      <c r="BZ214">
        <v>0</v>
      </c>
      <c r="CA214">
        <v>1</v>
      </c>
      <c r="CB214">
        <v>1</v>
      </c>
      <c r="CC214">
        <v>0</v>
      </c>
      <c r="CD214">
        <v>1</v>
      </c>
      <c r="CE214">
        <v>0</v>
      </c>
      <c r="CF214">
        <v>5</v>
      </c>
      <c r="CG214">
        <v>1</v>
      </c>
      <c r="CH214">
        <v>11</v>
      </c>
      <c r="CI214" t="s">
        <v>4049</v>
      </c>
      <c r="CJ214">
        <v>0</v>
      </c>
      <c r="CK214" t="s">
        <v>4048</v>
      </c>
      <c r="CL214" t="s">
        <v>4047</v>
      </c>
      <c r="CM214">
        <v>0</v>
      </c>
      <c r="CN214" t="s">
        <v>4046</v>
      </c>
      <c r="CO214">
        <v>0</v>
      </c>
      <c r="CP214" t="s">
        <v>4045</v>
      </c>
      <c r="CQ214" t="s">
        <v>4044</v>
      </c>
      <c r="CR214">
        <v>0</v>
      </c>
      <c r="CS214" t="s">
        <v>4043</v>
      </c>
      <c r="CT214">
        <v>0</v>
      </c>
      <c r="CU214" t="s">
        <v>4039</v>
      </c>
      <c r="CV214" t="s">
        <v>4042</v>
      </c>
      <c r="CW214" t="s">
        <v>4041</v>
      </c>
      <c r="CX214" t="s">
        <v>2600</v>
      </c>
      <c r="CY214" t="s">
        <v>4040</v>
      </c>
      <c r="CZ214">
        <v>0</v>
      </c>
      <c r="DA214">
        <v>3.095422616</v>
      </c>
      <c r="DB214">
        <v>30954.226159999998</v>
      </c>
      <c r="DC214">
        <v>30954.226159999998</v>
      </c>
      <c r="DD214">
        <v>920</v>
      </c>
      <c r="DE214">
        <v>5</v>
      </c>
      <c r="DF214" t="s">
        <v>4039</v>
      </c>
      <c r="DG214">
        <v>0</v>
      </c>
      <c r="DH214" t="s">
        <v>4040</v>
      </c>
      <c r="DI214">
        <v>10000</v>
      </c>
      <c r="DJ214" t="s">
        <v>8575</v>
      </c>
      <c r="DK214">
        <v>1200</v>
      </c>
      <c r="DL214">
        <v>10</v>
      </c>
      <c r="DM214" t="s">
        <v>4037</v>
      </c>
      <c r="DN214" t="s">
        <v>3103</v>
      </c>
      <c r="DO214" t="s">
        <v>8525</v>
      </c>
      <c r="DQ214">
        <f t="shared" si="7"/>
        <v>1</v>
      </c>
    </row>
    <row r="215" spans="1:121" x14ac:dyDescent="0.35">
      <c r="A215" t="str">
        <f t="shared" si="6"/>
        <v>SCS210KG</v>
      </c>
      <c r="B215" t="s">
        <v>4025</v>
      </c>
      <c r="C215">
        <v>10000</v>
      </c>
      <c r="D215" t="s">
        <v>4025</v>
      </c>
      <c r="E215" t="s">
        <v>187</v>
      </c>
      <c r="F215" t="s">
        <v>4025</v>
      </c>
      <c r="G215" t="s">
        <v>4038</v>
      </c>
      <c r="H215" t="s">
        <v>2424</v>
      </c>
      <c r="I215" t="s">
        <v>4037</v>
      </c>
      <c r="J215" t="s">
        <v>4036</v>
      </c>
      <c r="K215">
        <v>10000</v>
      </c>
      <c r="L215" t="s">
        <v>4035</v>
      </c>
      <c r="M215">
        <v>0</v>
      </c>
      <c r="N215" t="s">
        <v>4025</v>
      </c>
      <c r="O215">
        <v>0</v>
      </c>
      <c r="P215" t="s">
        <v>4034</v>
      </c>
      <c r="Q215">
        <v>2490233</v>
      </c>
      <c r="R215">
        <v>0</v>
      </c>
      <c r="S215" t="s">
        <v>4033</v>
      </c>
      <c r="T215" t="s">
        <v>4032</v>
      </c>
      <c r="U215">
        <v>0</v>
      </c>
      <c r="V215">
        <v>0</v>
      </c>
      <c r="W215">
        <v>0</v>
      </c>
      <c r="X215">
        <v>0</v>
      </c>
      <c r="Y215">
        <v>0</v>
      </c>
      <c r="Z215" t="s">
        <v>4025</v>
      </c>
      <c r="AA215" t="s">
        <v>48</v>
      </c>
      <c r="AB215">
        <v>0</v>
      </c>
      <c r="AC215">
        <v>0</v>
      </c>
      <c r="AD215">
        <v>0</v>
      </c>
      <c r="AE215" t="s">
        <v>196</v>
      </c>
      <c r="AF215">
        <v>0</v>
      </c>
      <c r="AG215">
        <v>0</v>
      </c>
      <c r="AH215" t="s">
        <v>129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6.2859999999999996</v>
      </c>
      <c r="AQ215">
        <v>0</v>
      </c>
      <c r="AR215">
        <v>5.7637999999999998</v>
      </c>
      <c r="AS215">
        <v>0</v>
      </c>
      <c r="AT215">
        <v>7.6</v>
      </c>
      <c r="AU215">
        <v>6.0603006370000001</v>
      </c>
      <c r="AV215">
        <v>0</v>
      </c>
      <c r="AW215">
        <v>6.96</v>
      </c>
      <c r="AX215">
        <v>6.96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8.6660000000000004</v>
      </c>
      <c r="BE215">
        <v>809</v>
      </c>
      <c r="BF215">
        <v>0</v>
      </c>
      <c r="BG215">
        <v>0</v>
      </c>
      <c r="BH215">
        <v>0</v>
      </c>
      <c r="BI215">
        <v>47</v>
      </c>
      <c r="BJ215">
        <v>2</v>
      </c>
      <c r="BK215">
        <v>0</v>
      </c>
      <c r="BL215">
        <v>600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10</v>
      </c>
      <c r="BT215">
        <v>1</v>
      </c>
      <c r="BU215">
        <v>0</v>
      </c>
      <c r="BV215">
        <v>1000</v>
      </c>
      <c r="BW215">
        <v>0</v>
      </c>
      <c r="BX215">
        <v>1</v>
      </c>
      <c r="BY215">
        <v>1</v>
      </c>
      <c r="BZ215">
        <v>0</v>
      </c>
      <c r="CA215">
        <v>1</v>
      </c>
      <c r="CB215">
        <v>1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9</v>
      </c>
      <c r="CI215" t="s">
        <v>4031</v>
      </c>
      <c r="CJ215">
        <v>0</v>
      </c>
      <c r="CK215" t="s">
        <v>4024</v>
      </c>
      <c r="CL215">
        <v>0</v>
      </c>
      <c r="CM215" t="s">
        <v>4030</v>
      </c>
      <c r="CN215" t="s">
        <v>4029</v>
      </c>
      <c r="CO215">
        <v>0</v>
      </c>
      <c r="CP215" t="s">
        <v>4028</v>
      </c>
      <c r="CQ215" t="s">
        <v>4027</v>
      </c>
      <c r="CR215">
        <v>0</v>
      </c>
      <c r="CS215">
        <v>0</v>
      </c>
      <c r="CT215">
        <v>0</v>
      </c>
      <c r="CU215">
        <v>0</v>
      </c>
      <c r="CV215">
        <v>0</v>
      </c>
      <c r="CW215" t="s">
        <v>4026</v>
      </c>
      <c r="CX215" t="s">
        <v>25</v>
      </c>
      <c r="CY215" t="s">
        <v>4025</v>
      </c>
      <c r="CZ215">
        <v>0</v>
      </c>
      <c r="DA215">
        <v>5.7637999999999998</v>
      </c>
      <c r="DB215">
        <v>57638</v>
      </c>
      <c r="DC215">
        <v>57638</v>
      </c>
      <c r="DD215">
        <v>0</v>
      </c>
      <c r="DE215">
        <v>1000</v>
      </c>
      <c r="DF215" t="s">
        <v>4024</v>
      </c>
      <c r="DG215">
        <v>0</v>
      </c>
      <c r="DH215" t="s">
        <v>4025</v>
      </c>
      <c r="DI215">
        <v>10000</v>
      </c>
      <c r="DJ215" t="s">
        <v>8575</v>
      </c>
      <c r="DK215">
        <v>1200</v>
      </c>
      <c r="DL215">
        <v>10</v>
      </c>
      <c r="DM215" t="s">
        <v>4037</v>
      </c>
      <c r="DN215" t="s">
        <v>4036</v>
      </c>
      <c r="DO215" t="s">
        <v>8525</v>
      </c>
      <c r="DQ215">
        <f t="shared" si="7"/>
        <v>1</v>
      </c>
    </row>
    <row r="216" spans="1:121" x14ac:dyDescent="0.35">
      <c r="A216" t="str">
        <f t="shared" si="6"/>
        <v>SCS215KG</v>
      </c>
      <c r="B216" t="s">
        <v>3830</v>
      </c>
      <c r="C216">
        <v>10000</v>
      </c>
      <c r="D216" t="s">
        <v>3830</v>
      </c>
      <c r="E216" t="s">
        <v>187</v>
      </c>
      <c r="F216" t="s">
        <v>3830</v>
      </c>
      <c r="G216" t="s">
        <v>3843</v>
      </c>
      <c r="H216" t="s">
        <v>2424</v>
      </c>
      <c r="I216" t="s">
        <v>3827</v>
      </c>
      <c r="J216" t="s">
        <v>2918</v>
      </c>
      <c r="K216">
        <v>10000</v>
      </c>
      <c r="L216" t="s">
        <v>3842</v>
      </c>
      <c r="M216">
        <v>0</v>
      </c>
      <c r="N216" t="s">
        <v>3830</v>
      </c>
      <c r="O216" t="s">
        <v>3830</v>
      </c>
      <c r="P216" t="s">
        <v>3841</v>
      </c>
      <c r="Q216">
        <v>2318999</v>
      </c>
      <c r="R216">
        <v>0</v>
      </c>
      <c r="S216" t="s">
        <v>3840</v>
      </c>
      <c r="T216">
        <v>0</v>
      </c>
      <c r="U216">
        <v>0</v>
      </c>
      <c r="V216">
        <v>1835058</v>
      </c>
      <c r="W216">
        <v>0</v>
      </c>
      <c r="X216" t="s">
        <v>3830</v>
      </c>
      <c r="Y216" t="s">
        <v>3830</v>
      </c>
      <c r="Z216" t="s">
        <v>3830</v>
      </c>
      <c r="AA216" t="s">
        <v>48</v>
      </c>
      <c r="AB216">
        <v>0</v>
      </c>
      <c r="AC216">
        <v>0</v>
      </c>
      <c r="AD216">
        <v>0</v>
      </c>
      <c r="AE216" t="s">
        <v>196</v>
      </c>
      <c r="AF216">
        <v>0</v>
      </c>
      <c r="AG216">
        <v>0</v>
      </c>
      <c r="AH216" t="s">
        <v>48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8.4139999999999997</v>
      </c>
      <c r="AQ216">
        <v>0</v>
      </c>
      <c r="AR216">
        <v>7.71502</v>
      </c>
      <c r="AS216">
        <v>8.9473529620000001</v>
      </c>
      <c r="AT216">
        <v>9.44</v>
      </c>
      <c r="AU216">
        <v>7.985641352</v>
      </c>
      <c r="AV216">
        <v>0</v>
      </c>
      <c r="AW216">
        <v>9.31</v>
      </c>
      <c r="AX216">
        <v>0</v>
      </c>
      <c r="AY216">
        <v>0</v>
      </c>
      <c r="AZ216">
        <v>7.7489999999999997</v>
      </c>
      <c r="BA216">
        <v>0</v>
      </c>
      <c r="BB216">
        <v>4.5414594580000003</v>
      </c>
      <c r="BC216">
        <v>9.92</v>
      </c>
      <c r="BD216">
        <v>9.7859999999999996</v>
      </c>
      <c r="BE216">
        <v>550</v>
      </c>
      <c r="BF216">
        <v>0</v>
      </c>
      <c r="BG216">
        <v>0</v>
      </c>
      <c r="BH216">
        <v>0</v>
      </c>
      <c r="BI216">
        <v>47</v>
      </c>
      <c r="BJ216">
        <v>0</v>
      </c>
      <c r="BK216">
        <v>0</v>
      </c>
      <c r="BL216">
        <v>832</v>
      </c>
      <c r="BM216">
        <v>0</v>
      </c>
      <c r="BN216">
        <v>0</v>
      </c>
      <c r="BO216">
        <v>50</v>
      </c>
      <c r="BP216">
        <v>0</v>
      </c>
      <c r="BQ216">
        <v>760</v>
      </c>
      <c r="BR216">
        <v>0</v>
      </c>
      <c r="BS216">
        <v>26</v>
      </c>
      <c r="BT216">
        <v>1</v>
      </c>
      <c r="BU216">
        <v>0</v>
      </c>
      <c r="BV216">
        <v>1000</v>
      </c>
      <c r="BW216">
        <v>1</v>
      </c>
      <c r="BX216">
        <v>1</v>
      </c>
      <c r="BY216">
        <v>1</v>
      </c>
      <c r="BZ216">
        <v>0</v>
      </c>
      <c r="CA216">
        <v>1</v>
      </c>
      <c r="CB216">
        <v>0</v>
      </c>
      <c r="CC216">
        <v>0</v>
      </c>
      <c r="CD216">
        <v>1000</v>
      </c>
      <c r="CE216">
        <v>0</v>
      </c>
      <c r="CF216">
        <v>5</v>
      </c>
      <c r="CG216">
        <v>1</v>
      </c>
      <c r="CH216">
        <v>8</v>
      </c>
      <c r="CI216" t="s">
        <v>3839</v>
      </c>
      <c r="CJ216">
        <v>0</v>
      </c>
      <c r="CK216" t="s">
        <v>3838</v>
      </c>
      <c r="CL216" t="s">
        <v>3837</v>
      </c>
      <c r="CM216" t="s">
        <v>3836</v>
      </c>
      <c r="CN216" t="s">
        <v>3835</v>
      </c>
      <c r="CO216">
        <v>0</v>
      </c>
      <c r="CP216" t="s">
        <v>3834</v>
      </c>
      <c r="CQ216">
        <v>0</v>
      </c>
      <c r="CR216">
        <v>0</v>
      </c>
      <c r="CS216" t="s">
        <v>3833</v>
      </c>
      <c r="CT216">
        <v>0</v>
      </c>
      <c r="CU216" t="s">
        <v>3829</v>
      </c>
      <c r="CV216" t="s">
        <v>3832</v>
      </c>
      <c r="CW216" t="s">
        <v>3831</v>
      </c>
      <c r="CX216" t="s">
        <v>2600</v>
      </c>
      <c r="CY216" t="s">
        <v>3830</v>
      </c>
      <c r="CZ216">
        <v>0</v>
      </c>
      <c r="DA216">
        <v>4.5414594580000003</v>
      </c>
      <c r="DB216">
        <v>45414.594579999997</v>
      </c>
      <c r="DC216">
        <v>45414.594579999997</v>
      </c>
      <c r="DD216">
        <v>760</v>
      </c>
      <c r="DE216">
        <v>5</v>
      </c>
      <c r="DF216" t="s">
        <v>3829</v>
      </c>
      <c r="DG216">
        <v>0</v>
      </c>
      <c r="DH216" t="s">
        <v>3830</v>
      </c>
      <c r="DI216">
        <v>10000</v>
      </c>
      <c r="DJ216" t="s">
        <v>8575</v>
      </c>
      <c r="DK216">
        <v>1200</v>
      </c>
      <c r="DL216">
        <v>15</v>
      </c>
      <c r="DM216" t="s">
        <v>3827</v>
      </c>
      <c r="DN216" t="s">
        <v>2918</v>
      </c>
      <c r="DO216" t="s">
        <v>8525</v>
      </c>
      <c r="DQ216">
        <f t="shared" si="7"/>
        <v>1</v>
      </c>
    </row>
    <row r="217" spans="1:121" x14ac:dyDescent="0.35">
      <c r="A217" t="str">
        <f t="shared" si="6"/>
        <v>SCS215KG</v>
      </c>
      <c r="B217" t="s">
        <v>3822</v>
      </c>
      <c r="C217">
        <v>10000</v>
      </c>
      <c r="D217" t="s">
        <v>3822</v>
      </c>
      <c r="E217" t="s">
        <v>187</v>
      </c>
      <c r="F217" t="s">
        <v>3822</v>
      </c>
      <c r="G217" t="s">
        <v>3828</v>
      </c>
      <c r="H217" t="s">
        <v>2424</v>
      </c>
      <c r="I217" t="s">
        <v>3827</v>
      </c>
      <c r="J217" t="s">
        <v>3826</v>
      </c>
      <c r="K217">
        <v>10000</v>
      </c>
      <c r="L217" t="s">
        <v>3825</v>
      </c>
      <c r="M217">
        <v>0</v>
      </c>
      <c r="N217" t="s">
        <v>3822</v>
      </c>
      <c r="O217">
        <v>0</v>
      </c>
      <c r="P217" t="s">
        <v>3824</v>
      </c>
      <c r="Q217">
        <v>2490235</v>
      </c>
      <c r="R217">
        <v>0</v>
      </c>
      <c r="S217" t="s">
        <v>3823</v>
      </c>
      <c r="T217" t="s">
        <v>3815</v>
      </c>
      <c r="U217">
        <v>0</v>
      </c>
      <c r="V217">
        <v>0</v>
      </c>
      <c r="W217">
        <v>0</v>
      </c>
      <c r="X217">
        <v>0</v>
      </c>
      <c r="Y217">
        <v>0</v>
      </c>
      <c r="Z217" t="s">
        <v>3822</v>
      </c>
      <c r="AA217" t="s">
        <v>48</v>
      </c>
      <c r="AB217">
        <v>0</v>
      </c>
      <c r="AC217">
        <v>0</v>
      </c>
      <c r="AD217">
        <v>0</v>
      </c>
      <c r="AE217" t="s">
        <v>196</v>
      </c>
      <c r="AF217">
        <v>0</v>
      </c>
      <c r="AG217">
        <v>0</v>
      </c>
      <c r="AH217" t="s">
        <v>129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9.3239999999999998</v>
      </c>
      <c r="AQ217">
        <v>0</v>
      </c>
      <c r="AR217">
        <v>8.5494299999999992</v>
      </c>
      <c r="AS217">
        <v>0</v>
      </c>
      <c r="AT217">
        <v>11.2</v>
      </c>
      <c r="AU217">
        <v>8.6575723389999997</v>
      </c>
      <c r="AV217">
        <v>0</v>
      </c>
      <c r="AW217">
        <v>8.7899999999999991</v>
      </c>
      <c r="AX217">
        <v>8.5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12.151999999999999</v>
      </c>
      <c r="BE217">
        <v>967</v>
      </c>
      <c r="BF217">
        <v>0</v>
      </c>
      <c r="BG217">
        <v>0</v>
      </c>
      <c r="BH217">
        <v>0</v>
      </c>
      <c r="BI217">
        <v>44</v>
      </c>
      <c r="BJ217">
        <v>12</v>
      </c>
      <c r="BK217">
        <v>0</v>
      </c>
      <c r="BL217">
        <v>1600</v>
      </c>
      <c r="BM217">
        <v>12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50</v>
      </c>
      <c r="BT217">
        <v>1</v>
      </c>
      <c r="BU217">
        <v>0</v>
      </c>
      <c r="BV217">
        <v>1000</v>
      </c>
      <c r="BW217">
        <v>0</v>
      </c>
      <c r="BX217">
        <v>1</v>
      </c>
      <c r="BY217">
        <v>1</v>
      </c>
      <c r="BZ217">
        <v>0</v>
      </c>
      <c r="CA217">
        <v>1</v>
      </c>
      <c r="CB217">
        <v>1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6</v>
      </c>
      <c r="CI217" t="s">
        <v>3821</v>
      </c>
      <c r="CJ217">
        <v>0</v>
      </c>
      <c r="CK217" t="s">
        <v>3820</v>
      </c>
      <c r="CL217">
        <v>0</v>
      </c>
      <c r="CM217" t="s">
        <v>3819</v>
      </c>
      <c r="CN217" t="s">
        <v>3818</v>
      </c>
      <c r="CO217">
        <v>0</v>
      </c>
      <c r="CP217" t="s">
        <v>3817</v>
      </c>
      <c r="CQ217" t="s">
        <v>3814</v>
      </c>
      <c r="CR217">
        <v>0</v>
      </c>
      <c r="CS217">
        <v>0</v>
      </c>
      <c r="CT217">
        <v>0</v>
      </c>
      <c r="CU217">
        <v>0</v>
      </c>
      <c r="CV217">
        <v>0</v>
      </c>
      <c r="CW217" t="s">
        <v>3816</v>
      </c>
      <c r="CX217" t="s">
        <v>30</v>
      </c>
      <c r="CY217" t="s">
        <v>3815</v>
      </c>
      <c r="CZ217">
        <v>0</v>
      </c>
      <c r="DA217">
        <v>8.5</v>
      </c>
      <c r="DB217">
        <v>85000</v>
      </c>
      <c r="DC217">
        <v>85000</v>
      </c>
      <c r="DD217">
        <v>12</v>
      </c>
      <c r="DE217">
        <v>1</v>
      </c>
      <c r="DF217" t="s">
        <v>3814</v>
      </c>
      <c r="DG217">
        <v>0</v>
      </c>
      <c r="DH217" t="s">
        <v>3822</v>
      </c>
      <c r="DI217">
        <v>10000</v>
      </c>
      <c r="DJ217" t="s">
        <v>8575</v>
      </c>
      <c r="DK217">
        <v>1200</v>
      </c>
      <c r="DL217">
        <v>15</v>
      </c>
      <c r="DM217" t="s">
        <v>3827</v>
      </c>
      <c r="DN217" t="s">
        <v>3826</v>
      </c>
      <c r="DO217" t="s">
        <v>8525</v>
      </c>
      <c r="DQ217">
        <f t="shared" si="7"/>
        <v>1</v>
      </c>
    </row>
    <row r="218" spans="1:121" x14ac:dyDescent="0.35">
      <c r="A218" t="str">
        <f t="shared" si="6"/>
        <v>SCS220KG</v>
      </c>
      <c r="B218" t="s">
        <v>3698</v>
      </c>
      <c r="C218">
        <v>10000</v>
      </c>
      <c r="D218" t="s">
        <v>3698</v>
      </c>
      <c r="E218" t="s">
        <v>187</v>
      </c>
      <c r="F218" t="s">
        <v>3698</v>
      </c>
      <c r="G218" t="s">
        <v>3717</v>
      </c>
      <c r="H218" t="s">
        <v>2424</v>
      </c>
      <c r="I218" t="s">
        <v>3695</v>
      </c>
      <c r="J218" t="s">
        <v>2782</v>
      </c>
      <c r="K218">
        <v>10000</v>
      </c>
      <c r="L218" t="s">
        <v>3716</v>
      </c>
      <c r="M218">
        <v>0</v>
      </c>
      <c r="N218" t="s">
        <v>3698</v>
      </c>
      <c r="O218" t="s">
        <v>3698</v>
      </c>
      <c r="P218" t="s">
        <v>3715</v>
      </c>
      <c r="Q218">
        <v>2319000</v>
      </c>
      <c r="R218" t="s">
        <v>3714</v>
      </c>
      <c r="S218" t="s">
        <v>3713</v>
      </c>
      <c r="T218" t="s">
        <v>3712</v>
      </c>
      <c r="U218">
        <v>0</v>
      </c>
      <c r="V218">
        <v>1835063</v>
      </c>
      <c r="W218" t="s">
        <v>3711</v>
      </c>
      <c r="X218" t="s">
        <v>3698</v>
      </c>
      <c r="Y218" t="s">
        <v>3698</v>
      </c>
      <c r="Z218" t="s">
        <v>3698</v>
      </c>
      <c r="AA218" t="s">
        <v>48</v>
      </c>
      <c r="AB218">
        <v>0</v>
      </c>
      <c r="AC218">
        <v>0</v>
      </c>
      <c r="AD218">
        <v>0</v>
      </c>
      <c r="AE218" t="s">
        <v>196</v>
      </c>
      <c r="AF218">
        <v>0</v>
      </c>
      <c r="AG218" t="s">
        <v>48</v>
      </c>
      <c r="AH218" t="s">
        <v>48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11.295500000000001</v>
      </c>
      <c r="AQ218">
        <v>0</v>
      </c>
      <c r="AR218">
        <v>10.00001</v>
      </c>
      <c r="AS218">
        <v>12.381125600000001</v>
      </c>
      <c r="AT218">
        <v>12.6</v>
      </c>
      <c r="AU218">
        <v>10.337399810000001</v>
      </c>
      <c r="AV218">
        <v>14.43</v>
      </c>
      <c r="AW218">
        <v>12.07</v>
      </c>
      <c r="AX218">
        <v>9.39</v>
      </c>
      <c r="AY218">
        <v>0</v>
      </c>
      <c r="AZ218">
        <v>10.02</v>
      </c>
      <c r="BA218">
        <v>8.3800000000000008</v>
      </c>
      <c r="BB218">
        <v>5.9310104859999999</v>
      </c>
      <c r="BC218">
        <v>12.96</v>
      </c>
      <c r="BD218">
        <v>12.46</v>
      </c>
      <c r="BE218">
        <v>274</v>
      </c>
      <c r="BF218">
        <v>0</v>
      </c>
      <c r="BG218">
        <v>0</v>
      </c>
      <c r="BH218">
        <v>0</v>
      </c>
      <c r="BI218">
        <v>45</v>
      </c>
      <c r="BJ218">
        <v>0</v>
      </c>
      <c r="BK218">
        <v>384</v>
      </c>
      <c r="BL218">
        <v>837</v>
      </c>
      <c r="BM218">
        <v>0</v>
      </c>
      <c r="BN218">
        <v>0</v>
      </c>
      <c r="BO218">
        <v>50</v>
      </c>
      <c r="BP218">
        <v>48</v>
      </c>
      <c r="BQ218">
        <v>844</v>
      </c>
      <c r="BR218">
        <v>0</v>
      </c>
      <c r="BS218">
        <v>198</v>
      </c>
      <c r="BT218">
        <v>1</v>
      </c>
      <c r="BU218">
        <v>0</v>
      </c>
      <c r="BV218">
        <v>1000</v>
      </c>
      <c r="BW218">
        <v>1</v>
      </c>
      <c r="BX218">
        <v>1</v>
      </c>
      <c r="BY218">
        <v>1</v>
      </c>
      <c r="BZ218">
        <v>1</v>
      </c>
      <c r="CA218">
        <v>1</v>
      </c>
      <c r="CB218">
        <v>1000</v>
      </c>
      <c r="CC218">
        <v>0</v>
      </c>
      <c r="CD218">
        <v>1000</v>
      </c>
      <c r="CE218">
        <v>50</v>
      </c>
      <c r="CF218">
        <v>5</v>
      </c>
      <c r="CG218">
        <v>1</v>
      </c>
      <c r="CH218">
        <v>6</v>
      </c>
      <c r="CI218" t="s">
        <v>3710</v>
      </c>
      <c r="CJ218">
        <v>0</v>
      </c>
      <c r="CK218" t="s">
        <v>3709</v>
      </c>
      <c r="CL218" t="s">
        <v>3708</v>
      </c>
      <c r="CM218" t="s">
        <v>3707</v>
      </c>
      <c r="CN218" t="s">
        <v>3706</v>
      </c>
      <c r="CO218" t="s">
        <v>3705</v>
      </c>
      <c r="CP218" t="s">
        <v>3704</v>
      </c>
      <c r="CQ218" t="s">
        <v>3703</v>
      </c>
      <c r="CR218">
        <v>0</v>
      </c>
      <c r="CS218" t="s">
        <v>3702</v>
      </c>
      <c r="CT218" t="s">
        <v>3701</v>
      </c>
      <c r="CU218" t="s">
        <v>3697</v>
      </c>
      <c r="CV218" t="s">
        <v>3700</v>
      </c>
      <c r="CW218" t="s">
        <v>3699</v>
      </c>
      <c r="CX218" t="s">
        <v>2600</v>
      </c>
      <c r="CY218" t="s">
        <v>3698</v>
      </c>
      <c r="CZ218">
        <v>0</v>
      </c>
      <c r="DA218">
        <v>5.9310104859999999</v>
      </c>
      <c r="DB218">
        <v>59310.104859999999</v>
      </c>
      <c r="DC218">
        <v>59310.104859999999</v>
      </c>
      <c r="DD218">
        <v>844</v>
      </c>
      <c r="DE218">
        <v>5</v>
      </c>
      <c r="DF218" t="s">
        <v>3697</v>
      </c>
      <c r="DG218">
        <v>0</v>
      </c>
      <c r="DH218" t="s">
        <v>3698</v>
      </c>
      <c r="DI218">
        <v>10000</v>
      </c>
      <c r="DJ218" t="s">
        <v>8575</v>
      </c>
      <c r="DK218">
        <v>1200</v>
      </c>
      <c r="DL218">
        <v>20</v>
      </c>
      <c r="DM218" t="s">
        <v>3695</v>
      </c>
      <c r="DN218" t="s">
        <v>2782</v>
      </c>
      <c r="DO218" t="s">
        <v>8525</v>
      </c>
      <c r="DQ218">
        <f t="shared" si="7"/>
        <v>1</v>
      </c>
    </row>
    <row r="219" spans="1:121" x14ac:dyDescent="0.35">
      <c r="A219" t="str">
        <f t="shared" si="6"/>
        <v>SCS220KG</v>
      </c>
      <c r="B219" t="s">
        <v>3683</v>
      </c>
      <c r="C219">
        <v>10000</v>
      </c>
      <c r="D219" t="s">
        <v>3683</v>
      </c>
      <c r="E219" t="s">
        <v>187</v>
      </c>
      <c r="F219" t="s">
        <v>3683</v>
      </c>
      <c r="G219" t="s">
        <v>3696</v>
      </c>
      <c r="H219" t="s">
        <v>2424</v>
      </c>
      <c r="I219" t="s">
        <v>3695</v>
      </c>
      <c r="J219" t="s">
        <v>3694</v>
      </c>
      <c r="K219">
        <v>10000</v>
      </c>
      <c r="L219" t="s">
        <v>3693</v>
      </c>
      <c r="M219">
        <v>0</v>
      </c>
      <c r="N219" t="s">
        <v>3683</v>
      </c>
      <c r="O219">
        <v>0</v>
      </c>
      <c r="P219" t="s">
        <v>3692</v>
      </c>
      <c r="Q219">
        <v>2490239</v>
      </c>
      <c r="R219">
        <v>0</v>
      </c>
      <c r="S219" t="s">
        <v>3691</v>
      </c>
      <c r="T219" t="s">
        <v>3690</v>
      </c>
      <c r="U219">
        <v>0</v>
      </c>
      <c r="V219">
        <v>0</v>
      </c>
      <c r="W219">
        <v>0</v>
      </c>
      <c r="X219">
        <v>0</v>
      </c>
      <c r="Y219">
        <v>0</v>
      </c>
      <c r="Z219" t="s">
        <v>3683</v>
      </c>
      <c r="AA219" t="s">
        <v>48</v>
      </c>
      <c r="AB219">
        <v>0</v>
      </c>
      <c r="AC219">
        <v>0</v>
      </c>
      <c r="AD219">
        <v>0</v>
      </c>
      <c r="AE219" t="s">
        <v>196</v>
      </c>
      <c r="AF219">
        <v>0</v>
      </c>
      <c r="AG219">
        <v>0</v>
      </c>
      <c r="AH219" t="s">
        <v>129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12.5425</v>
      </c>
      <c r="AQ219">
        <v>0</v>
      </c>
      <c r="AR219">
        <v>11.10399</v>
      </c>
      <c r="AS219">
        <v>0</v>
      </c>
      <c r="AT219">
        <v>21.3</v>
      </c>
      <c r="AU219">
        <v>11.50035729</v>
      </c>
      <c r="AV219">
        <v>0</v>
      </c>
      <c r="AW219">
        <v>13.4</v>
      </c>
      <c r="AX219">
        <v>12.54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16.603999999999999</v>
      </c>
      <c r="BE219">
        <v>1335</v>
      </c>
      <c r="BF219">
        <v>0</v>
      </c>
      <c r="BG219">
        <v>0</v>
      </c>
      <c r="BH219">
        <v>0</v>
      </c>
      <c r="BI219">
        <v>50</v>
      </c>
      <c r="BJ219">
        <v>47</v>
      </c>
      <c r="BK219">
        <v>0</v>
      </c>
      <c r="BL219">
        <v>435</v>
      </c>
      <c r="BM219">
        <v>47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50</v>
      </c>
      <c r="BT219">
        <v>1</v>
      </c>
      <c r="BU219">
        <v>0</v>
      </c>
      <c r="BV219">
        <v>1000</v>
      </c>
      <c r="BW219">
        <v>0</v>
      </c>
      <c r="BX219">
        <v>1</v>
      </c>
      <c r="BY219">
        <v>1</v>
      </c>
      <c r="BZ219">
        <v>0</v>
      </c>
      <c r="CA219">
        <v>1</v>
      </c>
      <c r="CB219">
        <v>1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5</v>
      </c>
      <c r="CI219" t="s">
        <v>3689</v>
      </c>
      <c r="CJ219">
        <v>0</v>
      </c>
      <c r="CK219" t="s">
        <v>3682</v>
      </c>
      <c r="CL219">
        <v>0</v>
      </c>
      <c r="CM219" t="s">
        <v>3688</v>
      </c>
      <c r="CN219" t="s">
        <v>3687</v>
      </c>
      <c r="CO219">
        <v>0</v>
      </c>
      <c r="CP219" t="s">
        <v>3686</v>
      </c>
      <c r="CQ219" t="s">
        <v>3685</v>
      </c>
      <c r="CR219">
        <v>0</v>
      </c>
      <c r="CS219">
        <v>0</v>
      </c>
      <c r="CT219">
        <v>0</v>
      </c>
      <c r="CU219">
        <v>0</v>
      </c>
      <c r="CV219">
        <v>0</v>
      </c>
      <c r="CW219" t="s">
        <v>3684</v>
      </c>
      <c r="CX219" t="s">
        <v>25</v>
      </c>
      <c r="CY219" t="s">
        <v>3683</v>
      </c>
      <c r="CZ219">
        <v>0</v>
      </c>
      <c r="DA219">
        <v>11.10399</v>
      </c>
      <c r="DB219">
        <v>111039.9</v>
      </c>
      <c r="DC219">
        <v>111039.9</v>
      </c>
      <c r="DD219">
        <v>0</v>
      </c>
      <c r="DE219">
        <v>1000</v>
      </c>
      <c r="DF219" t="s">
        <v>3682</v>
      </c>
      <c r="DG219">
        <v>0</v>
      </c>
      <c r="DH219" t="s">
        <v>3683</v>
      </c>
      <c r="DI219">
        <v>10000</v>
      </c>
      <c r="DJ219" t="s">
        <v>8575</v>
      </c>
      <c r="DK219">
        <v>1200</v>
      </c>
      <c r="DL219">
        <v>20</v>
      </c>
      <c r="DM219" t="s">
        <v>3695</v>
      </c>
      <c r="DN219" t="s">
        <v>3694</v>
      </c>
      <c r="DO219" t="s">
        <v>8525</v>
      </c>
      <c r="DQ219">
        <f t="shared" si="7"/>
        <v>1</v>
      </c>
    </row>
    <row r="220" spans="1:121" x14ac:dyDescent="0.35">
      <c r="A220" t="str">
        <f t="shared" si="6"/>
        <v>FFSB0465</v>
      </c>
      <c r="B220" t="s">
        <v>7514</v>
      </c>
      <c r="C220">
        <v>10000</v>
      </c>
      <c r="D220" t="s">
        <v>7514</v>
      </c>
      <c r="E220" t="s">
        <v>288</v>
      </c>
      <c r="F220" t="s">
        <v>7514</v>
      </c>
      <c r="G220" t="s">
        <v>7522</v>
      </c>
      <c r="H220" t="s">
        <v>2282</v>
      </c>
      <c r="I220" t="s">
        <v>2596</v>
      </c>
      <c r="J220" t="s">
        <v>6797</v>
      </c>
      <c r="K220">
        <v>10000</v>
      </c>
      <c r="L220" t="s">
        <v>7521</v>
      </c>
      <c r="M220">
        <v>0</v>
      </c>
      <c r="N220" t="s">
        <v>7514</v>
      </c>
      <c r="O220" t="s">
        <v>7514</v>
      </c>
      <c r="P220">
        <v>0</v>
      </c>
      <c r="Q220">
        <v>0</v>
      </c>
      <c r="R220">
        <v>0</v>
      </c>
      <c r="S220" t="s">
        <v>7520</v>
      </c>
      <c r="T220" t="s">
        <v>7519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 t="s">
        <v>129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 t="s">
        <v>129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1.25285</v>
      </c>
      <c r="AQ220">
        <v>0</v>
      </c>
      <c r="AR220">
        <v>0.93740000000000001</v>
      </c>
      <c r="AS220">
        <v>1.1869477100000001</v>
      </c>
      <c r="AT220">
        <v>0</v>
      </c>
      <c r="AU220">
        <v>0</v>
      </c>
      <c r="AV220">
        <v>0</v>
      </c>
      <c r="AW220">
        <v>1.02</v>
      </c>
      <c r="AX220">
        <v>1.1399999999999999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795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800</v>
      </c>
      <c r="BU220">
        <v>0</v>
      </c>
      <c r="BV220">
        <v>800</v>
      </c>
      <c r="BW220">
        <v>800</v>
      </c>
      <c r="BX220">
        <v>0</v>
      </c>
      <c r="BY220">
        <v>0</v>
      </c>
      <c r="BZ220">
        <v>0</v>
      </c>
      <c r="CA220">
        <v>1</v>
      </c>
      <c r="CB220">
        <v>800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 t="s">
        <v>7518</v>
      </c>
      <c r="CJ220">
        <v>0</v>
      </c>
      <c r="CK220" t="s">
        <v>7513</v>
      </c>
      <c r="CL220" t="s">
        <v>7517</v>
      </c>
      <c r="CM220">
        <v>0</v>
      </c>
      <c r="CN220">
        <v>0</v>
      </c>
      <c r="CO220">
        <v>0</v>
      </c>
      <c r="CP220" t="s">
        <v>7516</v>
      </c>
      <c r="CQ220" t="s">
        <v>7515</v>
      </c>
      <c r="CR220">
        <v>0</v>
      </c>
      <c r="CS220">
        <v>0</v>
      </c>
      <c r="CT220">
        <v>0</v>
      </c>
      <c r="CU220">
        <v>0</v>
      </c>
      <c r="CV220">
        <v>0</v>
      </c>
      <c r="CW220">
        <v>0</v>
      </c>
      <c r="CX220" t="s">
        <v>25</v>
      </c>
      <c r="CY220" t="s">
        <v>7514</v>
      </c>
      <c r="CZ220">
        <v>0</v>
      </c>
      <c r="DA220">
        <v>0.93740000000000001</v>
      </c>
      <c r="DB220">
        <v>9374</v>
      </c>
      <c r="DC220">
        <v>9374</v>
      </c>
      <c r="DD220">
        <v>0</v>
      </c>
      <c r="DE220">
        <v>800</v>
      </c>
      <c r="DF220" t="s">
        <v>7513</v>
      </c>
      <c r="DG220">
        <v>0</v>
      </c>
      <c r="DH220" t="s">
        <v>7514</v>
      </c>
      <c r="DI220">
        <v>10000</v>
      </c>
      <c r="DJ220" t="s">
        <v>288</v>
      </c>
      <c r="DK220">
        <v>650</v>
      </c>
      <c r="DL220">
        <v>7.7</v>
      </c>
      <c r="DM220" t="s">
        <v>2596</v>
      </c>
      <c r="DN220" t="s">
        <v>6797</v>
      </c>
      <c r="DO220" t="s">
        <v>8536</v>
      </c>
      <c r="DQ220">
        <f t="shared" si="7"/>
        <v>1</v>
      </c>
    </row>
    <row r="221" spans="1:121" x14ac:dyDescent="0.35">
      <c r="A221" t="str">
        <f t="shared" si="6"/>
        <v>FFSB0665</v>
      </c>
      <c r="B221" t="s">
        <v>7503</v>
      </c>
      <c r="C221">
        <v>10000</v>
      </c>
      <c r="D221" t="s">
        <v>7503</v>
      </c>
      <c r="E221" t="s">
        <v>288</v>
      </c>
      <c r="F221" t="s">
        <v>7503</v>
      </c>
      <c r="G221" t="s">
        <v>7512</v>
      </c>
      <c r="H221" t="s">
        <v>2282</v>
      </c>
      <c r="I221" t="s">
        <v>2437</v>
      </c>
      <c r="J221" t="s">
        <v>7511</v>
      </c>
      <c r="K221">
        <v>10000</v>
      </c>
      <c r="L221" t="s">
        <v>7510</v>
      </c>
      <c r="M221">
        <v>0</v>
      </c>
      <c r="N221" t="s">
        <v>7503</v>
      </c>
      <c r="O221" t="s">
        <v>7503</v>
      </c>
      <c r="P221">
        <v>0</v>
      </c>
      <c r="Q221">
        <v>0</v>
      </c>
      <c r="R221">
        <v>0</v>
      </c>
      <c r="S221" t="s">
        <v>7509</v>
      </c>
      <c r="T221" t="s">
        <v>7508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 t="s">
        <v>129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 t="s">
        <v>129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1.518</v>
      </c>
      <c r="AQ221">
        <v>0</v>
      </c>
      <c r="AR221">
        <v>1.1357900000000001</v>
      </c>
      <c r="AS221">
        <v>1.4380836400000001</v>
      </c>
      <c r="AT221">
        <v>0</v>
      </c>
      <c r="AU221">
        <v>0</v>
      </c>
      <c r="AV221">
        <v>0</v>
      </c>
      <c r="AW221">
        <v>1.24</v>
      </c>
      <c r="AX221">
        <v>1.2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800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800</v>
      </c>
      <c r="BU221">
        <v>0</v>
      </c>
      <c r="BV221">
        <v>800</v>
      </c>
      <c r="BW221">
        <v>800</v>
      </c>
      <c r="BX221">
        <v>0</v>
      </c>
      <c r="BY221">
        <v>0</v>
      </c>
      <c r="BZ221">
        <v>0</v>
      </c>
      <c r="CA221">
        <v>1</v>
      </c>
      <c r="CB221">
        <v>800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 t="s">
        <v>7507</v>
      </c>
      <c r="CJ221">
        <v>0</v>
      </c>
      <c r="CK221" t="s">
        <v>7502</v>
      </c>
      <c r="CL221" t="s">
        <v>7506</v>
      </c>
      <c r="CM221">
        <v>0</v>
      </c>
      <c r="CN221">
        <v>0</v>
      </c>
      <c r="CO221">
        <v>0</v>
      </c>
      <c r="CP221" t="s">
        <v>7505</v>
      </c>
      <c r="CQ221" t="s">
        <v>7504</v>
      </c>
      <c r="CR221">
        <v>0</v>
      </c>
      <c r="CS221">
        <v>0</v>
      </c>
      <c r="CT221">
        <v>0</v>
      </c>
      <c r="CU221">
        <v>0</v>
      </c>
      <c r="CV221">
        <v>0</v>
      </c>
      <c r="CW221">
        <v>0</v>
      </c>
      <c r="CX221" t="s">
        <v>25</v>
      </c>
      <c r="CY221" t="s">
        <v>7503</v>
      </c>
      <c r="CZ221">
        <v>0</v>
      </c>
      <c r="DA221">
        <v>1.1357900000000001</v>
      </c>
      <c r="DB221">
        <v>11357.9</v>
      </c>
      <c r="DC221">
        <v>11357.9</v>
      </c>
      <c r="DD221">
        <v>0</v>
      </c>
      <c r="DE221">
        <v>800</v>
      </c>
      <c r="DF221" t="s">
        <v>7502</v>
      </c>
      <c r="DG221">
        <v>0</v>
      </c>
      <c r="DH221" t="s">
        <v>7503</v>
      </c>
      <c r="DI221">
        <v>10000</v>
      </c>
      <c r="DJ221" t="s">
        <v>288</v>
      </c>
      <c r="DK221">
        <v>650</v>
      </c>
      <c r="DL221">
        <v>9</v>
      </c>
      <c r="DM221" t="s">
        <v>2437</v>
      </c>
      <c r="DN221" t="s">
        <v>7511</v>
      </c>
      <c r="DO221" t="s">
        <v>8536</v>
      </c>
      <c r="DQ221">
        <f t="shared" si="7"/>
        <v>1</v>
      </c>
    </row>
    <row r="222" spans="1:121" x14ac:dyDescent="0.35">
      <c r="A222" t="str">
        <f t="shared" si="6"/>
        <v>FFSB0665</v>
      </c>
      <c r="B222" t="s">
        <v>7499</v>
      </c>
      <c r="C222">
        <v>10000</v>
      </c>
      <c r="D222" t="s">
        <v>7499</v>
      </c>
      <c r="E222" t="s">
        <v>288</v>
      </c>
      <c r="F222" t="s">
        <v>7499</v>
      </c>
      <c r="G222" t="s">
        <v>7501</v>
      </c>
      <c r="H222" t="s">
        <v>2282</v>
      </c>
      <c r="I222" t="s">
        <v>2523</v>
      </c>
      <c r="J222" t="s">
        <v>7288</v>
      </c>
      <c r="K222">
        <v>10000</v>
      </c>
      <c r="L222" t="s">
        <v>7500</v>
      </c>
      <c r="M222">
        <v>0</v>
      </c>
      <c r="N222" t="s">
        <v>7499</v>
      </c>
      <c r="O222">
        <v>0</v>
      </c>
      <c r="P222">
        <v>0</v>
      </c>
      <c r="Q222">
        <v>3265426</v>
      </c>
      <c r="R222">
        <v>0</v>
      </c>
      <c r="S222" t="s">
        <v>7498</v>
      </c>
      <c r="T222" t="s">
        <v>7493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 t="s">
        <v>129</v>
      </c>
      <c r="AB222">
        <v>0</v>
      </c>
      <c r="AC222">
        <v>0</v>
      </c>
      <c r="AD222">
        <v>0</v>
      </c>
      <c r="AE222">
        <v>0</v>
      </c>
      <c r="AF222" t="s">
        <v>514</v>
      </c>
      <c r="AG222">
        <v>0</v>
      </c>
      <c r="AH222" t="s">
        <v>129</v>
      </c>
      <c r="AI222" t="s">
        <v>514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1.54</v>
      </c>
      <c r="AQ222">
        <v>0</v>
      </c>
      <c r="AR222">
        <v>1.3580099999999999</v>
      </c>
      <c r="AS222">
        <v>0</v>
      </c>
      <c r="AT222">
        <v>0</v>
      </c>
      <c r="AU222">
        <v>1.4989229719999999</v>
      </c>
      <c r="AV222">
        <v>0</v>
      </c>
      <c r="AW222">
        <v>1.53</v>
      </c>
      <c r="AX222">
        <v>1.21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800</v>
      </c>
      <c r="BF222">
        <v>0</v>
      </c>
      <c r="BG222">
        <v>1600</v>
      </c>
      <c r="BH222">
        <v>0</v>
      </c>
      <c r="BI222">
        <v>0</v>
      </c>
      <c r="BJ222">
        <v>800</v>
      </c>
      <c r="BK222">
        <v>0</v>
      </c>
      <c r="BL222">
        <v>782</v>
      </c>
      <c r="BM222">
        <v>800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800</v>
      </c>
      <c r="BU222">
        <v>0</v>
      </c>
      <c r="BV222">
        <v>800</v>
      </c>
      <c r="BW222">
        <v>0</v>
      </c>
      <c r="BX222">
        <v>0</v>
      </c>
      <c r="BY222">
        <v>1</v>
      </c>
      <c r="BZ222">
        <v>0</v>
      </c>
      <c r="CA222">
        <v>1</v>
      </c>
      <c r="CB222">
        <v>1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 t="s">
        <v>7497</v>
      </c>
      <c r="CJ222">
        <v>0</v>
      </c>
      <c r="CK222" t="s">
        <v>7496</v>
      </c>
      <c r="CL222">
        <v>0</v>
      </c>
      <c r="CM222">
        <v>0</v>
      </c>
      <c r="CN222" t="s">
        <v>7495</v>
      </c>
      <c r="CO222">
        <v>0</v>
      </c>
      <c r="CP222" t="s">
        <v>7494</v>
      </c>
      <c r="CQ222" t="s">
        <v>7492</v>
      </c>
      <c r="CR222">
        <v>0</v>
      </c>
      <c r="CS222">
        <v>0</v>
      </c>
      <c r="CT222">
        <v>0</v>
      </c>
      <c r="CU222">
        <v>0</v>
      </c>
      <c r="CV222">
        <v>0</v>
      </c>
      <c r="CW222">
        <v>0</v>
      </c>
      <c r="CX222" t="s">
        <v>30</v>
      </c>
      <c r="CY222" t="s">
        <v>7493</v>
      </c>
      <c r="CZ222" t="s">
        <v>514</v>
      </c>
      <c r="DA222">
        <v>1.21</v>
      </c>
      <c r="DB222">
        <v>12100</v>
      </c>
      <c r="DC222">
        <v>12100</v>
      </c>
      <c r="DD222">
        <v>800</v>
      </c>
      <c r="DE222">
        <v>1</v>
      </c>
      <c r="DF222" t="s">
        <v>7492</v>
      </c>
      <c r="DG222">
        <v>0</v>
      </c>
      <c r="DH222" t="s">
        <v>7499</v>
      </c>
      <c r="DI222">
        <v>10000</v>
      </c>
      <c r="DJ222" t="s">
        <v>288</v>
      </c>
      <c r="DK222">
        <v>650</v>
      </c>
      <c r="DL222">
        <v>8</v>
      </c>
      <c r="DM222" t="s">
        <v>2523</v>
      </c>
      <c r="DN222" t="s">
        <v>7288</v>
      </c>
      <c r="DO222" t="s">
        <v>8536</v>
      </c>
      <c r="DQ222">
        <f t="shared" si="7"/>
        <v>1</v>
      </c>
    </row>
    <row r="223" spans="1:121" x14ac:dyDescent="0.35">
      <c r="A223" t="str">
        <f t="shared" si="6"/>
        <v>FFSB0665</v>
      </c>
      <c r="B223" t="s">
        <v>7483</v>
      </c>
      <c r="C223">
        <v>10000</v>
      </c>
      <c r="D223" t="s">
        <v>7483</v>
      </c>
      <c r="E223" t="s">
        <v>288</v>
      </c>
      <c r="F223" t="s">
        <v>7483</v>
      </c>
      <c r="G223" t="s">
        <v>7491</v>
      </c>
      <c r="H223" t="s">
        <v>2282</v>
      </c>
      <c r="I223" t="s">
        <v>2523</v>
      </c>
      <c r="J223" t="s">
        <v>7288</v>
      </c>
      <c r="K223">
        <v>10000</v>
      </c>
      <c r="L223" t="s">
        <v>7490</v>
      </c>
      <c r="M223">
        <v>0</v>
      </c>
      <c r="N223" t="s">
        <v>7483</v>
      </c>
      <c r="O223">
        <v>0</v>
      </c>
      <c r="P223">
        <v>0</v>
      </c>
      <c r="Q223">
        <v>3265427</v>
      </c>
      <c r="R223">
        <v>0</v>
      </c>
      <c r="S223" t="s">
        <v>7489</v>
      </c>
      <c r="T223" t="s">
        <v>7488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 t="s">
        <v>129</v>
      </c>
      <c r="AB223">
        <v>0</v>
      </c>
      <c r="AC223">
        <v>0</v>
      </c>
      <c r="AD223">
        <v>0</v>
      </c>
      <c r="AE223">
        <v>0</v>
      </c>
      <c r="AF223" t="s">
        <v>514</v>
      </c>
      <c r="AG223">
        <v>0</v>
      </c>
      <c r="AH223" t="s">
        <v>129</v>
      </c>
      <c r="AI223" t="s">
        <v>514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1.036</v>
      </c>
      <c r="AQ223">
        <v>0</v>
      </c>
      <c r="AR223">
        <v>0.91356999999999999</v>
      </c>
      <c r="AS223">
        <v>0</v>
      </c>
      <c r="AT223">
        <v>0</v>
      </c>
      <c r="AU223">
        <v>1.0091886560000001</v>
      </c>
      <c r="AV223">
        <v>0</v>
      </c>
      <c r="AW223">
        <v>0.999</v>
      </c>
      <c r="AX223">
        <v>0.93300000000000005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1600</v>
      </c>
      <c r="BH223">
        <v>0</v>
      </c>
      <c r="BI223">
        <v>0</v>
      </c>
      <c r="BJ223">
        <v>795</v>
      </c>
      <c r="BK223">
        <v>0</v>
      </c>
      <c r="BL223">
        <v>788</v>
      </c>
      <c r="BM223">
        <v>795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800</v>
      </c>
      <c r="BU223">
        <v>0</v>
      </c>
      <c r="BV223">
        <v>800</v>
      </c>
      <c r="BW223">
        <v>0</v>
      </c>
      <c r="BX223">
        <v>0</v>
      </c>
      <c r="BY223">
        <v>1</v>
      </c>
      <c r="BZ223">
        <v>0</v>
      </c>
      <c r="CA223">
        <v>1</v>
      </c>
      <c r="CB223">
        <v>1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 t="s">
        <v>7487</v>
      </c>
      <c r="CJ223">
        <v>0</v>
      </c>
      <c r="CK223" t="s">
        <v>7482</v>
      </c>
      <c r="CL223">
        <v>0</v>
      </c>
      <c r="CM223">
        <v>0</v>
      </c>
      <c r="CN223" t="s">
        <v>7486</v>
      </c>
      <c r="CO223">
        <v>0</v>
      </c>
      <c r="CP223" t="s">
        <v>7485</v>
      </c>
      <c r="CQ223" t="s">
        <v>7484</v>
      </c>
      <c r="CR223">
        <v>0</v>
      </c>
      <c r="CS223">
        <v>0</v>
      </c>
      <c r="CT223">
        <v>0</v>
      </c>
      <c r="CU223">
        <v>0</v>
      </c>
      <c r="CV223">
        <v>0</v>
      </c>
      <c r="CW223">
        <v>0</v>
      </c>
      <c r="CX223" t="s">
        <v>25</v>
      </c>
      <c r="CY223" t="s">
        <v>7483</v>
      </c>
      <c r="CZ223">
        <v>0</v>
      </c>
      <c r="DA223">
        <v>0.91356999999999999</v>
      </c>
      <c r="DB223">
        <v>9135.7000000000007</v>
      </c>
      <c r="DC223">
        <v>9135.7000000000007</v>
      </c>
      <c r="DD223">
        <v>1600</v>
      </c>
      <c r="DE223">
        <v>800</v>
      </c>
      <c r="DF223" t="s">
        <v>7482</v>
      </c>
      <c r="DG223">
        <v>0</v>
      </c>
      <c r="DH223" t="s">
        <v>7483</v>
      </c>
      <c r="DI223">
        <v>10000</v>
      </c>
      <c r="DJ223" t="s">
        <v>288</v>
      </c>
      <c r="DK223">
        <v>650</v>
      </c>
      <c r="DL223">
        <v>8</v>
      </c>
      <c r="DM223" t="s">
        <v>2523</v>
      </c>
      <c r="DN223" t="s">
        <v>7288</v>
      </c>
      <c r="DO223" t="s">
        <v>8536</v>
      </c>
      <c r="DQ223">
        <f t="shared" si="7"/>
        <v>1</v>
      </c>
    </row>
    <row r="224" spans="1:121" x14ac:dyDescent="0.35">
      <c r="A224" t="str">
        <f t="shared" si="6"/>
        <v>FFSB0865</v>
      </c>
      <c r="B224" t="s">
        <v>7472</v>
      </c>
      <c r="C224">
        <v>10000</v>
      </c>
      <c r="D224" t="s">
        <v>7472</v>
      </c>
      <c r="E224" t="s">
        <v>288</v>
      </c>
      <c r="F224" t="s">
        <v>7472</v>
      </c>
      <c r="G224" t="s">
        <v>7481</v>
      </c>
      <c r="H224" t="s">
        <v>2282</v>
      </c>
      <c r="I224" t="s">
        <v>2281</v>
      </c>
      <c r="J224" t="s">
        <v>7480</v>
      </c>
      <c r="K224">
        <v>10000</v>
      </c>
      <c r="L224" t="s">
        <v>7479</v>
      </c>
      <c r="M224">
        <v>0</v>
      </c>
      <c r="N224" t="s">
        <v>7472</v>
      </c>
      <c r="O224" t="s">
        <v>7472</v>
      </c>
      <c r="P224">
        <v>0</v>
      </c>
      <c r="Q224">
        <v>0</v>
      </c>
      <c r="R224">
        <v>0</v>
      </c>
      <c r="S224" t="s">
        <v>7478</v>
      </c>
      <c r="T224" t="s">
        <v>7477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 t="s">
        <v>129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 t="s">
        <v>129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1.9627300000000001</v>
      </c>
      <c r="AQ224">
        <v>0</v>
      </c>
      <c r="AR224">
        <v>1.5144299999999999</v>
      </c>
      <c r="AS224">
        <v>1.7736319700000001</v>
      </c>
      <c r="AT224">
        <v>0</v>
      </c>
      <c r="AU224">
        <v>0</v>
      </c>
      <c r="AV224">
        <v>0</v>
      </c>
      <c r="AW224">
        <v>1.71</v>
      </c>
      <c r="AX224">
        <v>1.6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800</v>
      </c>
      <c r="BU224">
        <v>0</v>
      </c>
      <c r="BV224">
        <v>800</v>
      </c>
      <c r="BW224">
        <v>800</v>
      </c>
      <c r="BX224">
        <v>0</v>
      </c>
      <c r="BY224">
        <v>0</v>
      </c>
      <c r="BZ224">
        <v>0</v>
      </c>
      <c r="CA224">
        <v>1</v>
      </c>
      <c r="CB224">
        <v>800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 t="s">
        <v>7476</v>
      </c>
      <c r="CJ224">
        <v>0</v>
      </c>
      <c r="CK224" t="s">
        <v>7471</v>
      </c>
      <c r="CL224" t="s">
        <v>7475</v>
      </c>
      <c r="CM224">
        <v>0</v>
      </c>
      <c r="CN224">
        <v>0</v>
      </c>
      <c r="CO224">
        <v>0</v>
      </c>
      <c r="CP224" t="s">
        <v>7474</v>
      </c>
      <c r="CQ224" t="s">
        <v>7473</v>
      </c>
      <c r="CR224">
        <v>0</v>
      </c>
      <c r="CS224">
        <v>0</v>
      </c>
      <c r="CT224">
        <v>0</v>
      </c>
      <c r="CU224">
        <v>0</v>
      </c>
      <c r="CV224">
        <v>0</v>
      </c>
      <c r="CW224">
        <v>0</v>
      </c>
      <c r="CX224" t="s">
        <v>25</v>
      </c>
      <c r="CY224" t="s">
        <v>7472</v>
      </c>
      <c r="CZ224">
        <v>0</v>
      </c>
      <c r="DA224">
        <v>1.5144299999999999</v>
      </c>
      <c r="DB224">
        <v>15144.3</v>
      </c>
      <c r="DC224">
        <v>15144.3</v>
      </c>
      <c r="DD224">
        <v>0</v>
      </c>
      <c r="DE224">
        <v>800</v>
      </c>
      <c r="DF224" t="s">
        <v>7471</v>
      </c>
      <c r="DG224">
        <v>0</v>
      </c>
      <c r="DH224" t="s">
        <v>7472</v>
      </c>
      <c r="DI224">
        <v>10000</v>
      </c>
      <c r="DJ224" t="s">
        <v>288</v>
      </c>
      <c r="DK224">
        <v>650</v>
      </c>
      <c r="DL224">
        <v>15.4</v>
      </c>
      <c r="DM224" t="s">
        <v>2281</v>
      </c>
      <c r="DN224" t="s">
        <v>7480</v>
      </c>
      <c r="DO224" t="s">
        <v>8536</v>
      </c>
      <c r="DQ224">
        <f t="shared" si="7"/>
        <v>1</v>
      </c>
    </row>
    <row r="225" spans="1:121" x14ac:dyDescent="0.35">
      <c r="A225" t="str">
        <f t="shared" si="6"/>
        <v>FFSB0865</v>
      </c>
      <c r="B225" t="s">
        <v>7468</v>
      </c>
      <c r="C225">
        <v>10000</v>
      </c>
      <c r="D225" t="s">
        <v>7468</v>
      </c>
      <c r="E225" t="s">
        <v>288</v>
      </c>
      <c r="F225" t="s">
        <v>7468</v>
      </c>
      <c r="G225" t="s">
        <v>7470</v>
      </c>
      <c r="H225" t="s">
        <v>2282</v>
      </c>
      <c r="I225" t="s">
        <v>2366</v>
      </c>
      <c r="J225" t="s">
        <v>7245</v>
      </c>
      <c r="K225">
        <v>10000</v>
      </c>
      <c r="L225" t="s">
        <v>7469</v>
      </c>
      <c r="M225">
        <v>0</v>
      </c>
      <c r="N225" t="s">
        <v>7468</v>
      </c>
      <c r="O225">
        <v>0</v>
      </c>
      <c r="P225">
        <v>0</v>
      </c>
      <c r="Q225">
        <v>3265428</v>
      </c>
      <c r="R225">
        <v>0</v>
      </c>
      <c r="S225" t="s">
        <v>7467</v>
      </c>
      <c r="T225" t="s">
        <v>7462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 t="s">
        <v>129</v>
      </c>
      <c r="AB225">
        <v>0</v>
      </c>
      <c r="AC225">
        <v>0</v>
      </c>
      <c r="AD225">
        <v>0</v>
      </c>
      <c r="AE225">
        <v>0</v>
      </c>
      <c r="AF225" t="s">
        <v>514</v>
      </c>
      <c r="AG225">
        <v>0</v>
      </c>
      <c r="AH225" t="s">
        <v>129</v>
      </c>
      <c r="AI225" t="s">
        <v>514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1.61</v>
      </c>
      <c r="AQ225">
        <v>0</v>
      </c>
      <c r="AR225">
        <v>1.41974</v>
      </c>
      <c r="AS225">
        <v>0</v>
      </c>
      <c r="AT225">
        <v>0</v>
      </c>
      <c r="AU225">
        <v>1.5635317209999999</v>
      </c>
      <c r="AV225">
        <v>0</v>
      </c>
      <c r="AW225">
        <v>1.6</v>
      </c>
      <c r="AX225">
        <v>1.3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800</v>
      </c>
      <c r="BF225">
        <v>0</v>
      </c>
      <c r="BG225">
        <v>1600</v>
      </c>
      <c r="BH225">
        <v>0</v>
      </c>
      <c r="BI225">
        <v>0</v>
      </c>
      <c r="BJ225">
        <v>800</v>
      </c>
      <c r="BK225">
        <v>0</v>
      </c>
      <c r="BL225">
        <v>794</v>
      </c>
      <c r="BM225">
        <v>800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800</v>
      </c>
      <c r="BU225">
        <v>0</v>
      </c>
      <c r="BV225">
        <v>800</v>
      </c>
      <c r="BW225">
        <v>0</v>
      </c>
      <c r="BX225">
        <v>0</v>
      </c>
      <c r="BY225">
        <v>1</v>
      </c>
      <c r="BZ225">
        <v>0</v>
      </c>
      <c r="CA225">
        <v>1</v>
      </c>
      <c r="CB225">
        <v>1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 t="s">
        <v>7466</v>
      </c>
      <c r="CJ225">
        <v>0</v>
      </c>
      <c r="CK225" t="s">
        <v>7465</v>
      </c>
      <c r="CL225">
        <v>0</v>
      </c>
      <c r="CM225">
        <v>0</v>
      </c>
      <c r="CN225" t="s">
        <v>7464</v>
      </c>
      <c r="CO225">
        <v>0</v>
      </c>
      <c r="CP225" t="s">
        <v>7463</v>
      </c>
      <c r="CQ225" t="s">
        <v>7461</v>
      </c>
      <c r="CR225">
        <v>0</v>
      </c>
      <c r="CS225">
        <v>0</v>
      </c>
      <c r="CT225">
        <v>0</v>
      </c>
      <c r="CU225">
        <v>0</v>
      </c>
      <c r="CV225">
        <v>0</v>
      </c>
      <c r="CW225">
        <v>0</v>
      </c>
      <c r="CX225" t="s">
        <v>30</v>
      </c>
      <c r="CY225" t="s">
        <v>7462</v>
      </c>
      <c r="CZ225" t="s">
        <v>514</v>
      </c>
      <c r="DA225">
        <v>1.3</v>
      </c>
      <c r="DB225">
        <v>13000</v>
      </c>
      <c r="DC225">
        <v>13000</v>
      </c>
      <c r="DD225">
        <v>800</v>
      </c>
      <c r="DE225">
        <v>1</v>
      </c>
      <c r="DF225" t="s">
        <v>7461</v>
      </c>
      <c r="DG225">
        <v>0</v>
      </c>
      <c r="DH225" t="s">
        <v>7468</v>
      </c>
      <c r="DI225">
        <v>10000</v>
      </c>
      <c r="DJ225" t="s">
        <v>288</v>
      </c>
      <c r="DK225">
        <v>650</v>
      </c>
      <c r="DL225">
        <v>10.1</v>
      </c>
      <c r="DM225" t="s">
        <v>2366</v>
      </c>
      <c r="DN225" t="s">
        <v>7245</v>
      </c>
      <c r="DO225" t="s">
        <v>8536</v>
      </c>
      <c r="DQ225">
        <f t="shared" si="7"/>
        <v>1</v>
      </c>
    </row>
    <row r="226" spans="1:121" x14ac:dyDescent="0.35">
      <c r="A226" t="str">
        <f t="shared" si="6"/>
        <v>FFSB0865</v>
      </c>
      <c r="B226" t="s">
        <v>7451</v>
      </c>
      <c r="C226">
        <v>10000</v>
      </c>
      <c r="D226" t="s">
        <v>7451</v>
      </c>
      <c r="E226" t="s">
        <v>288</v>
      </c>
      <c r="F226" t="s">
        <v>7451</v>
      </c>
      <c r="G226" t="s">
        <v>7460</v>
      </c>
      <c r="H226" t="s">
        <v>2282</v>
      </c>
      <c r="I226" t="s">
        <v>2366</v>
      </c>
      <c r="J226" t="s">
        <v>7245</v>
      </c>
      <c r="K226">
        <v>10000</v>
      </c>
      <c r="L226" t="s">
        <v>7459</v>
      </c>
      <c r="M226">
        <v>0</v>
      </c>
      <c r="N226" t="s">
        <v>7451</v>
      </c>
      <c r="O226" t="s">
        <v>7451</v>
      </c>
      <c r="P226">
        <v>0</v>
      </c>
      <c r="Q226">
        <v>3265429</v>
      </c>
      <c r="R226">
        <v>0</v>
      </c>
      <c r="S226" t="s">
        <v>7458</v>
      </c>
      <c r="T226" t="s">
        <v>7457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 t="s">
        <v>129</v>
      </c>
      <c r="AB226">
        <v>0</v>
      </c>
      <c r="AC226">
        <v>0</v>
      </c>
      <c r="AD226">
        <v>0</v>
      </c>
      <c r="AE226">
        <v>0</v>
      </c>
      <c r="AF226" t="s">
        <v>514</v>
      </c>
      <c r="AG226">
        <v>0</v>
      </c>
      <c r="AH226" t="s">
        <v>129</v>
      </c>
      <c r="AI226" t="s">
        <v>514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1.1619999999999999</v>
      </c>
      <c r="AQ226">
        <v>0</v>
      </c>
      <c r="AR226">
        <v>1.02468</v>
      </c>
      <c r="AS226">
        <v>1.271891077</v>
      </c>
      <c r="AT226">
        <v>0</v>
      </c>
      <c r="AU226">
        <v>1.1306531040000001</v>
      </c>
      <c r="AV226">
        <v>0</v>
      </c>
      <c r="AW226">
        <v>1.1200000000000001</v>
      </c>
      <c r="AX226">
        <v>1.05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800</v>
      </c>
      <c r="BF226">
        <v>0</v>
      </c>
      <c r="BG226">
        <v>1600</v>
      </c>
      <c r="BH226">
        <v>0</v>
      </c>
      <c r="BI226">
        <v>0</v>
      </c>
      <c r="BJ226">
        <v>790</v>
      </c>
      <c r="BK226">
        <v>0</v>
      </c>
      <c r="BL226">
        <v>770</v>
      </c>
      <c r="BM226">
        <v>790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800</v>
      </c>
      <c r="BU226">
        <v>0</v>
      </c>
      <c r="BV226">
        <v>800</v>
      </c>
      <c r="BW226">
        <v>800</v>
      </c>
      <c r="BX226">
        <v>0</v>
      </c>
      <c r="BY226">
        <v>1</v>
      </c>
      <c r="BZ226">
        <v>0</v>
      </c>
      <c r="CA226">
        <v>1</v>
      </c>
      <c r="CB226">
        <v>1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 t="s">
        <v>7456</v>
      </c>
      <c r="CJ226">
        <v>0</v>
      </c>
      <c r="CK226" t="s">
        <v>7450</v>
      </c>
      <c r="CL226" t="s">
        <v>7455</v>
      </c>
      <c r="CM226">
        <v>0</v>
      </c>
      <c r="CN226" t="s">
        <v>7454</v>
      </c>
      <c r="CO226">
        <v>0</v>
      </c>
      <c r="CP226" t="s">
        <v>7453</v>
      </c>
      <c r="CQ226" t="s">
        <v>7452</v>
      </c>
      <c r="CR226">
        <v>0</v>
      </c>
      <c r="CS226">
        <v>0</v>
      </c>
      <c r="CT226">
        <v>0</v>
      </c>
      <c r="CU226">
        <v>0</v>
      </c>
      <c r="CV226">
        <v>0</v>
      </c>
      <c r="CW226">
        <v>0</v>
      </c>
      <c r="CX226" t="s">
        <v>25</v>
      </c>
      <c r="CY226" t="s">
        <v>7451</v>
      </c>
      <c r="CZ226">
        <v>0</v>
      </c>
      <c r="DA226">
        <v>1.02468</v>
      </c>
      <c r="DB226">
        <v>10246.799999999999</v>
      </c>
      <c r="DC226">
        <v>10246.799999999999</v>
      </c>
      <c r="DD226">
        <v>1600</v>
      </c>
      <c r="DE226">
        <v>800</v>
      </c>
      <c r="DF226" t="s">
        <v>7450</v>
      </c>
      <c r="DG226">
        <v>0</v>
      </c>
      <c r="DH226" t="s">
        <v>7451</v>
      </c>
      <c r="DI226">
        <v>10000</v>
      </c>
      <c r="DJ226" t="s">
        <v>288</v>
      </c>
      <c r="DK226">
        <v>650</v>
      </c>
      <c r="DL226">
        <v>10.1</v>
      </c>
      <c r="DM226" t="s">
        <v>2366</v>
      </c>
      <c r="DN226" t="s">
        <v>7245</v>
      </c>
      <c r="DO226" t="s">
        <v>8536</v>
      </c>
      <c r="DQ226">
        <f t="shared" si="7"/>
        <v>1</v>
      </c>
    </row>
    <row r="227" spans="1:121" x14ac:dyDescent="0.35">
      <c r="A227" t="str">
        <f t="shared" si="6"/>
        <v>FFSB1065</v>
      </c>
      <c r="B227" t="s">
        <v>7422</v>
      </c>
      <c r="C227">
        <v>10000</v>
      </c>
      <c r="D227" t="s">
        <v>7422</v>
      </c>
      <c r="E227" t="s">
        <v>288</v>
      </c>
      <c r="F227" t="s">
        <v>7422</v>
      </c>
      <c r="G227" t="s">
        <v>7424</v>
      </c>
      <c r="H227" t="s">
        <v>2282</v>
      </c>
      <c r="I227" t="s">
        <v>4803</v>
      </c>
      <c r="J227" t="s">
        <v>7160</v>
      </c>
      <c r="K227">
        <v>10000</v>
      </c>
      <c r="L227" t="s">
        <v>7423</v>
      </c>
      <c r="M227">
        <v>0</v>
      </c>
      <c r="N227" t="s">
        <v>7422</v>
      </c>
      <c r="O227">
        <v>0</v>
      </c>
      <c r="P227">
        <v>0</v>
      </c>
      <c r="Q227">
        <v>3367807</v>
      </c>
      <c r="R227">
        <v>0</v>
      </c>
      <c r="S227" t="s">
        <v>7421</v>
      </c>
      <c r="T227" t="s">
        <v>7416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 t="s">
        <v>129</v>
      </c>
      <c r="AB227">
        <v>0</v>
      </c>
      <c r="AC227">
        <v>0</v>
      </c>
      <c r="AD227">
        <v>0</v>
      </c>
      <c r="AE227">
        <v>0</v>
      </c>
      <c r="AF227" t="s">
        <v>514</v>
      </c>
      <c r="AG227">
        <v>0</v>
      </c>
      <c r="AH227" t="s">
        <v>129</v>
      </c>
      <c r="AI227" t="s">
        <v>514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1.476</v>
      </c>
      <c r="AQ227">
        <v>0</v>
      </c>
      <c r="AR227">
        <v>1.4814700000000001</v>
      </c>
      <c r="AS227">
        <v>0</v>
      </c>
      <c r="AT227">
        <v>0</v>
      </c>
      <c r="AU227">
        <v>1.6152187200000001</v>
      </c>
      <c r="AV227">
        <v>0</v>
      </c>
      <c r="AW227">
        <v>1.62</v>
      </c>
      <c r="AX227">
        <v>1.32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800</v>
      </c>
      <c r="BU227">
        <v>0</v>
      </c>
      <c r="BV227">
        <v>800</v>
      </c>
      <c r="BW227">
        <v>0</v>
      </c>
      <c r="BX227">
        <v>0</v>
      </c>
      <c r="BY227">
        <v>1</v>
      </c>
      <c r="BZ227">
        <v>0</v>
      </c>
      <c r="CA227">
        <v>1</v>
      </c>
      <c r="CB227">
        <v>1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 t="s">
        <v>7420</v>
      </c>
      <c r="CJ227">
        <v>0</v>
      </c>
      <c r="CK227" t="s">
        <v>7419</v>
      </c>
      <c r="CL227">
        <v>0</v>
      </c>
      <c r="CM227">
        <v>0</v>
      </c>
      <c r="CN227" t="s">
        <v>7418</v>
      </c>
      <c r="CO227">
        <v>0</v>
      </c>
      <c r="CP227" t="s">
        <v>7417</v>
      </c>
      <c r="CQ227" t="s">
        <v>7415</v>
      </c>
      <c r="CR227">
        <v>0</v>
      </c>
      <c r="CS227">
        <v>0</v>
      </c>
      <c r="CT227">
        <v>0</v>
      </c>
      <c r="CU227">
        <v>0</v>
      </c>
      <c r="CV227">
        <v>0</v>
      </c>
      <c r="CW227">
        <v>0</v>
      </c>
      <c r="CX227" t="s">
        <v>30</v>
      </c>
      <c r="CY227" t="s">
        <v>7416</v>
      </c>
      <c r="CZ227" t="s">
        <v>514</v>
      </c>
      <c r="DA227">
        <v>1.32</v>
      </c>
      <c r="DB227">
        <v>13200</v>
      </c>
      <c r="DC227">
        <v>13200</v>
      </c>
      <c r="DD227">
        <v>0</v>
      </c>
      <c r="DE227">
        <v>1</v>
      </c>
      <c r="DF227" t="s">
        <v>7415</v>
      </c>
      <c r="DG227">
        <v>0</v>
      </c>
      <c r="DH227" t="s">
        <v>7422</v>
      </c>
      <c r="DI227">
        <v>10000</v>
      </c>
      <c r="DJ227" t="s">
        <v>288</v>
      </c>
      <c r="DK227">
        <v>650</v>
      </c>
      <c r="DL227">
        <v>27</v>
      </c>
      <c r="DM227" t="s">
        <v>4803</v>
      </c>
      <c r="DN227" t="s">
        <v>7160</v>
      </c>
      <c r="DO227" t="s">
        <v>8536</v>
      </c>
      <c r="DQ227">
        <f t="shared" si="7"/>
        <v>1</v>
      </c>
    </row>
    <row r="228" spans="1:121" x14ac:dyDescent="0.35">
      <c r="A228" t="str">
        <f t="shared" si="6"/>
        <v>FFSB1065</v>
      </c>
      <c r="B228" t="s">
        <v>7400</v>
      </c>
      <c r="C228">
        <v>10000</v>
      </c>
      <c r="D228" t="s">
        <v>7400</v>
      </c>
      <c r="E228" t="s">
        <v>288</v>
      </c>
      <c r="F228" t="s">
        <v>7400</v>
      </c>
      <c r="G228" t="s">
        <v>7414</v>
      </c>
      <c r="H228" t="s">
        <v>2282</v>
      </c>
      <c r="I228" t="s">
        <v>4803</v>
      </c>
      <c r="J228" t="s">
        <v>7160</v>
      </c>
      <c r="K228">
        <v>10000</v>
      </c>
      <c r="L228" t="s">
        <v>7413</v>
      </c>
      <c r="M228" t="s">
        <v>7400</v>
      </c>
      <c r="N228" t="s">
        <v>7400</v>
      </c>
      <c r="O228" t="s">
        <v>7400</v>
      </c>
      <c r="P228">
        <v>0</v>
      </c>
      <c r="Q228">
        <v>2981082</v>
      </c>
      <c r="R228" t="s">
        <v>7412</v>
      </c>
      <c r="S228" t="s">
        <v>7411</v>
      </c>
      <c r="T228" t="s">
        <v>7410</v>
      </c>
      <c r="U228">
        <v>0</v>
      </c>
      <c r="V228">
        <v>1859177</v>
      </c>
      <c r="W228">
        <v>0</v>
      </c>
      <c r="X228">
        <v>0</v>
      </c>
      <c r="Y228">
        <v>0</v>
      </c>
      <c r="Z228" t="s">
        <v>7400</v>
      </c>
      <c r="AA228" t="s">
        <v>129</v>
      </c>
      <c r="AB228" t="s">
        <v>514</v>
      </c>
      <c r="AC228">
        <v>0</v>
      </c>
      <c r="AD228">
        <v>0</v>
      </c>
      <c r="AE228">
        <v>0</v>
      </c>
      <c r="AF228" t="s">
        <v>514</v>
      </c>
      <c r="AG228" t="s">
        <v>129</v>
      </c>
      <c r="AH228" t="s">
        <v>129</v>
      </c>
      <c r="AI228" t="s">
        <v>514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2.2400000000000002</v>
      </c>
      <c r="AQ228">
        <v>2.4630000000000001</v>
      </c>
      <c r="AR228">
        <v>1.97529</v>
      </c>
      <c r="AS228">
        <v>2.3133878160000001</v>
      </c>
      <c r="AT228">
        <v>0</v>
      </c>
      <c r="AU228">
        <v>2.041636462</v>
      </c>
      <c r="AV228">
        <v>2.94</v>
      </c>
      <c r="AW228">
        <v>2.2400000000000002</v>
      </c>
      <c r="AX228">
        <v>2.65</v>
      </c>
      <c r="AY228">
        <v>0</v>
      </c>
      <c r="AZ228">
        <v>2.5960000000000001</v>
      </c>
      <c r="BA228">
        <v>0</v>
      </c>
      <c r="BB228">
        <v>0</v>
      </c>
      <c r="BC228">
        <v>0</v>
      </c>
      <c r="BD228">
        <v>2.1053000000000002</v>
      </c>
      <c r="BE228">
        <v>0</v>
      </c>
      <c r="BF228">
        <v>800</v>
      </c>
      <c r="BG228">
        <v>0</v>
      </c>
      <c r="BH228">
        <v>0</v>
      </c>
      <c r="BI228">
        <v>0</v>
      </c>
      <c r="BJ228">
        <v>789</v>
      </c>
      <c r="BK228">
        <v>800</v>
      </c>
      <c r="BL228">
        <v>1600</v>
      </c>
      <c r="BM228">
        <v>786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8000</v>
      </c>
      <c r="BT228">
        <v>800</v>
      </c>
      <c r="BU228">
        <v>1</v>
      </c>
      <c r="BV228">
        <v>800</v>
      </c>
      <c r="BW228">
        <v>800</v>
      </c>
      <c r="BX228">
        <v>0</v>
      </c>
      <c r="BY228">
        <v>1</v>
      </c>
      <c r="BZ228">
        <v>800</v>
      </c>
      <c r="CA228">
        <v>1</v>
      </c>
      <c r="CB228">
        <v>1</v>
      </c>
      <c r="CC228">
        <v>0</v>
      </c>
      <c r="CD228">
        <v>2</v>
      </c>
      <c r="CE228">
        <v>0</v>
      </c>
      <c r="CF228">
        <v>0</v>
      </c>
      <c r="CG228">
        <v>0</v>
      </c>
      <c r="CH228">
        <v>800</v>
      </c>
      <c r="CI228" t="s">
        <v>7409</v>
      </c>
      <c r="CJ228" t="s">
        <v>7408</v>
      </c>
      <c r="CK228" t="s">
        <v>7399</v>
      </c>
      <c r="CL228" t="s">
        <v>7407</v>
      </c>
      <c r="CM228">
        <v>0</v>
      </c>
      <c r="CN228" t="s">
        <v>7406</v>
      </c>
      <c r="CO228" t="s">
        <v>7405</v>
      </c>
      <c r="CP228" t="s">
        <v>7404</v>
      </c>
      <c r="CQ228" t="s">
        <v>7403</v>
      </c>
      <c r="CR228">
        <v>0</v>
      </c>
      <c r="CS228" t="s">
        <v>7402</v>
      </c>
      <c r="CT228">
        <v>0</v>
      </c>
      <c r="CU228">
        <v>0</v>
      </c>
      <c r="CV228">
        <v>0</v>
      </c>
      <c r="CW228" t="s">
        <v>7401</v>
      </c>
      <c r="CX228" t="s">
        <v>25</v>
      </c>
      <c r="CY228" t="s">
        <v>7400</v>
      </c>
      <c r="CZ228">
        <v>0</v>
      </c>
      <c r="DA228">
        <v>1.97529</v>
      </c>
      <c r="DB228">
        <v>19752.900000000001</v>
      </c>
      <c r="DC228">
        <v>19752.900000000001</v>
      </c>
      <c r="DD228">
        <v>0</v>
      </c>
      <c r="DE228">
        <v>800</v>
      </c>
      <c r="DF228" t="s">
        <v>7399</v>
      </c>
      <c r="DG228">
        <v>0</v>
      </c>
      <c r="DH228" t="s">
        <v>7400</v>
      </c>
      <c r="DI228">
        <v>10000</v>
      </c>
      <c r="DJ228" t="s">
        <v>288</v>
      </c>
      <c r="DK228">
        <v>650</v>
      </c>
      <c r="DL228">
        <v>27</v>
      </c>
      <c r="DM228" t="s">
        <v>4803</v>
      </c>
      <c r="DN228" t="s">
        <v>7160</v>
      </c>
      <c r="DO228" t="s">
        <v>8536</v>
      </c>
      <c r="DQ228">
        <f t="shared" si="7"/>
        <v>1</v>
      </c>
    </row>
    <row r="229" spans="1:121" x14ac:dyDescent="0.35">
      <c r="A229" t="str">
        <f t="shared" si="6"/>
        <v>FFSB1265</v>
      </c>
      <c r="B229" t="s">
        <v>7391</v>
      </c>
      <c r="C229">
        <v>10000</v>
      </c>
      <c r="D229" t="s">
        <v>7391</v>
      </c>
      <c r="E229" t="s">
        <v>288</v>
      </c>
      <c r="F229" t="s">
        <v>7391</v>
      </c>
      <c r="G229" t="s">
        <v>7398</v>
      </c>
      <c r="H229" t="s">
        <v>2282</v>
      </c>
      <c r="I229" t="s">
        <v>2947</v>
      </c>
      <c r="J229" t="s">
        <v>7397</v>
      </c>
      <c r="K229">
        <v>10000</v>
      </c>
      <c r="L229" t="s">
        <v>7396</v>
      </c>
      <c r="M229">
        <v>0</v>
      </c>
      <c r="N229" t="s">
        <v>7391</v>
      </c>
      <c r="O229" t="s">
        <v>7391</v>
      </c>
      <c r="P229">
        <v>0</v>
      </c>
      <c r="Q229">
        <v>0</v>
      </c>
      <c r="R229">
        <v>0</v>
      </c>
      <c r="S229">
        <v>0</v>
      </c>
      <c r="T229" t="s">
        <v>7395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 t="s">
        <v>129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2.944</v>
      </c>
      <c r="AQ229">
        <v>0</v>
      </c>
      <c r="AR229">
        <v>2.2715900000000002</v>
      </c>
      <c r="AS229">
        <v>2.6604592519999999</v>
      </c>
      <c r="AT229">
        <v>0</v>
      </c>
      <c r="AU229">
        <v>0</v>
      </c>
      <c r="AV229">
        <v>0</v>
      </c>
      <c r="AW229">
        <v>0</v>
      </c>
      <c r="AX229">
        <v>2.4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0</v>
      </c>
      <c r="BQ229">
        <v>0</v>
      </c>
      <c r="BR229">
        <v>0</v>
      </c>
      <c r="BS229">
        <v>0</v>
      </c>
      <c r="BT229">
        <v>800</v>
      </c>
      <c r="BU229">
        <v>0</v>
      </c>
      <c r="BV229">
        <v>800</v>
      </c>
      <c r="BW229">
        <v>800</v>
      </c>
      <c r="BX229">
        <v>0</v>
      </c>
      <c r="BY229">
        <v>0</v>
      </c>
      <c r="BZ229">
        <v>0</v>
      </c>
      <c r="CA229">
        <v>0</v>
      </c>
      <c r="CB229">
        <v>800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 t="s">
        <v>7394</v>
      </c>
      <c r="CJ229">
        <v>0</v>
      </c>
      <c r="CK229" t="s">
        <v>7390</v>
      </c>
      <c r="CL229" t="s">
        <v>7393</v>
      </c>
      <c r="CM229">
        <v>0</v>
      </c>
      <c r="CN229">
        <v>0</v>
      </c>
      <c r="CO229">
        <v>0</v>
      </c>
      <c r="CP229">
        <v>0</v>
      </c>
      <c r="CQ229" t="s">
        <v>7392</v>
      </c>
      <c r="CR229">
        <v>0</v>
      </c>
      <c r="CS229">
        <v>0</v>
      </c>
      <c r="CT229">
        <v>0</v>
      </c>
      <c r="CU229">
        <v>0</v>
      </c>
      <c r="CV229">
        <v>0</v>
      </c>
      <c r="CW229">
        <v>0</v>
      </c>
      <c r="CX229" t="s">
        <v>25</v>
      </c>
      <c r="CY229" t="s">
        <v>7391</v>
      </c>
      <c r="CZ229">
        <v>0</v>
      </c>
      <c r="DA229">
        <v>2.2715900000000002</v>
      </c>
      <c r="DB229">
        <v>22715.9</v>
      </c>
      <c r="DC229">
        <v>22715.9</v>
      </c>
      <c r="DD229">
        <v>0</v>
      </c>
      <c r="DE229">
        <v>800</v>
      </c>
      <c r="DF229" t="s">
        <v>7390</v>
      </c>
      <c r="DG229">
        <v>0</v>
      </c>
      <c r="DH229" t="s">
        <v>7391</v>
      </c>
      <c r="DI229">
        <v>10000</v>
      </c>
      <c r="DJ229" t="s">
        <v>288</v>
      </c>
      <c r="DK229">
        <v>650</v>
      </c>
      <c r="DL229">
        <v>14</v>
      </c>
      <c r="DM229" t="s">
        <v>2947</v>
      </c>
      <c r="DN229" t="s">
        <v>7397</v>
      </c>
      <c r="DO229" t="s">
        <v>8536</v>
      </c>
      <c r="DQ229">
        <f t="shared" si="7"/>
        <v>1</v>
      </c>
    </row>
    <row r="230" spans="1:121" x14ac:dyDescent="0.35">
      <c r="A230" t="str">
        <f t="shared" si="6"/>
        <v>FFSB2065</v>
      </c>
      <c r="B230" t="s">
        <v>7370</v>
      </c>
      <c r="C230">
        <v>10000</v>
      </c>
      <c r="D230" t="s">
        <v>7370</v>
      </c>
      <c r="E230" t="s">
        <v>288</v>
      </c>
      <c r="F230" t="s">
        <v>7370</v>
      </c>
      <c r="G230" t="s">
        <v>7373</v>
      </c>
      <c r="H230" t="s">
        <v>2282</v>
      </c>
      <c r="I230" t="s">
        <v>4775</v>
      </c>
      <c r="J230" t="s">
        <v>7372</v>
      </c>
      <c r="K230">
        <v>10000</v>
      </c>
      <c r="L230" t="s">
        <v>7371</v>
      </c>
      <c r="M230">
        <v>0</v>
      </c>
      <c r="N230" t="s">
        <v>7370</v>
      </c>
      <c r="O230">
        <v>0</v>
      </c>
      <c r="P230">
        <v>0</v>
      </c>
      <c r="Q230">
        <v>3367808</v>
      </c>
      <c r="R230">
        <v>0</v>
      </c>
      <c r="S230" t="s">
        <v>7369</v>
      </c>
      <c r="T230" t="s">
        <v>7364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 t="s">
        <v>129</v>
      </c>
      <c r="AB230">
        <v>0</v>
      </c>
      <c r="AC230">
        <v>0</v>
      </c>
      <c r="AD230">
        <v>0</v>
      </c>
      <c r="AE230">
        <v>0</v>
      </c>
      <c r="AF230" t="s">
        <v>514</v>
      </c>
      <c r="AG230">
        <v>0</v>
      </c>
      <c r="AH230" t="s">
        <v>129</v>
      </c>
      <c r="AI230" t="s">
        <v>514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2.2755000000000001</v>
      </c>
      <c r="AQ230">
        <v>0</v>
      </c>
      <c r="AR230">
        <v>2.2839299999999998</v>
      </c>
      <c r="AS230">
        <v>0</v>
      </c>
      <c r="AT230">
        <v>0</v>
      </c>
      <c r="AU230">
        <v>2.3517584560000002</v>
      </c>
      <c r="AV230">
        <v>0</v>
      </c>
      <c r="AW230">
        <v>2.4900000000000002</v>
      </c>
      <c r="AX230">
        <v>2.0699999999999998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800</v>
      </c>
      <c r="BU230">
        <v>0</v>
      </c>
      <c r="BV230">
        <v>800</v>
      </c>
      <c r="BW230">
        <v>0</v>
      </c>
      <c r="BX230">
        <v>0</v>
      </c>
      <c r="BY230">
        <v>1</v>
      </c>
      <c r="BZ230">
        <v>0</v>
      </c>
      <c r="CA230">
        <v>1</v>
      </c>
      <c r="CB230">
        <v>1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 t="s">
        <v>7368</v>
      </c>
      <c r="CJ230">
        <v>0</v>
      </c>
      <c r="CK230" t="s">
        <v>7367</v>
      </c>
      <c r="CL230">
        <v>0</v>
      </c>
      <c r="CM230">
        <v>0</v>
      </c>
      <c r="CN230" t="s">
        <v>7366</v>
      </c>
      <c r="CO230">
        <v>0</v>
      </c>
      <c r="CP230" t="s">
        <v>7365</v>
      </c>
      <c r="CQ230" t="s">
        <v>7363</v>
      </c>
      <c r="CR230">
        <v>0</v>
      </c>
      <c r="CS230">
        <v>0</v>
      </c>
      <c r="CT230">
        <v>0</v>
      </c>
      <c r="CU230">
        <v>0</v>
      </c>
      <c r="CV230">
        <v>0</v>
      </c>
      <c r="CW230">
        <v>0</v>
      </c>
      <c r="CX230" t="s">
        <v>30</v>
      </c>
      <c r="CY230" t="s">
        <v>7364</v>
      </c>
      <c r="CZ230" t="s">
        <v>514</v>
      </c>
      <c r="DA230">
        <v>2.0699999999999998</v>
      </c>
      <c r="DB230">
        <v>20700</v>
      </c>
      <c r="DC230">
        <v>20700</v>
      </c>
      <c r="DD230">
        <v>0</v>
      </c>
      <c r="DE230">
        <v>1</v>
      </c>
      <c r="DF230" t="s">
        <v>7363</v>
      </c>
      <c r="DG230">
        <v>0</v>
      </c>
      <c r="DH230" t="s">
        <v>7370</v>
      </c>
      <c r="DI230">
        <v>10000</v>
      </c>
      <c r="DJ230" t="s">
        <v>288</v>
      </c>
      <c r="DK230">
        <v>650</v>
      </c>
      <c r="DL230">
        <v>22.8</v>
      </c>
      <c r="DM230" t="s">
        <v>4775</v>
      </c>
      <c r="DN230" t="s">
        <v>7372</v>
      </c>
      <c r="DO230" t="s">
        <v>8536</v>
      </c>
      <c r="DQ230">
        <f t="shared" si="7"/>
        <v>1</v>
      </c>
    </row>
    <row r="231" spans="1:121" x14ac:dyDescent="0.35">
      <c r="A231" t="str">
        <f t="shared" si="6"/>
        <v>FFSB2065</v>
      </c>
      <c r="B231" t="s">
        <v>7355</v>
      </c>
      <c r="C231">
        <v>10000</v>
      </c>
      <c r="D231" t="s">
        <v>7355</v>
      </c>
      <c r="E231" t="s">
        <v>288</v>
      </c>
      <c r="F231" t="s">
        <v>7355</v>
      </c>
      <c r="G231" t="s">
        <v>7362</v>
      </c>
      <c r="H231" t="s">
        <v>2282</v>
      </c>
      <c r="I231" t="s">
        <v>3149</v>
      </c>
      <c r="J231" t="s">
        <v>6551</v>
      </c>
      <c r="K231">
        <v>10000</v>
      </c>
      <c r="L231" t="s">
        <v>7361</v>
      </c>
      <c r="M231">
        <v>0</v>
      </c>
      <c r="N231" t="s">
        <v>7355</v>
      </c>
      <c r="O231">
        <v>0</v>
      </c>
      <c r="P231">
        <v>0</v>
      </c>
      <c r="Q231">
        <v>0</v>
      </c>
      <c r="R231">
        <v>0</v>
      </c>
      <c r="S231" t="s">
        <v>7360</v>
      </c>
      <c r="T231" t="s">
        <v>7359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 t="s">
        <v>48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 t="s">
        <v>129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3.04</v>
      </c>
      <c r="AQ231">
        <v>0</v>
      </c>
      <c r="AR231">
        <v>2.3456600000000001</v>
      </c>
      <c r="AS231">
        <v>0</v>
      </c>
      <c r="AT231">
        <v>0</v>
      </c>
      <c r="AU231">
        <v>0</v>
      </c>
      <c r="AV231">
        <v>0</v>
      </c>
      <c r="AW231">
        <v>2.65</v>
      </c>
      <c r="AX231">
        <v>2.4700000000000002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724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800</v>
      </c>
      <c r="BU231">
        <v>0</v>
      </c>
      <c r="BV231">
        <v>800</v>
      </c>
      <c r="BW231">
        <v>0</v>
      </c>
      <c r="BX231">
        <v>0</v>
      </c>
      <c r="BY231">
        <v>0</v>
      </c>
      <c r="BZ231">
        <v>0</v>
      </c>
      <c r="CA231">
        <v>1</v>
      </c>
      <c r="CB231">
        <v>800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 t="s">
        <v>7358</v>
      </c>
      <c r="CJ231">
        <v>0</v>
      </c>
      <c r="CK231" t="s">
        <v>7354</v>
      </c>
      <c r="CL231">
        <v>0</v>
      </c>
      <c r="CM231">
        <v>0</v>
      </c>
      <c r="CN231">
        <v>0</v>
      </c>
      <c r="CO231">
        <v>0</v>
      </c>
      <c r="CP231" t="s">
        <v>7357</v>
      </c>
      <c r="CQ231" t="s">
        <v>7356</v>
      </c>
      <c r="CR231">
        <v>0</v>
      </c>
      <c r="CS231">
        <v>0</v>
      </c>
      <c r="CT231">
        <v>0</v>
      </c>
      <c r="CU231">
        <v>0</v>
      </c>
      <c r="CV231">
        <v>0</v>
      </c>
      <c r="CW231">
        <v>0</v>
      </c>
      <c r="CX231" t="s">
        <v>25</v>
      </c>
      <c r="CY231" t="s">
        <v>7355</v>
      </c>
      <c r="CZ231">
        <v>0</v>
      </c>
      <c r="DA231">
        <v>2.3456600000000001</v>
      </c>
      <c r="DB231">
        <v>23456.6</v>
      </c>
      <c r="DC231">
        <v>23456.6</v>
      </c>
      <c r="DD231">
        <v>0</v>
      </c>
      <c r="DE231">
        <v>800</v>
      </c>
      <c r="DF231" t="s">
        <v>7354</v>
      </c>
      <c r="DG231">
        <v>0</v>
      </c>
      <c r="DH231" t="s">
        <v>7355</v>
      </c>
      <c r="DI231">
        <v>10000</v>
      </c>
      <c r="DJ231" t="s">
        <v>288</v>
      </c>
      <c r="DK231">
        <v>650</v>
      </c>
      <c r="DL231">
        <v>23.6</v>
      </c>
      <c r="DM231" t="s">
        <v>3149</v>
      </c>
      <c r="DN231" t="s">
        <v>6551</v>
      </c>
      <c r="DO231" t="s">
        <v>8536</v>
      </c>
      <c r="DQ231">
        <f t="shared" si="7"/>
        <v>1</v>
      </c>
    </row>
    <row r="232" spans="1:121" x14ac:dyDescent="0.35">
      <c r="A232" t="str">
        <f t="shared" si="6"/>
        <v>FFSB2065</v>
      </c>
      <c r="B232" t="s">
        <v>7344</v>
      </c>
      <c r="C232">
        <v>10000</v>
      </c>
      <c r="D232" t="s">
        <v>7344</v>
      </c>
      <c r="E232" t="s">
        <v>288</v>
      </c>
      <c r="F232" t="s">
        <v>7344</v>
      </c>
      <c r="G232" t="s">
        <v>7353</v>
      </c>
      <c r="H232" t="s">
        <v>2282</v>
      </c>
      <c r="I232" t="s">
        <v>4775</v>
      </c>
      <c r="J232" t="s">
        <v>6551</v>
      </c>
      <c r="K232">
        <v>10000</v>
      </c>
      <c r="L232" t="s">
        <v>7352</v>
      </c>
      <c r="M232">
        <v>0</v>
      </c>
      <c r="N232" t="s">
        <v>7344</v>
      </c>
      <c r="O232" t="s">
        <v>7344</v>
      </c>
      <c r="P232">
        <v>0</v>
      </c>
      <c r="Q232">
        <v>3131449</v>
      </c>
      <c r="R232">
        <v>0</v>
      </c>
      <c r="S232" t="s">
        <v>7351</v>
      </c>
      <c r="T232" t="s">
        <v>7350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 t="s">
        <v>129</v>
      </c>
      <c r="AB232">
        <v>0</v>
      </c>
      <c r="AC232">
        <v>0</v>
      </c>
      <c r="AD232">
        <v>0</v>
      </c>
      <c r="AE232">
        <v>0</v>
      </c>
      <c r="AF232" t="s">
        <v>514</v>
      </c>
      <c r="AG232">
        <v>0</v>
      </c>
      <c r="AH232" t="s">
        <v>129</v>
      </c>
      <c r="AI232" t="s">
        <v>514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2.52</v>
      </c>
      <c r="AQ232">
        <v>0</v>
      </c>
      <c r="AR232">
        <v>2.22221</v>
      </c>
      <c r="AS232">
        <v>2.551554603</v>
      </c>
      <c r="AT232">
        <v>0</v>
      </c>
      <c r="AU232">
        <v>2.403445455</v>
      </c>
      <c r="AV232">
        <v>0</v>
      </c>
      <c r="AW232">
        <v>2.5099999999999998</v>
      </c>
      <c r="AX232">
        <v>2.98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1600</v>
      </c>
      <c r="BH232">
        <v>0</v>
      </c>
      <c r="BI232">
        <v>0</v>
      </c>
      <c r="BJ232">
        <v>797</v>
      </c>
      <c r="BK232">
        <v>0</v>
      </c>
      <c r="BL232">
        <v>751</v>
      </c>
      <c r="BM232">
        <v>797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800</v>
      </c>
      <c r="BU232">
        <v>0</v>
      </c>
      <c r="BV232">
        <v>800</v>
      </c>
      <c r="BW232">
        <v>800</v>
      </c>
      <c r="BX232">
        <v>0</v>
      </c>
      <c r="BY232">
        <v>1</v>
      </c>
      <c r="BZ232">
        <v>0</v>
      </c>
      <c r="CA232">
        <v>1</v>
      </c>
      <c r="CB232">
        <v>1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 t="s">
        <v>7349</v>
      </c>
      <c r="CJ232">
        <v>0</v>
      </c>
      <c r="CK232" t="s">
        <v>7343</v>
      </c>
      <c r="CL232" t="s">
        <v>7348</v>
      </c>
      <c r="CM232">
        <v>0</v>
      </c>
      <c r="CN232" t="s">
        <v>7347</v>
      </c>
      <c r="CO232">
        <v>0</v>
      </c>
      <c r="CP232" t="s">
        <v>7346</v>
      </c>
      <c r="CQ232" t="s">
        <v>7345</v>
      </c>
      <c r="CR232">
        <v>0</v>
      </c>
      <c r="CS232">
        <v>0</v>
      </c>
      <c r="CT232">
        <v>0</v>
      </c>
      <c r="CU232">
        <v>0</v>
      </c>
      <c r="CV232">
        <v>0</v>
      </c>
      <c r="CW232">
        <v>0</v>
      </c>
      <c r="CX232" t="s">
        <v>25</v>
      </c>
      <c r="CY232" t="s">
        <v>7344</v>
      </c>
      <c r="CZ232">
        <v>0</v>
      </c>
      <c r="DA232">
        <v>2.22221</v>
      </c>
      <c r="DB232">
        <v>22222.1</v>
      </c>
      <c r="DC232">
        <v>22222.1</v>
      </c>
      <c r="DD232">
        <v>1600</v>
      </c>
      <c r="DE232">
        <v>800</v>
      </c>
      <c r="DF232" t="s">
        <v>7343</v>
      </c>
      <c r="DG232">
        <v>0</v>
      </c>
      <c r="DH232" t="s">
        <v>7344</v>
      </c>
      <c r="DI232">
        <v>10000</v>
      </c>
      <c r="DJ232" t="s">
        <v>288</v>
      </c>
      <c r="DK232">
        <v>650</v>
      </c>
      <c r="DL232">
        <v>20</v>
      </c>
      <c r="DM232" t="s">
        <v>4775</v>
      </c>
      <c r="DN232" t="s">
        <v>6551</v>
      </c>
      <c r="DO232" t="s">
        <v>8536</v>
      </c>
      <c r="DQ232">
        <f t="shared" si="7"/>
        <v>1</v>
      </c>
    </row>
    <row r="233" spans="1:121" x14ac:dyDescent="0.35">
      <c r="A233" t="str">
        <f t="shared" si="6"/>
        <v>FFSB3065</v>
      </c>
      <c r="B233" t="s">
        <v>7341</v>
      </c>
      <c r="C233">
        <v>10000</v>
      </c>
      <c r="D233" t="s">
        <v>7341</v>
      </c>
      <c r="E233" t="s">
        <v>288</v>
      </c>
      <c r="F233" t="s">
        <v>7341</v>
      </c>
      <c r="G233" t="s">
        <v>7342</v>
      </c>
      <c r="H233" t="s">
        <v>2282</v>
      </c>
      <c r="I233" t="s">
        <v>5007</v>
      </c>
      <c r="J233" t="s">
        <v>6972</v>
      </c>
      <c r="K233">
        <v>10000</v>
      </c>
      <c r="L233" t="s">
        <v>7334</v>
      </c>
      <c r="M233">
        <v>0</v>
      </c>
      <c r="N233" t="s">
        <v>7341</v>
      </c>
      <c r="O233">
        <v>0</v>
      </c>
      <c r="P233">
        <v>0</v>
      </c>
      <c r="Q233">
        <v>3367809</v>
      </c>
      <c r="R233">
        <v>0</v>
      </c>
      <c r="S233" t="s">
        <v>7340</v>
      </c>
      <c r="T233" t="s">
        <v>7339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 t="s">
        <v>129</v>
      </c>
      <c r="AB233">
        <v>0</v>
      </c>
      <c r="AC233">
        <v>0</v>
      </c>
      <c r="AD233">
        <v>0</v>
      </c>
      <c r="AE233">
        <v>0</v>
      </c>
      <c r="AF233" t="s">
        <v>514</v>
      </c>
      <c r="AG233">
        <v>0</v>
      </c>
      <c r="AH233" t="s">
        <v>129</v>
      </c>
      <c r="AI233" t="s">
        <v>514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3.198</v>
      </c>
      <c r="AQ233">
        <v>0</v>
      </c>
      <c r="AR233">
        <v>3.2098499999999999</v>
      </c>
      <c r="AS233">
        <v>0</v>
      </c>
      <c r="AT233">
        <v>0</v>
      </c>
      <c r="AU233">
        <v>3.3079679390000001</v>
      </c>
      <c r="AV233">
        <v>0</v>
      </c>
      <c r="AW233">
        <v>4.0199999999999996</v>
      </c>
      <c r="AX233">
        <v>3.23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800</v>
      </c>
      <c r="BU233">
        <v>0</v>
      </c>
      <c r="BV233">
        <v>800</v>
      </c>
      <c r="BW233">
        <v>0</v>
      </c>
      <c r="BX233">
        <v>0</v>
      </c>
      <c r="BY233">
        <v>1</v>
      </c>
      <c r="BZ233">
        <v>0</v>
      </c>
      <c r="CA233">
        <v>1</v>
      </c>
      <c r="CB233">
        <v>1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 t="s">
        <v>7333</v>
      </c>
      <c r="CJ233">
        <v>0</v>
      </c>
      <c r="CK233" t="s">
        <v>7338</v>
      </c>
      <c r="CL233">
        <v>0</v>
      </c>
      <c r="CM233">
        <v>0</v>
      </c>
      <c r="CN233" t="s">
        <v>7337</v>
      </c>
      <c r="CO233">
        <v>0</v>
      </c>
      <c r="CP233" t="s">
        <v>7336</v>
      </c>
      <c r="CQ233" t="s">
        <v>7335</v>
      </c>
      <c r="CR233">
        <v>0</v>
      </c>
      <c r="CS233">
        <v>0</v>
      </c>
      <c r="CT233">
        <v>0</v>
      </c>
      <c r="CU233">
        <v>0</v>
      </c>
      <c r="CV233">
        <v>0</v>
      </c>
      <c r="CW233">
        <v>0</v>
      </c>
      <c r="CX233" t="s">
        <v>23</v>
      </c>
      <c r="CY233" t="s">
        <v>7334</v>
      </c>
      <c r="CZ233" t="s">
        <v>129</v>
      </c>
      <c r="DA233">
        <v>3.198</v>
      </c>
      <c r="DB233">
        <v>31980</v>
      </c>
      <c r="DC233">
        <v>31980</v>
      </c>
      <c r="DD233">
        <v>0</v>
      </c>
      <c r="DE233">
        <v>800</v>
      </c>
      <c r="DF233" t="s">
        <v>7333</v>
      </c>
      <c r="DG233">
        <v>0</v>
      </c>
      <c r="DH233" t="s">
        <v>7341</v>
      </c>
      <c r="DI233">
        <v>10000</v>
      </c>
      <c r="DJ233" t="s">
        <v>288</v>
      </c>
      <c r="DK233">
        <v>650</v>
      </c>
      <c r="DL233">
        <v>73</v>
      </c>
      <c r="DM233" t="s">
        <v>5007</v>
      </c>
      <c r="DN233" t="s">
        <v>6972</v>
      </c>
      <c r="DO233" t="s">
        <v>8536</v>
      </c>
      <c r="DQ233">
        <f t="shared" si="7"/>
        <v>1</v>
      </c>
    </row>
    <row r="234" spans="1:121" x14ac:dyDescent="0.35">
      <c r="A234" t="str">
        <f t="shared" si="6"/>
        <v>FFSB3065</v>
      </c>
      <c r="B234" t="s">
        <v>7320</v>
      </c>
      <c r="C234">
        <v>10000</v>
      </c>
      <c r="D234" t="s">
        <v>7320</v>
      </c>
      <c r="E234" t="s">
        <v>288</v>
      </c>
      <c r="F234" t="s">
        <v>7320</v>
      </c>
      <c r="G234" t="s">
        <v>7332</v>
      </c>
      <c r="H234" t="s">
        <v>2282</v>
      </c>
      <c r="I234" t="s">
        <v>5007</v>
      </c>
      <c r="J234" t="s">
        <v>6972</v>
      </c>
      <c r="K234">
        <v>10000</v>
      </c>
      <c r="L234" t="s">
        <v>7331</v>
      </c>
      <c r="M234" t="s">
        <v>7320</v>
      </c>
      <c r="N234" t="s">
        <v>7320</v>
      </c>
      <c r="O234" t="s">
        <v>7320</v>
      </c>
      <c r="P234">
        <v>0</v>
      </c>
      <c r="Q234">
        <v>2981084</v>
      </c>
      <c r="R234">
        <v>0</v>
      </c>
      <c r="S234" t="s">
        <v>7330</v>
      </c>
      <c r="T234" t="s">
        <v>7329</v>
      </c>
      <c r="U234">
        <v>0</v>
      </c>
      <c r="V234">
        <v>1857993</v>
      </c>
      <c r="W234">
        <v>0</v>
      </c>
      <c r="X234">
        <v>0</v>
      </c>
      <c r="Y234">
        <v>0</v>
      </c>
      <c r="Z234" t="s">
        <v>7320</v>
      </c>
      <c r="AA234" t="s">
        <v>129</v>
      </c>
      <c r="AB234" t="s">
        <v>514</v>
      </c>
      <c r="AC234">
        <v>0</v>
      </c>
      <c r="AD234">
        <v>0</v>
      </c>
      <c r="AE234">
        <v>0</v>
      </c>
      <c r="AF234" t="s">
        <v>514</v>
      </c>
      <c r="AG234">
        <v>0</v>
      </c>
      <c r="AH234" t="s">
        <v>129</v>
      </c>
      <c r="AI234" t="s">
        <v>514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3.92</v>
      </c>
      <c r="AQ234">
        <v>3.9020000000000001</v>
      </c>
      <c r="AR234">
        <v>3.4567600000000001</v>
      </c>
      <c r="AS234">
        <v>4.048552946</v>
      </c>
      <c r="AT234">
        <v>0</v>
      </c>
      <c r="AU234">
        <v>3.5922464330000001</v>
      </c>
      <c r="AV234">
        <v>0</v>
      </c>
      <c r="AW234">
        <v>4.34</v>
      </c>
      <c r="AX234">
        <v>4.34</v>
      </c>
      <c r="AY234">
        <v>0</v>
      </c>
      <c r="AZ234">
        <v>4.4029999999999996</v>
      </c>
      <c r="BA234">
        <v>0</v>
      </c>
      <c r="BB234">
        <v>0</v>
      </c>
      <c r="BC234">
        <v>0</v>
      </c>
      <c r="BD234">
        <v>3.9020000000000001</v>
      </c>
      <c r="BE234">
        <v>0</v>
      </c>
      <c r="BF234">
        <v>191</v>
      </c>
      <c r="BG234">
        <v>0</v>
      </c>
      <c r="BH234">
        <v>0</v>
      </c>
      <c r="BI234">
        <v>0</v>
      </c>
      <c r="BJ234">
        <v>751</v>
      </c>
      <c r="BK234">
        <v>0</v>
      </c>
      <c r="BL234">
        <v>675</v>
      </c>
      <c r="BM234">
        <v>731</v>
      </c>
      <c r="BN234">
        <v>0</v>
      </c>
      <c r="BO234">
        <v>782</v>
      </c>
      <c r="BP234">
        <v>0</v>
      </c>
      <c r="BQ234">
        <v>0</v>
      </c>
      <c r="BR234">
        <v>0</v>
      </c>
      <c r="BS234">
        <v>191</v>
      </c>
      <c r="BT234">
        <v>800</v>
      </c>
      <c r="BU234">
        <v>1</v>
      </c>
      <c r="BV234">
        <v>800</v>
      </c>
      <c r="BW234">
        <v>800</v>
      </c>
      <c r="BX234">
        <v>0</v>
      </c>
      <c r="BY234">
        <v>1</v>
      </c>
      <c r="BZ234">
        <v>0</v>
      </c>
      <c r="CA234">
        <v>1</v>
      </c>
      <c r="CB234">
        <v>1</v>
      </c>
      <c r="CC234">
        <v>0</v>
      </c>
      <c r="CD234">
        <v>800</v>
      </c>
      <c r="CE234">
        <v>0</v>
      </c>
      <c r="CF234">
        <v>0</v>
      </c>
      <c r="CG234">
        <v>0</v>
      </c>
      <c r="CH234">
        <v>2</v>
      </c>
      <c r="CI234" t="s">
        <v>7328</v>
      </c>
      <c r="CJ234" t="s">
        <v>7327</v>
      </c>
      <c r="CK234" t="s">
        <v>7319</v>
      </c>
      <c r="CL234" t="s">
        <v>7326</v>
      </c>
      <c r="CM234">
        <v>0</v>
      </c>
      <c r="CN234" t="s">
        <v>7325</v>
      </c>
      <c r="CO234">
        <v>0</v>
      </c>
      <c r="CP234" t="s">
        <v>7324</v>
      </c>
      <c r="CQ234" t="s">
        <v>7323</v>
      </c>
      <c r="CR234">
        <v>0</v>
      </c>
      <c r="CS234" t="s">
        <v>7322</v>
      </c>
      <c r="CT234">
        <v>0</v>
      </c>
      <c r="CU234">
        <v>0</v>
      </c>
      <c r="CV234">
        <v>0</v>
      </c>
      <c r="CW234" t="s">
        <v>7321</v>
      </c>
      <c r="CX234" t="s">
        <v>25</v>
      </c>
      <c r="CY234" t="s">
        <v>7320</v>
      </c>
      <c r="CZ234">
        <v>0</v>
      </c>
      <c r="DA234">
        <v>3.4567600000000001</v>
      </c>
      <c r="DB234">
        <v>34567.599999999999</v>
      </c>
      <c r="DC234">
        <v>34567.599999999999</v>
      </c>
      <c r="DD234">
        <v>0</v>
      </c>
      <c r="DE234">
        <v>800</v>
      </c>
      <c r="DF234" t="s">
        <v>7319</v>
      </c>
      <c r="DG234">
        <v>0</v>
      </c>
      <c r="DH234" t="s">
        <v>7320</v>
      </c>
      <c r="DI234">
        <v>10000</v>
      </c>
      <c r="DJ234" t="s">
        <v>288</v>
      </c>
      <c r="DK234">
        <v>650</v>
      </c>
      <c r="DL234">
        <v>73</v>
      </c>
      <c r="DM234" t="s">
        <v>5007</v>
      </c>
      <c r="DN234" t="s">
        <v>6972</v>
      </c>
      <c r="DO234" t="s">
        <v>8536</v>
      </c>
      <c r="DQ234">
        <f t="shared" si="7"/>
        <v>1</v>
      </c>
    </row>
    <row r="235" spans="1:121" x14ac:dyDescent="0.35">
      <c r="A235" t="str">
        <f t="shared" si="6"/>
        <v>FFSD0465</v>
      </c>
      <c r="B235" t="s">
        <v>7311</v>
      </c>
      <c r="C235">
        <v>10000</v>
      </c>
      <c r="D235" t="s">
        <v>7311</v>
      </c>
      <c r="E235" t="s">
        <v>288</v>
      </c>
      <c r="F235" t="s">
        <v>7311</v>
      </c>
      <c r="G235" t="s">
        <v>7318</v>
      </c>
      <c r="H235" t="s">
        <v>2282</v>
      </c>
      <c r="I235" t="s">
        <v>2596</v>
      </c>
      <c r="J235" t="s">
        <v>6797</v>
      </c>
      <c r="K235">
        <v>10000</v>
      </c>
      <c r="L235" t="s">
        <v>7317</v>
      </c>
      <c r="M235">
        <v>0</v>
      </c>
      <c r="N235" t="s">
        <v>7311</v>
      </c>
      <c r="O235">
        <v>0</v>
      </c>
      <c r="P235">
        <v>0</v>
      </c>
      <c r="Q235">
        <v>0</v>
      </c>
      <c r="R235">
        <v>0</v>
      </c>
      <c r="S235" t="s">
        <v>7316</v>
      </c>
      <c r="T235" t="s">
        <v>7315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 t="s">
        <v>129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 t="s">
        <v>129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1.0349999999999999</v>
      </c>
      <c r="AQ235">
        <v>0</v>
      </c>
      <c r="AR235">
        <v>0.96153</v>
      </c>
      <c r="AS235">
        <v>0</v>
      </c>
      <c r="AT235">
        <v>0</v>
      </c>
      <c r="AU235">
        <v>0</v>
      </c>
      <c r="AV235">
        <v>0</v>
      </c>
      <c r="AW235">
        <v>1.01</v>
      </c>
      <c r="AX235">
        <v>1.1299999999999999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2475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2500</v>
      </c>
      <c r="BU235">
        <v>0</v>
      </c>
      <c r="BV235">
        <v>2500</v>
      </c>
      <c r="BW235">
        <v>0</v>
      </c>
      <c r="BX235">
        <v>0</v>
      </c>
      <c r="BY235">
        <v>0</v>
      </c>
      <c r="BZ235">
        <v>0</v>
      </c>
      <c r="CA235">
        <v>1</v>
      </c>
      <c r="CB235">
        <v>2500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 t="s">
        <v>7314</v>
      </c>
      <c r="CJ235">
        <v>0</v>
      </c>
      <c r="CK235" t="s">
        <v>7310</v>
      </c>
      <c r="CL235">
        <v>0</v>
      </c>
      <c r="CM235">
        <v>0</v>
      </c>
      <c r="CN235">
        <v>0</v>
      </c>
      <c r="CO235">
        <v>0</v>
      </c>
      <c r="CP235" t="s">
        <v>7313</v>
      </c>
      <c r="CQ235" t="s">
        <v>7312</v>
      </c>
      <c r="CR235">
        <v>0</v>
      </c>
      <c r="CS235">
        <v>0</v>
      </c>
      <c r="CT235">
        <v>0</v>
      </c>
      <c r="CU235">
        <v>0</v>
      </c>
      <c r="CV235">
        <v>0</v>
      </c>
      <c r="CW235">
        <v>0</v>
      </c>
      <c r="CX235" t="s">
        <v>25</v>
      </c>
      <c r="CY235" t="s">
        <v>7311</v>
      </c>
      <c r="CZ235">
        <v>0</v>
      </c>
      <c r="DA235">
        <v>0.96153</v>
      </c>
      <c r="DB235">
        <v>9615.2999999999993</v>
      </c>
      <c r="DC235">
        <v>9615.2999999999993</v>
      </c>
      <c r="DD235">
        <v>0</v>
      </c>
      <c r="DE235">
        <v>2500</v>
      </c>
      <c r="DF235" t="s">
        <v>7310</v>
      </c>
      <c r="DG235">
        <v>0</v>
      </c>
      <c r="DH235" t="s">
        <v>7311</v>
      </c>
      <c r="DI235">
        <v>10000</v>
      </c>
      <c r="DJ235" t="s">
        <v>288</v>
      </c>
      <c r="DK235">
        <v>650</v>
      </c>
      <c r="DL235">
        <v>7.6</v>
      </c>
      <c r="DM235" t="s">
        <v>2596</v>
      </c>
      <c r="DN235" t="s">
        <v>6797</v>
      </c>
      <c r="DO235" t="s">
        <v>8526</v>
      </c>
      <c r="DQ235">
        <f t="shared" si="7"/>
        <v>1</v>
      </c>
    </row>
    <row r="236" spans="1:121" x14ac:dyDescent="0.35">
      <c r="A236" t="str">
        <f t="shared" si="6"/>
        <v>FFSD0665</v>
      </c>
      <c r="B236" t="s">
        <v>7301</v>
      </c>
      <c r="C236">
        <v>10000</v>
      </c>
      <c r="D236" t="s">
        <v>7301</v>
      </c>
      <c r="E236" t="s">
        <v>288</v>
      </c>
      <c r="F236" t="s">
        <v>7301</v>
      </c>
      <c r="G236" t="s">
        <v>7309</v>
      </c>
      <c r="H236" t="s">
        <v>2282</v>
      </c>
      <c r="I236" t="s">
        <v>2437</v>
      </c>
      <c r="J236" t="s">
        <v>6532</v>
      </c>
      <c r="K236">
        <v>10000</v>
      </c>
      <c r="L236" t="s">
        <v>7308</v>
      </c>
      <c r="M236">
        <v>0</v>
      </c>
      <c r="N236" t="s">
        <v>7301</v>
      </c>
      <c r="O236" t="s">
        <v>7301</v>
      </c>
      <c r="P236">
        <v>0</v>
      </c>
      <c r="Q236">
        <v>0</v>
      </c>
      <c r="R236">
        <v>0</v>
      </c>
      <c r="S236" t="s">
        <v>7307</v>
      </c>
      <c r="T236" t="s">
        <v>7306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 t="s">
        <v>129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 t="s">
        <v>129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1.1960500000000001</v>
      </c>
      <c r="AQ236">
        <v>0</v>
      </c>
      <c r="AR236">
        <v>1.1111500000000001</v>
      </c>
      <c r="AS236">
        <v>1.528607805</v>
      </c>
      <c r="AT236">
        <v>0</v>
      </c>
      <c r="AU236">
        <v>0</v>
      </c>
      <c r="AV236">
        <v>0</v>
      </c>
      <c r="AW236">
        <v>1.17</v>
      </c>
      <c r="AX236">
        <v>1.1299999999999999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2500</v>
      </c>
      <c r="BU236">
        <v>0</v>
      </c>
      <c r="BV236">
        <v>2500</v>
      </c>
      <c r="BW236">
        <v>2500</v>
      </c>
      <c r="BX236">
        <v>0</v>
      </c>
      <c r="BY236">
        <v>0</v>
      </c>
      <c r="BZ236">
        <v>0</v>
      </c>
      <c r="CA236">
        <v>1</v>
      </c>
      <c r="CB236">
        <v>2500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 t="s">
        <v>7305</v>
      </c>
      <c r="CJ236">
        <v>0</v>
      </c>
      <c r="CK236" t="s">
        <v>7300</v>
      </c>
      <c r="CL236" t="s">
        <v>7304</v>
      </c>
      <c r="CM236">
        <v>0</v>
      </c>
      <c r="CN236">
        <v>0</v>
      </c>
      <c r="CO236">
        <v>0</v>
      </c>
      <c r="CP236" t="s">
        <v>7303</v>
      </c>
      <c r="CQ236" t="s">
        <v>7302</v>
      </c>
      <c r="CR236">
        <v>0</v>
      </c>
      <c r="CS236">
        <v>0</v>
      </c>
      <c r="CT236">
        <v>0</v>
      </c>
      <c r="CU236">
        <v>0</v>
      </c>
      <c r="CV236">
        <v>0</v>
      </c>
      <c r="CW236">
        <v>0</v>
      </c>
      <c r="CX236" t="s">
        <v>25</v>
      </c>
      <c r="CY236" t="s">
        <v>7301</v>
      </c>
      <c r="CZ236">
        <v>0</v>
      </c>
      <c r="DA236">
        <v>1.1111500000000001</v>
      </c>
      <c r="DB236">
        <v>11111.5</v>
      </c>
      <c r="DC236">
        <v>11111.5</v>
      </c>
      <c r="DD236">
        <v>0</v>
      </c>
      <c r="DE236">
        <v>2500</v>
      </c>
      <c r="DF236" t="s">
        <v>7300</v>
      </c>
      <c r="DG236">
        <v>0</v>
      </c>
      <c r="DH236" t="s">
        <v>7301</v>
      </c>
      <c r="DI236">
        <v>10000</v>
      </c>
      <c r="DJ236" t="s">
        <v>288</v>
      </c>
      <c r="DK236">
        <v>650</v>
      </c>
      <c r="DL236">
        <v>11</v>
      </c>
      <c r="DM236" t="s">
        <v>2437</v>
      </c>
      <c r="DN236" t="s">
        <v>6532</v>
      </c>
      <c r="DO236" t="s">
        <v>8526</v>
      </c>
      <c r="DQ236">
        <f t="shared" si="7"/>
        <v>1</v>
      </c>
    </row>
    <row r="237" spans="1:121" x14ac:dyDescent="0.35">
      <c r="A237" t="str">
        <f t="shared" si="6"/>
        <v>FFSD0665</v>
      </c>
      <c r="B237" t="s">
        <v>7298</v>
      </c>
      <c r="C237">
        <v>10000</v>
      </c>
      <c r="D237" t="s">
        <v>7298</v>
      </c>
      <c r="E237" t="s">
        <v>288</v>
      </c>
      <c r="F237" t="s">
        <v>7298</v>
      </c>
      <c r="G237" t="s">
        <v>7299</v>
      </c>
      <c r="H237" t="s">
        <v>2282</v>
      </c>
      <c r="I237" t="s">
        <v>2523</v>
      </c>
      <c r="J237" t="s">
        <v>7288</v>
      </c>
      <c r="K237">
        <v>10000</v>
      </c>
      <c r="L237" t="s">
        <v>7291</v>
      </c>
      <c r="M237">
        <v>0</v>
      </c>
      <c r="N237" t="s">
        <v>7298</v>
      </c>
      <c r="O237">
        <v>0</v>
      </c>
      <c r="P237">
        <v>0</v>
      </c>
      <c r="Q237">
        <v>3265430</v>
      </c>
      <c r="R237">
        <v>0</v>
      </c>
      <c r="S237" t="s">
        <v>7297</v>
      </c>
      <c r="T237" t="s">
        <v>7296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 t="s">
        <v>129</v>
      </c>
      <c r="AB237">
        <v>0</v>
      </c>
      <c r="AC237">
        <v>0</v>
      </c>
      <c r="AD237">
        <v>0</v>
      </c>
      <c r="AE237">
        <v>0</v>
      </c>
      <c r="AF237" t="s">
        <v>514</v>
      </c>
      <c r="AG237">
        <v>0</v>
      </c>
      <c r="AH237" t="s">
        <v>129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1.375</v>
      </c>
      <c r="AQ237">
        <v>0</v>
      </c>
      <c r="AR237">
        <v>1.41025</v>
      </c>
      <c r="AS237">
        <v>0</v>
      </c>
      <c r="AT237">
        <v>0</v>
      </c>
      <c r="AU237">
        <v>1.4730794730000001</v>
      </c>
      <c r="AV237">
        <v>0</v>
      </c>
      <c r="AW237">
        <v>1.53</v>
      </c>
      <c r="AX237">
        <v>1.43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2500</v>
      </c>
      <c r="BH237">
        <v>0</v>
      </c>
      <c r="BI237">
        <v>0</v>
      </c>
      <c r="BJ237">
        <v>2500</v>
      </c>
      <c r="BK237">
        <v>0</v>
      </c>
      <c r="BL237">
        <v>2500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2500</v>
      </c>
      <c r="BU237">
        <v>0</v>
      </c>
      <c r="BV237">
        <v>2500</v>
      </c>
      <c r="BW237">
        <v>0</v>
      </c>
      <c r="BX237">
        <v>0</v>
      </c>
      <c r="BY237">
        <v>1</v>
      </c>
      <c r="BZ237">
        <v>0</v>
      </c>
      <c r="CA237">
        <v>1</v>
      </c>
      <c r="CB237">
        <v>2500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 t="s">
        <v>7290</v>
      </c>
      <c r="CJ237">
        <v>0</v>
      </c>
      <c r="CK237" t="s">
        <v>7295</v>
      </c>
      <c r="CL237">
        <v>0</v>
      </c>
      <c r="CM237">
        <v>0</v>
      </c>
      <c r="CN237" t="s">
        <v>7294</v>
      </c>
      <c r="CO237">
        <v>0</v>
      </c>
      <c r="CP237" t="s">
        <v>7293</v>
      </c>
      <c r="CQ237" t="s">
        <v>7292</v>
      </c>
      <c r="CR237">
        <v>0</v>
      </c>
      <c r="CS237">
        <v>0</v>
      </c>
      <c r="CT237">
        <v>0</v>
      </c>
      <c r="CU237">
        <v>0</v>
      </c>
      <c r="CV237">
        <v>0</v>
      </c>
      <c r="CW237">
        <v>0</v>
      </c>
      <c r="CX237" t="s">
        <v>23</v>
      </c>
      <c r="CY237" t="s">
        <v>7291</v>
      </c>
      <c r="CZ237" t="s">
        <v>129</v>
      </c>
      <c r="DA237">
        <v>1.375</v>
      </c>
      <c r="DB237">
        <v>13750</v>
      </c>
      <c r="DC237">
        <v>13750</v>
      </c>
      <c r="DD237">
        <v>0</v>
      </c>
      <c r="DE237">
        <v>2500</v>
      </c>
      <c r="DF237" t="s">
        <v>7290</v>
      </c>
      <c r="DG237">
        <v>0</v>
      </c>
      <c r="DH237" t="s">
        <v>7298</v>
      </c>
      <c r="DI237">
        <v>10000</v>
      </c>
      <c r="DJ237" t="s">
        <v>288</v>
      </c>
      <c r="DK237">
        <v>650</v>
      </c>
      <c r="DL237">
        <v>9.1</v>
      </c>
      <c r="DM237" t="s">
        <v>2523</v>
      </c>
      <c r="DN237" t="s">
        <v>7288</v>
      </c>
      <c r="DO237" t="s">
        <v>8526</v>
      </c>
      <c r="DQ237">
        <f t="shared" si="7"/>
        <v>1</v>
      </c>
    </row>
    <row r="238" spans="1:121" x14ac:dyDescent="0.35">
      <c r="A238" t="str">
        <f t="shared" si="6"/>
        <v>FFSD0665</v>
      </c>
      <c r="B238" t="s">
        <v>7280</v>
      </c>
      <c r="C238">
        <v>10000</v>
      </c>
      <c r="D238" t="s">
        <v>7280</v>
      </c>
      <c r="E238" t="s">
        <v>288</v>
      </c>
      <c r="F238" t="s">
        <v>7280</v>
      </c>
      <c r="G238" t="s">
        <v>7289</v>
      </c>
      <c r="H238" t="s">
        <v>2282</v>
      </c>
      <c r="I238" t="s">
        <v>2523</v>
      </c>
      <c r="J238" t="s">
        <v>7288</v>
      </c>
      <c r="K238">
        <v>10000</v>
      </c>
      <c r="L238" t="s">
        <v>7287</v>
      </c>
      <c r="M238">
        <v>0</v>
      </c>
      <c r="N238" t="s">
        <v>7280</v>
      </c>
      <c r="O238">
        <v>0</v>
      </c>
      <c r="P238">
        <v>0</v>
      </c>
      <c r="Q238">
        <v>3265431</v>
      </c>
      <c r="R238">
        <v>0</v>
      </c>
      <c r="S238" t="s">
        <v>7286</v>
      </c>
      <c r="T238" t="s">
        <v>7285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 t="s">
        <v>514</v>
      </c>
      <c r="AB238">
        <v>0</v>
      </c>
      <c r="AC238">
        <v>0</v>
      </c>
      <c r="AD238">
        <v>0</v>
      </c>
      <c r="AE238">
        <v>0</v>
      </c>
      <c r="AF238" t="s">
        <v>514</v>
      </c>
      <c r="AG238">
        <v>0</v>
      </c>
      <c r="AH238" t="s">
        <v>129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0.91</v>
      </c>
      <c r="AQ238">
        <v>0</v>
      </c>
      <c r="AR238">
        <v>0.83333000000000002</v>
      </c>
      <c r="AS238">
        <v>0</v>
      </c>
      <c r="AT238">
        <v>0</v>
      </c>
      <c r="AU238">
        <v>0.89160073299999998</v>
      </c>
      <c r="AV238">
        <v>0</v>
      </c>
      <c r="AW238">
        <v>0.877</v>
      </c>
      <c r="AX238">
        <v>0.84499999999999997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2495</v>
      </c>
      <c r="BF238">
        <v>0</v>
      </c>
      <c r="BG238">
        <v>5000</v>
      </c>
      <c r="BH238">
        <v>0</v>
      </c>
      <c r="BI238">
        <v>0</v>
      </c>
      <c r="BJ238">
        <v>2500</v>
      </c>
      <c r="BK238">
        <v>0</v>
      </c>
      <c r="BL238">
        <v>2490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1</v>
      </c>
      <c r="BU238">
        <v>0</v>
      </c>
      <c r="BV238">
        <v>2500</v>
      </c>
      <c r="BW238">
        <v>0</v>
      </c>
      <c r="BX238">
        <v>0</v>
      </c>
      <c r="BY238">
        <v>1</v>
      </c>
      <c r="BZ238">
        <v>0</v>
      </c>
      <c r="CA238">
        <v>1</v>
      </c>
      <c r="CB238">
        <v>2500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 t="s">
        <v>7284</v>
      </c>
      <c r="CJ238">
        <v>0</v>
      </c>
      <c r="CK238" t="s">
        <v>7279</v>
      </c>
      <c r="CL238">
        <v>0</v>
      </c>
      <c r="CM238">
        <v>0</v>
      </c>
      <c r="CN238" t="s">
        <v>7283</v>
      </c>
      <c r="CO238">
        <v>0</v>
      </c>
      <c r="CP238" t="s">
        <v>7282</v>
      </c>
      <c r="CQ238" t="s">
        <v>7281</v>
      </c>
      <c r="CR238">
        <v>0</v>
      </c>
      <c r="CS238">
        <v>0</v>
      </c>
      <c r="CT238">
        <v>0</v>
      </c>
      <c r="CU238">
        <v>0</v>
      </c>
      <c r="CV238">
        <v>0</v>
      </c>
      <c r="CW238">
        <v>0</v>
      </c>
      <c r="CX238" t="s">
        <v>25</v>
      </c>
      <c r="CY238" t="s">
        <v>7280</v>
      </c>
      <c r="CZ238">
        <v>0</v>
      </c>
      <c r="DA238">
        <v>0.83333000000000002</v>
      </c>
      <c r="DB238">
        <v>8333.2999999999993</v>
      </c>
      <c r="DC238">
        <v>8333.2999999999993</v>
      </c>
      <c r="DD238">
        <v>5000</v>
      </c>
      <c r="DE238">
        <v>2500</v>
      </c>
      <c r="DF238" t="s">
        <v>7279</v>
      </c>
      <c r="DG238">
        <v>0</v>
      </c>
      <c r="DH238" t="s">
        <v>7280</v>
      </c>
      <c r="DI238">
        <v>10000</v>
      </c>
      <c r="DJ238" t="s">
        <v>288</v>
      </c>
      <c r="DK238">
        <v>650</v>
      </c>
      <c r="DL238">
        <v>9.1</v>
      </c>
      <c r="DM238" t="s">
        <v>2523</v>
      </c>
      <c r="DN238" t="s">
        <v>7288</v>
      </c>
      <c r="DO238" t="s">
        <v>8526</v>
      </c>
      <c r="DQ238">
        <f t="shared" si="7"/>
        <v>1</v>
      </c>
    </row>
    <row r="239" spans="1:121" x14ac:dyDescent="0.35">
      <c r="A239" t="str">
        <f t="shared" si="6"/>
        <v>FFSD0865</v>
      </c>
      <c r="B239" t="s">
        <v>7258</v>
      </c>
      <c r="C239">
        <v>10000</v>
      </c>
      <c r="D239" t="s">
        <v>7258</v>
      </c>
      <c r="E239" t="s">
        <v>288</v>
      </c>
      <c r="F239" t="s">
        <v>7258</v>
      </c>
      <c r="G239" t="s">
        <v>7263</v>
      </c>
      <c r="H239" t="s">
        <v>2282</v>
      </c>
      <c r="I239" t="s">
        <v>2281</v>
      </c>
      <c r="J239" t="s">
        <v>6520</v>
      </c>
      <c r="K239">
        <v>10000</v>
      </c>
      <c r="L239" t="s">
        <v>7262</v>
      </c>
      <c r="M239">
        <v>0</v>
      </c>
      <c r="N239" t="s">
        <v>7258</v>
      </c>
      <c r="O239">
        <v>0</v>
      </c>
      <c r="P239">
        <v>0</v>
      </c>
      <c r="Q239">
        <v>0</v>
      </c>
      <c r="R239">
        <v>0</v>
      </c>
      <c r="S239">
        <v>0</v>
      </c>
      <c r="T239" t="s">
        <v>7261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 t="s">
        <v>129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1.5660000000000001</v>
      </c>
      <c r="AQ239">
        <v>0</v>
      </c>
      <c r="AR239">
        <v>1.4871700000000001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1.51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2500</v>
      </c>
      <c r="BU239">
        <v>0</v>
      </c>
      <c r="BV239">
        <v>2500</v>
      </c>
      <c r="BW239">
        <v>0</v>
      </c>
      <c r="BX239">
        <v>0</v>
      </c>
      <c r="BY239">
        <v>0</v>
      </c>
      <c r="BZ239">
        <v>0</v>
      </c>
      <c r="CA239">
        <v>0</v>
      </c>
      <c r="CB239">
        <v>2500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 t="s">
        <v>7260</v>
      </c>
      <c r="CJ239">
        <v>0</v>
      </c>
      <c r="CK239" t="s">
        <v>7257</v>
      </c>
      <c r="CL239">
        <v>0</v>
      </c>
      <c r="CM239">
        <v>0</v>
      </c>
      <c r="CN239">
        <v>0</v>
      </c>
      <c r="CO239">
        <v>0</v>
      </c>
      <c r="CP239">
        <v>0</v>
      </c>
      <c r="CQ239" t="s">
        <v>7259</v>
      </c>
      <c r="CR239">
        <v>0</v>
      </c>
      <c r="CS239">
        <v>0</v>
      </c>
      <c r="CT239">
        <v>0</v>
      </c>
      <c r="CU239">
        <v>0</v>
      </c>
      <c r="CV239">
        <v>0</v>
      </c>
      <c r="CW239">
        <v>0</v>
      </c>
      <c r="CX239" t="s">
        <v>25</v>
      </c>
      <c r="CY239" t="s">
        <v>7258</v>
      </c>
      <c r="CZ239">
        <v>0</v>
      </c>
      <c r="DA239">
        <v>1.4871700000000001</v>
      </c>
      <c r="DB239">
        <v>14871.7</v>
      </c>
      <c r="DC239">
        <v>14871.7</v>
      </c>
      <c r="DD239">
        <v>0</v>
      </c>
      <c r="DE239">
        <v>2500</v>
      </c>
      <c r="DF239" t="s">
        <v>7257</v>
      </c>
      <c r="DG239">
        <v>0</v>
      </c>
      <c r="DH239" t="s">
        <v>7258</v>
      </c>
      <c r="DI239">
        <v>10000</v>
      </c>
      <c r="DJ239" t="s">
        <v>288</v>
      </c>
      <c r="DK239">
        <v>650</v>
      </c>
      <c r="DL239">
        <v>15</v>
      </c>
      <c r="DM239" t="s">
        <v>2281</v>
      </c>
      <c r="DN239" t="s">
        <v>6520</v>
      </c>
      <c r="DO239" t="s">
        <v>8526</v>
      </c>
      <c r="DQ239">
        <f t="shared" si="7"/>
        <v>1</v>
      </c>
    </row>
    <row r="240" spans="1:121" x14ac:dyDescent="0.35">
      <c r="A240" t="str">
        <f t="shared" si="6"/>
        <v>FFSD0865</v>
      </c>
      <c r="B240" t="s">
        <v>7255</v>
      </c>
      <c r="C240">
        <v>10000</v>
      </c>
      <c r="D240" t="s">
        <v>7255</v>
      </c>
      <c r="E240" t="s">
        <v>288</v>
      </c>
      <c r="F240" t="s">
        <v>7255</v>
      </c>
      <c r="G240" t="s">
        <v>7256</v>
      </c>
      <c r="H240" t="s">
        <v>2282</v>
      </c>
      <c r="I240" t="s">
        <v>2366</v>
      </c>
      <c r="J240" t="s">
        <v>7245</v>
      </c>
      <c r="K240">
        <v>10000</v>
      </c>
      <c r="L240" t="s">
        <v>7248</v>
      </c>
      <c r="M240">
        <v>0</v>
      </c>
      <c r="N240" t="s">
        <v>7255</v>
      </c>
      <c r="O240">
        <v>0</v>
      </c>
      <c r="P240">
        <v>0</v>
      </c>
      <c r="Q240">
        <v>3265433</v>
      </c>
      <c r="R240">
        <v>0</v>
      </c>
      <c r="S240" t="s">
        <v>7254</v>
      </c>
      <c r="T240" t="s">
        <v>7253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 t="s">
        <v>129</v>
      </c>
      <c r="AB240">
        <v>0</v>
      </c>
      <c r="AC240">
        <v>0</v>
      </c>
      <c r="AD240">
        <v>0</v>
      </c>
      <c r="AE240">
        <v>0</v>
      </c>
      <c r="AF240" t="s">
        <v>514</v>
      </c>
      <c r="AG240">
        <v>0</v>
      </c>
      <c r="AH240" t="s">
        <v>129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1.4375</v>
      </c>
      <c r="AQ240">
        <v>0</v>
      </c>
      <c r="AR240">
        <v>1.47435</v>
      </c>
      <c r="AS240">
        <v>0</v>
      </c>
      <c r="AT240">
        <v>0</v>
      </c>
      <c r="AU240">
        <v>1.537688221</v>
      </c>
      <c r="AV240">
        <v>0</v>
      </c>
      <c r="AW240">
        <v>1.6</v>
      </c>
      <c r="AX240">
        <v>1.5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0</v>
      </c>
      <c r="BL240">
        <v>2500</v>
      </c>
      <c r="BM240">
        <v>0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2500</v>
      </c>
      <c r="BU240">
        <v>0</v>
      </c>
      <c r="BV240">
        <v>2500</v>
      </c>
      <c r="BW240">
        <v>0</v>
      </c>
      <c r="BX240">
        <v>0</v>
      </c>
      <c r="BY240">
        <v>1</v>
      </c>
      <c r="BZ240">
        <v>0</v>
      </c>
      <c r="CA240">
        <v>1</v>
      </c>
      <c r="CB240">
        <v>2500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 t="s">
        <v>7247</v>
      </c>
      <c r="CJ240">
        <v>0</v>
      </c>
      <c r="CK240" t="s">
        <v>7252</v>
      </c>
      <c r="CL240">
        <v>0</v>
      </c>
      <c r="CM240">
        <v>0</v>
      </c>
      <c r="CN240" t="s">
        <v>7251</v>
      </c>
      <c r="CO240">
        <v>0</v>
      </c>
      <c r="CP240" t="s">
        <v>7250</v>
      </c>
      <c r="CQ240" t="s">
        <v>7249</v>
      </c>
      <c r="CR240">
        <v>0</v>
      </c>
      <c r="CS240">
        <v>0</v>
      </c>
      <c r="CT240">
        <v>0</v>
      </c>
      <c r="CU240">
        <v>0</v>
      </c>
      <c r="CV240">
        <v>0</v>
      </c>
      <c r="CW240">
        <v>0</v>
      </c>
      <c r="CX240" t="s">
        <v>23</v>
      </c>
      <c r="CY240" t="s">
        <v>7248</v>
      </c>
      <c r="CZ240" t="s">
        <v>129</v>
      </c>
      <c r="DA240">
        <v>1.4375</v>
      </c>
      <c r="DB240">
        <v>14375</v>
      </c>
      <c r="DC240">
        <v>14375</v>
      </c>
      <c r="DD240">
        <v>0</v>
      </c>
      <c r="DE240">
        <v>2500</v>
      </c>
      <c r="DF240" t="s">
        <v>7247</v>
      </c>
      <c r="DG240">
        <v>0</v>
      </c>
      <c r="DH240" t="s">
        <v>7255</v>
      </c>
      <c r="DI240">
        <v>10000</v>
      </c>
      <c r="DJ240" t="s">
        <v>288</v>
      </c>
      <c r="DK240">
        <v>650</v>
      </c>
      <c r="DL240">
        <v>11.6</v>
      </c>
      <c r="DM240" t="s">
        <v>2366</v>
      </c>
      <c r="DN240" t="s">
        <v>7245</v>
      </c>
      <c r="DO240" t="s">
        <v>8526</v>
      </c>
      <c r="DQ240">
        <f t="shared" si="7"/>
        <v>1</v>
      </c>
    </row>
    <row r="241" spans="1:121" x14ac:dyDescent="0.35">
      <c r="A241" t="str">
        <f t="shared" si="6"/>
        <v>FFSD0865</v>
      </c>
      <c r="B241" t="s">
        <v>7237</v>
      </c>
      <c r="C241">
        <v>10000</v>
      </c>
      <c r="D241" t="s">
        <v>7237</v>
      </c>
      <c r="E241" t="s">
        <v>288</v>
      </c>
      <c r="F241" t="s">
        <v>7237</v>
      </c>
      <c r="G241" t="s">
        <v>7246</v>
      </c>
      <c r="H241" t="s">
        <v>2282</v>
      </c>
      <c r="I241" t="s">
        <v>2366</v>
      </c>
      <c r="J241" t="s">
        <v>7245</v>
      </c>
      <c r="K241">
        <v>10000</v>
      </c>
      <c r="L241" t="s">
        <v>7244</v>
      </c>
      <c r="M241">
        <v>0</v>
      </c>
      <c r="N241" t="s">
        <v>7237</v>
      </c>
      <c r="O241">
        <v>0</v>
      </c>
      <c r="P241">
        <v>0</v>
      </c>
      <c r="Q241">
        <v>3265434</v>
      </c>
      <c r="R241">
        <v>0</v>
      </c>
      <c r="S241" t="s">
        <v>7243</v>
      </c>
      <c r="T241" t="s">
        <v>7242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 t="s">
        <v>514</v>
      </c>
      <c r="AB241">
        <v>0</v>
      </c>
      <c r="AC241">
        <v>0</v>
      </c>
      <c r="AD241">
        <v>0</v>
      </c>
      <c r="AE241">
        <v>0</v>
      </c>
      <c r="AF241" t="s">
        <v>514</v>
      </c>
      <c r="AG241">
        <v>0</v>
      </c>
      <c r="AH241" t="s">
        <v>129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1.022</v>
      </c>
      <c r="AQ241">
        <v>0</v>
      </c>
      <c r="AR241">
        <v>0.93589</v>
      </c>
      <c r="AS241">
        <v>0</v>
      </c>
      <c r="AT241">
        <v>0</v>
      </c>
      <c r="AU241">
        <v>0.97946863200000001</v>
      </c>
      <c r="AV241">
        <v>0</v>
      </c>
      <c r="AW241">
        <v>0.98499999999999999</v>
      </c>
      <c r="AX241">
        <v>0.94899999999999995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1</v>
      </c>
      <c r="BU241">
        <v>0</v>
      </c>
      <c r="BV241">
        <v>2500</v>
      </c>
      <c r="BW241">
        <v>0</v>
      </c>
      <c r="BX241">
        <v>0</v>
      </c>
      <c r="BY241">
        <v>1</v>
      </c>
      <c r="BZ241">
        <v>0</v>
      </c>
      <c r="CA241">
        <v>1</v>
      </c>
      <c r="CB241">
        <v>2500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 t="s">
        <v>7241</v>
      </c>
      <c r="CJ241">
        <v>0</v>
      </c>
      <c r="CK241" t="s">
        <v>7236</v>
      </c>
      <c r="CL241">
        <v>0</v>
      </c>
      <c r="CM241">
        <v>0</v>
      </c>
      <c r="CN241" t="s">
        <v>7240</v>
      </c>
      <c r="CO241">
        <v>0</v>
      </c>
      <c r="CP241" t="s">
        <v>7239</v>
      </c>
      <c r="CQ241" t="s">
        <v>7238</v>
      </c>
      <c r="CR241">
        <v>0</v>
      </c>
      <c r="CS241">
        <v>0</v>
      </c>
      <c r="CT241">
        <v>0</v>
      </c>
      <c r="CU241">
        <v>0</v>
      </c>
      <c r="CV241">
        <v>0</v>
      </c>
      <c r="CW241">
        <v>0</v>
      </c>
      <c r="CX241" t="s">
        <v>25</v>
      </c>
      <c r="CY241" t="s">
        <v>7237</v>
      </c>
      <c r="CZ241">
        <v>0</v>
      </c>
      <c r="DA241">
        <v>0.93589</v>
      </c>
      <c r="DB241">
        <v>9358.9</v>
      </c>
      <c r="DC241">
        <v>9358.9</v>
      </c>
      <c r="DD241">
        <v>0</v>
      </c>
      <c r="DE241">
        <v>2500</v>
      </c>
      <c r="DF241" t="s">
        <v>7236</v>
      </c>
      <c r="DG241">
        <v>0</v>
      </c>
      <c r="DH241" t="s">
        <v>7237</v>
      </c>
      <c r="DI241">
        <v>10000</v>
      </c>
      <c r="DJ241" t="s">
        <v>288</v>
      </c>
      <c r="DK241">
        <v>650</v>
      </c>
      <c r="DL241">
        <v>11.6</v>
      </c>
      <c r="DM241" t="s">
        <v>2366</v>
      </c>
      <c r="DN241" t="s">
        <v>7245</v>
      </c>
      <c r="DO241" t="s">
        <v>8526</v>
      </c>
      <c r="DQ241">
        <f t="shared" si="7"/>
        <v>1</v>
      </c>
    </row>
    <row r="242" spans="1:121" x14ac:dyDescent="0.35">
      <c r="A242" t="str">
        <f t="shared" si="6"/>
        <v>FFSD1065</v>
      </c>
      <c r="B242" t="s">
        <v>7214</v>
      </c>
      <c r="C242">
        <v>10000</v>
      </c>
      <c r="D242" t="s">
        <v>7214</v>
      </c>
      <c r="E242" t="s">
        <v>288</v>
      </c>
      <c r="F242" t="s">
        <v>7214</v>
      </c>
      <c r="G242" t="s">
        <v>7226</v>
      </c>
      <c r="H242" t="s">
        <v>2282</v>
      </c>
      <c r="I242" t="s">
        <v>3149</v>
      </c>
      <c r="J242" t="s">
        <v>6508</v>
      </c>
      <c r="K242">
        <v>10000</v>
      </c>
      <c r="L242" t="s">
        <v>7225</v>
      </c>
      <c r="M242" t="s">
        <v>7214</v>
      </c>
      <c r="N242" t="s">
        <v>7214</v>
      </c>
      <c r="O242" t="s">
        <v>7214</v>
      </c>
      <c r="P242">
        <v>0</v>
      </c>
      <c r="Q242">
        <v>2895656</v>
      </c>
      <c r="R242">
        <v>0</v>
      </c>
      <c r="S242" t="s">
        <v>7224</v>
      </c>
      <c r="T242" t="s">
        <v>7223</v>
      </c>
      <c r="U242">
        <v>0</v>
      </c>
      <c r="V242">
        <v>1784415</v>
      </c>
      <c r="W242">
        <v>0</v>
      </c>
      <c r="X242">
        <v>0</v>
      </c>
      <c r="Y242">
        <v>0</v>
      </c>
      <c r="Z242" t="s">
        <v>7214</v>
      </c>
      <c r="AA242" t="s">
        <v>129</v>
      </c>
      <c r="AB242" t="s">
        <v>514</v>
      </c>
      <c r="AC242">
        <v>0</v>
      </c>
      <c r="AD242">
        <v>0</v>
      </c>
      <c r="AE242">
        <v>0</v>
      </c>
      <c r="AF242" t="s">
        <v>514</v>
      </c>
      <c r="AG242">
        <v>0</v>
      </c>
      <c r="AH242" t="s">
        <v>129</v>
      </c>
      <c r="AI242" t="s">
        <v>514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1.8</v>
      </c>
      <c r="AQ242">
        <v>1.7589999999999999</v>
      </c>
      <c r="AR242">
        <v>1.8461399999999999</v>
      </c>
      <c r="AS242">
        <v>2.3489964730000001</v>
      </c>
      <c r="AT242">
        <v>0</v>
      </c>
      <c r="AU242">
        <v>1.951184214</v>
      </c>
      <c r="AV242">
        <v>0</v>
      </c>
      <c r="AW242">
        <v>2.0099999999999998</v>
      </c>
      <c r="AX242">
        <v>2.0299999999999998</v>
      </c>
      <c r="AY242">
        <v>0</v>
      </c>
      <c r="AZ242">
        <v>2.097</v>
      </c>
      <c r="BA242">
        <v>0</v>
      </c>
      <c r="BB242">
        <v>0</v>
      </c>
      <c r="BC242">
        <v>0</v>
      </c>
      <c r="BD242">
        <v>1.7589999999999999</v>
      </c>
      <c r="BE242">
        <v>0</v>
      </c>
      <c r="BF242">
        <v>1918</v>
      </c>
      <c r="BG242">
        <v>0</v>
      </c>
      <c r="BH242">
        <v>0</v>
      </c>
      <c r="BI242">
        <v>0</v>
      </c>
      <c r="BJ242">
        <v>1612</v>
      </c>
      <c r="BK242">
        <v>0</v>
      </c>
      <c r="BL242">
        <v>2098</v>
      </c>
      <c r="BM242">
        <v>1612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1918</v>
      </c>
      <c r="BT242">
        <v>2500</v>
      </c>
      <c r="BU242">
        <v>1</v>
      </c>
      <c r="BV242">
        <v>2500</v>
      </c>
      <c r="BW242">
        <v>2500</v>
      </c>
      <c r="BX242">
        <v>0</v>
      </c>
      <c r="BY242">
        <v>1</v>
      </c>
      <c r="BZ242">
        <v>0</v>
      </c>
      <c r="CA242">
        <v>1</v>
      </c>
      <c r="CB242">
        <v>1</v>
      </c>
      <c r="CC242">
        <v>0</v>
      </c>
      <c r="CD242">
        <v>5</v>
      </c>
      <c r="CE242">
        <v>0</v>
      </c>
      <c r="CF242">
        <v>0</v>
      </c>
      <c r="CG242">
        <v>0</v>
      </c>
      <c r="CH242">
        <v>4</v>
      </c>
      <c r="CI242" t="s">
        <v>7222</v>
      </c>
      <c r="CJ242" t="s">
        <v>7221</v>
      </c>
      <c r="CK242" t="s">
        <v>7220</v>
      </c>
      <c r="CL242" t="s">
        <v>7219</v>
      </c>
      <c r="CM242">
        <v>0</v>
      </c>
      <c r="CN242" t="s">
        <v>7218</v>
      </c>
      <c r="CO242">
        <v>0</v>
      </c>
      <c r="CP242" t="s">
        <v>7217</v>
      </c>
      <c r="CQ242" t="s">
        <v>7216</v>
      </c>
      <c r="CR242">
        <v>0</v>
      </c>
      <c r="CS242" t="s">
        <v>7215</v>
      </c>
      <c r="CT242">
        <v>0</v>
      </c>
      <c r="CU242">
        <v>0</v>
      </c>
      <c r="CV242">
        <v>0</v>
      </c>
      <c r="CW242" t="s">
        <v>7213</v>
      </c>
      <c r="CX242" t="s">
        <v>36</v>
      </c>
      <c r="CY242" t="s">
        <v>7214</v>
      </c>
      <c r="CZ242">
        <v>0</v>
      </c>
      <c r="DA242">
        <v>1.7589999999999999</v>
      </c>
      <c r="DB242">
        <v>17590</v>
      </c>
      <c r="DC242">
        <v>17590</v>
      </c>
      <c r="DD242">
        <v>1918</v>
      </c>
      <c r="DE242">
        <v>4</v>
      </c>
      <c r="DF242" t="s">
        <v>7213</v>
      </c>
      <c r="DG242">
        <v>0</v>
      </c>
      <c r="DH242" t="s">
        <v>7214</v>
      </c>
      <c r="DI242">
        <v>10000</v>
      </c>
      <c r="DJ242" t="s">
        <v>288</v>
      </c>
      <c r="DK242">
        <v>650</v>
      </c>
      <c r="DL242">
        <v>18</v>
      </c>
      <c r="DM242" t="s">
        <v>3149</v>
      </c>
      <c r="DN242" t="s">
        <v>6508</v>
      </c>
      <c r="DO242" t="s">
        <v>8526</v>
      </c>
      <c r="DQ242">
        <f t="shared" si="7"/>
        <v>1</v>
      </c>
    </row>
    <row r="243" spans="1:121" x14ac:dyDescent="0.35">
      <c r="A243" t="str">
        <f t="shared" si="6"/>
        <v>FFSD1065</v>
      </c>
      <c r="B243" t="s">
        <v>7210</v>
      </c>
      <c r="C243">
        <v>10000</v>
      </c>
      <c r="D243" t="s">
        <v>7210</v>
      </c>
      <c r="E243" t="s">
        <v>288</v>
      </c>
      <c r="F243" t="s">
        <v>7210</v>
      </c>
      <c r="G243" t="s">
        <v>7212</v>
      </c>
      <c r="H243" t="s">
        <v>2282</v>
      </c>
      <c r="I243" t="s">
        <v>4803</v>
      </c>
      <c r="J243" t="s">
        <v>7160</v>
      </c>
      <c r="K243">
        <v>10000</v>
      </c>
      <c r="L243" t="s">
        <v>7211</v>
      </c>
      <c r="M243">
        <v>0</v>
      </c>
      <c r="N243" t="s">
        <v>7210</v>
      </c>
      <c r="O243">
        <v>0</v>
      </c>
      <c r="P243">
        <v>0</v>
      </c>
      <c r="Q243">
        <v>3367810</v>
      </c>
      <c r="R243">
        <v>0</v>
      </c>
      <c r="S243" t="s">
        <v>7209</v>
      </c>
      <c r="T243" t="s">
        <v>7204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 t="s">
        <v>129</v>
      </c>
      <c r="AB243">
        <v>0</v>
      </c>
      <c r="AC243">
        <v>0</v>
      </c>
      <c r="AD243">
        <v>0</v>
      </c>
      <c r="AE243">
        <v>0</v>
      </c>
      <c r="AF243" t="s">
        <v>514</v>
      </c>
      <c r="AG243">
        <v>0</v>
      </c>
      <c r="AH243" t="s">
        <v>129</v>
      </c>
      <c r="AI243" t="s">
        <v>514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1.353</v>
      </c>
      <c r="AQ243">
        <v>0</v>
      </c>
      <c r="AR243">
        <v>1.41025</v>
      </c>
      <c r="AS243">
        <v>0</v>
      </c>
      <c r="AT243">
        <v>0</v>
      </c>
      <c r="AU243">
        <v>1.4730794730000001</v>
      </c>
      <c r="AV243">
        <v>0</v>
      </c>
      <c r="AW243">
        <v>1.6</v>
      </c>
      <c r="AX243">
        <v>1.21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2500</v>
      </c>
      <c r="BU243">
        <v>0</v>
      </c>
      <c r="BV243">
        <v>2500</v>
      </c>
      <c r="BW243">
        <v>0</v>
      </c>
      <c r="BX243">
        <v>0</v>
      </c>
      <c r="BY243">
        <v>1</v>
      </c>
      <c r="BZ243">
        <v>0</v>
      </c>
      <c r="CA243">
        <v>1</v>
      </c>
      <c r="CB243">
        <v>1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 t="s">
        <v>7208</v>
      </c>
      <c r="CJ243">
        <v>0</v>
      </c>
      <c r="CK243" t="s">
        <v>7207</v>
      </c>
      <c r="CL243">
        <v>0</v>
      </c>
      <c r="CM243">
        <v>0</v>
      </c>
      <c r="CN243" t="s">
        <v>7206</v>
      </c>
      <c r="CO243">
        <v>0</v>
      </c>
      <c r="CP243" t="s">
        <v>7205</v>
      </c>
      <c r="CQ243" t="s">
        <v>7203</v>
      </c>
      <c r="CR243">
        <v>0</v>
      </c>
      <c r="CS243">
        <v>0</v>
      </c>
      <c r="CT243">
        <v>0</v>
      </c>
      <c r="CU243">
        <v>0</v>
      </c>
      <c r="CV243">
        <v>0</v>
      </c>
      <c r="CW243">
        <v>0</v>
      </c>
      <c r="CX243" t="s">
        <v>30</v>
      </c>
      <c r="CY243" t="s">
        <v>7204</v>
      </c>
      <c r="CZ243" t="s">
        <v>514</v>
      </c>
      <c r="DA243">
        <v>1.21</v>
      </c>
      <c r="DB243">
        <v>12100</v>
      </c>
      <c r="DC243">
        <v>12100</v>
      </c>
      <c r="DD243">
        <v>0</v>
      </c>
      <c r="DE243">
        <v>1</v>
      </c>
      <c r="DF243" t="s">
        <v>7203</v>
      </c>
      <c r="DG243">
        <v>0</v>
      </c>
      <c r="DH243" t="s">
        <v>7210</v>
      </c>
      <c r="DI243">
        <v>10000</v>
      </c>
      <c r="DJ243" t="s">
        <v>288</v>
      </c>
      <c r="DK243">
        <v>650</v>
      </c>
      <c r="DL243">
        <v>13.5</v>
      </c>
      <c r="DM243" t="s">
        <v>4803</v>
      </c>
      <c r="DN243" t="s">
        <v>7160</v>
      </c>
      <c r="DO243" t="s">
        <v>8526</v>
      </c>
      <c r="DQ243">
        <f t="shared" si="7"/>
        <v>1</v>
      </c>
    </row>
    <row r="244" spans="1:121" x14ac:dyDescent="0.35">
      <c r="A244" t="str">
        <f t="shared" si="6"/>
        <v>FFSD1065</v>
      </c>
      <c r="B244" t="s">
        <v>7190</v>
      </c>
      <c r="C244">
        <v>10000</v>
      </c>
      <c r="D244" t="s">
        <v>7190</v>
      </c>
      <c r="E244" t="s">
        <v>288</v>
      </c>
      <c r="F244" t="s">
        <v>7190</v>
      </c>
      <c r="G244" t="s">
        <v>7202</v>
      </c>
      <c r="H244" t="s">
        <v>2282</v>
      </c>
      <c r="I244" t="s">
        <v>4803</v>
      </c>
      <c r="J244" t="s">
        <v>7160</v>
      </c>
      <c r="K244">
        <v>10000</v>
      </c>
      <c r="L244" t="s">
        <v>7201</v>
      </c>
      <c r="M244" t="s">
        <v>7190</v>
      </c>
      <c r="N244" t="s">
        <v>7190</v>
      </c>
      <c r="O244" t="s">
        <v>7190</v>
      </c>
      <c r="P244">
        <v>0</v>
      </c>
      <c r="Q244">
        <v>2981085</v>
      </c>
      <c r="R244">
        <v>0</v>
      </c>
      <c r="S244" t="s">
        <v>7200</v>
      </c>
      <c r="T244" t="s">
        <v>7199</v>
      </c>
      <c r="U244">
        <v>0</v>
      </c>
      <c r="V244">
        <v>1857994</v>
      </c>
      <c r="W244">
        <v>0</v>
      </c>
      <c r="X244">
        <v>0</v>
      </c>
      <c r="Y244">
        <v>0</v>
      </c>
      <c r="Z244" t="s">
        <v>7190</v>
      </c>
      <c r="AA244" t="s">
        <v>129</v>
      </c>
      <c r="AB244" t="s">
        <v>514</v>
      </c>
      <c r="AC244">
        <v>0</v>
      </c>
      <c r="AD244">
        <v>0</v>
      </c>
      <c r="AE244">
        <v>0</v>
      </c>
      <c r="AF244" t="s">
        <v>514</v>
      </c>
      <c r="AG244">
        <v>0</v>
      </c>
      <c r="AH244" t="s">
        <v>129</v>
      </c>
      <c r="AI244" t="s">
        <v>514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2.97</v>
      </c>
      <c r="AQ244">
        <v>2.7719999999999998</v>
      </c>
      <c r="AR244">
        <v>2.8204899999999999</v>
      </c>
      <c r="AS244">
        <v>3.5887923110000002</v>
      </c>
      <c r="AT244">
        <v>0</v>
      </c>
      <c r="AU244">
        <v>2.791097948</v>
      </c>
      <c r="AV244">
        <v>0</v>
      </c>
      <c r="AW244">
        <v>3.08</v>
      </c>
      <c r="AX244">
        <v>3.08</v>
      </c>
      <c r="AY244">
        <v>0</v>
      </c>
      <c r="AZ244">
        <v>3.1219999999999999</v>
      </c>
      <c r="BA244">
        <v>0</v>
      </c>
      <c r="BB244">
        <v>0</v>
      </c>
      <c r="BC244">
        <v>0</v>
      </c>
      <c r="BD244">
        <v>2.7719999999999998</v>
      </c>
      <c r="BE244">
        <v>0</v>
      </c>
      <c r="BF244">
        <v>2382</v>
      </c>
      <c r="BG244">
        <v>0</v>
      </c>
      <c r="BH244">
        <v>0</v>
      </c>
      <c r="BI244">
        <v>0</v>
      </c>
      <c r="BJ244">
        <v>2482</v>
      </c>
      <c r="BK244">
        <v>0</v>
      </c>
      <c r="BL244">
        <v>2208</v>
      </c>
      <c r="BM244">
        <v>2482</v>
      </c>
      <c r="BN244">
        <v>0</v>
      </c>
      <c r="BO244">
        <v>2500</v>
      </c>
      <c r="BP244">
        <v>0</v>
      </c>
      <c r="BQ244">
        <v>0</v>
      </c>
      <c r="BR244">
        <v>0</v>
      </c>
      <c r="BS244">
        <v>2382</v>
      </c>
      <c r="BT244">
        <v>2500</v>
      </c>
      <c r="BU244">
        <v>1</v>
      </c>
      <c r="BV244">
        <v>2500</v>
      </c>
      <c r="BW244">
        <v>2500</v>
      </c>
      <c r="BX244">
        <v>0</v>
      </c>
      <c r="BY244">
        <v>1</v>
      </c>
      <c r="BZ244">
        <v>0</v>
      </c>
      <c r="CA244">
        <v>1</v>
      </c>
      <c r="CB244">
        <v>1</v>
      </c>
      <c r="CC244">
        <v>0</v>
      </c>
      <c r="CD244">
        <v>2500</v>
      </c>
      <c r="CE244">
        <v>0</v>
      </c>
      <c r="CF244">
        <v>0</v>
      </c>
      <c r="CG244">
        <v>0</v>
      </c>
      <c r="CH244">
        <v>3</v>
      </c>
      <c r="CI244" t="s">
        <v>7198</v>
      </c>
      <c r="CJ244" t="s">
        <v>7197</v>
      </c>
      <c r="CK244" t="s">
        <v>7196</v>
      </c>
      <c r="CL244" t="s">
        <v>7195</v>
      </c>
      <c r="CM244">
        <v>0</v>
      </c>
      <c r="CN244" t="s">
        <v>7194</v>
      </c>
      <c r="CO244">
        <v>0</v>
      </c>
      <c r="CP244" t="s">
        <v>7193</v>
      </c>
      <c r="CQ244" t="s">
        <v>7192</v>
      </c>
      <c r="CR244">
        <v>0</v>
      </c>
      <c r="CS244" t="s">
        <v>7191</v>
      </c>
      <c r="CT244">
        <v>0</v>
      </c>
      <c r="CU244">
        <v>0</v>
      </c>
      <c r="CV244">
        <v>0</v>
      </c>
      <c r="CW244" t="s">
        <v>7189</v>
      </c>
      <c r="CX244" t="s">
        <v>36</v>
      </c>
      <c r="CY244" t="s">
        <v>7190</v>
      </c>
      <c r="CZ244">
        <v>0</v>
      </c>
      <c r="DA244">
        <v>2.7719999999999998</v>
      </c>
      <c r="DB244">
        <v>27720</v>
      </c>
      <c r="DC244">
        <v>27720</v>
      </c>
      <c r="DD244">
        <v>2382</v>
      </c>
      <c r="DE244">
        <v>3</v>
      </c>
      <c r="DF244" t="s">
        <v>7189</v>
      </c>
      <c r="DG244">
        <v>0</v>
      </c>
      <c r="DH244" t="s">
        <v>7190</v>
      </c>
      <c r="DI244">
        <v>10000</v>
      </c>
      <c r="DJ244" t="s">
        <v>288</v>
      </c>
      <c r="DK244">
        <v>650</v>
      </c>
      <c r="DL244">
        <v>13.5</v>
      </c>
      <c r="DM244" t="s">
        <v>4803</v>
      </c>
      <c r="DN244" t="s">
        <v>7160</v>
      </c>
      <c r="DO244" t="s">
        <v>8526</v>
      </c>
      <c r="DQ244">
        <f t="shared" si="7"/>
        <v>1</v>
      </c>
    </row>
    <row r="245" spans="1:121" x14ac:dyDescent="0.35">
      <c r="A245" t="str">
        <f t="shared" si="6"/>
        <v>FFSH1065</v>
      </c>
      <c r="B245" t="s">
        <v>7149</v>
      </c>
      <c r="C245">
        <v>10000</v>
      </c>
      <c r="D245" t="s">
        <v>7149</v>
      </c>
      <c r="E245" t="s">
        <v>288</v>
      </c>
      <c r="F245" t="s">
        <v>7149</v>
      </c>
      <c r="G245" t="s">
        <v>7161</v>
      </c>
      <c r="H245" t="s">
        <v>2282</v>
      </c>
      <c r="I245" t="s">
        <v>2341</v>
      </c>
      <c r="J245" t="s">
        <v>7160</v>
      </c>
      <c r="K245">
        <v>10000</v>
      </c>
      <c r="L245" t="s">
        <v>7159</v>
      </c>
      <c r="M245">
        <v>0</v>
      </c>
      <c r="N245" t="s">
        <v>7149</v>
      </c>
      <c r="O245" t="s">
        <v>7149</v>
      </c>
      <c r="P245">
        <v>0</v>
      </c>
      <c r="Q245">
        <v>0</v>
      </c>
      <c r="R245" t="s">
        <v>7158</v>
      </c>
      <c r="S245" t="s">
        <v>7157</v>
      </c>
      <c r="T245" t="s">
        <v>7156</v>
      </c>
      <c r="U245">
        <v>0</v>
      </c>
      <c r="V245">
        <v>0</v>
      </c>
      <c r="W245">
        <v>0</v>
      </c>
      <c r="X245">
        <v>0</v>
      </c>
      <c r="Y245">
        <v>0</v>
      </c>
      <c r="Z245" t="s">
        <v>7149</v>
      </c>
      <c r="AA245" t="s">
        <v>48</v>
      </c>
      <c r="AB245">
        <v>0</v>
      </c>
      <c r="AC245">
        <v>0</v>
      </c>
      <c r="AD245">
        <v>0</v>
      </c>
      <c r="AE245">
        <v>0</v>
      </c>
      <c r="AF245">
        <v>0</v>
      </c>
      <c r="AG245" t="s">
        <v>48</v>
      </c>
      <c r="AH245" t="s">
        <v>48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1.66404</v>
      </c>
      <c r="AQ245">
        <v>0</v>
      </c>
      <c r="AR245">
        <v>1.4674</v>
      </c>
      <c r="AS245">
        <v>1.784804864</v>
      </c>
      <c r="AT245">
        <v>0</v>
      </c>
      <c r="AU245">
        <v>0</v>
      </c>
      <c r="AV245">
        <v>1.49</v>
      </c>
      <c r="AW245">
        <v>1.66</v>
      </c>
      <c r="AX245">
        <v>1.55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1.554</v>
      </c>
      <c r="BE245">
        <v>445</v>
      </c>
      <c r="BF245">
        <v>0</v>
      </c>
      <c r="BG245">
        <v>900</v>
      </c>
      <c r="BH245">
        <v>0</v>
      </c>
      <c r="BI245">
        <v>0</v>
      </c>
      <c r="BJ245">
        <v>0</v>
      </c>
      <c r="BK245">
        <v>40</v>
      </c>
      <c r="BL245">
        <v>293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8550</v>
      </c>
      <c r="BT245">
        <v>1</v>
      </c>
      <c r="BU245">
        <v>0</v>
      </c>
      <c r="BV245">
        <v>450</v>
      </c>
      <c r="BW245">
        <v>1</v>
      </c>
      <c r="BX245">
        <v>0</v>
      </c>
      <c r="BY245">
        <v>0</v>
      </c>
      <c r="BZ245">
        <v>450</v>
      </c>
      <c r="CA245">
        <v>1</v>
      </c>
      <c r="CB245">
        <v>450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450</v>
      </c>
      <c r="CI245" t="s">
        <v>7155</v>
      </c>
      <c r="CJ245">
        <v>0</v>
      </c>
      <c r="CK245" t="s">
        <v>7148</v>
      </c>
      <c r="CL245" t="s">
        <v>7154</v>
      </c>
      <c r="CM245">
        <v>0</v>
      </c>
      <c r="CN245">
        <v>0</v>
      </c>
      <c r="CO245" t="s">
        <v>7153</v>
      </c>
      <c r="CP245" t="s">
        <v>7152</v>
      </c>
      <c r="CQ245" t="s">
        <v>7151</v>
      </c>
      <c r="CR245">
        <v>0</v>
      </c>
      <c r="CS245">
        <v>0</v>
      </c>
      <c r="CT245">
        <v>0</v>
      </c>
      <c r="CU245">
        <v>0</v>
      </c>
      <c r="CV245">
        <v>0</v>
      </c>
      <c r="CW245" t="s">
        <v>7150</v>
      </c>
      <c r="CX245" t="s">
        <v>25</v>
      </c>
      <c r="CY245" t="s">
        <v>7149</v>
      </c>
      <c r="CZ245">
        <v>0</v>
      </c>
      <c r="DA245">
        <v>1.4674</v>
      </c>
      <c r="DB245">
        <v>14674</v>
      </c>
      <c r="DC245">
        <v>14674</v>
      </c>
      <c r="DD245">
        <v>900</v>
      </c>
      <c r="DE245">
        <v>450</v>
      </c>
      <c r="DF245" t="s">
        <v>7148</v>
      </c>
      <c r="DG245">
        <v>0</v>
      </c>
      <c r="DH245" t="s">
        <v>7149</v>
      </c>
      <c r="DI245">
        <v>10000</v>
      </c>
      <c r="DJ245" t="s">
        <v>288</v>
      </c>
      <c r="DK245">
        <v>650</v>
      </c>
      <c r="DL245">
        <v>11.5</v>
      </c>
      <c r="DM245" t="s">
        <v>2104</v>
      </c>
      <c r="DN245" t="s">
        <v>7160</v>
      </c>
      <c r="DO245" t="s">
        <v>8549</v>
      </c>
      <c r="DQ245">
        <f t="shared" si="7"/>
        <v>1</v>
      </c>
    </row>
    <row r="246" spans="1:121" x14ac:dyDescent="0.35">
      <c r="A246" t="str">
        <f t="shared" si="6"/>
        <v>FFSH1265</v>
      </c>
      <c r="B246" t="s">
        <v>7138</v>
      </c>
      <c r="C246">
        <v>10000</v>
      </c>
      <c r="D246" t="s">
        <v>7138</v>
      </c>
      <c r="E246" t="s">
        <v>288</v>
      </c>
      <c r="F246" t="s">
        <v>7138</v>
      </c>
      <c r="G246" t="s">
        <v>7147</v>
      </c>
      <c r="H246" t="s">
        <v>2282</v>
      </c>
      <c r="I246" t="s">
        <v>2523</v>
      </c>
      <c r="J246" t="s">
        <v>7146</v>
      </c>
      <c r="K246">
        <v>10000</v>
      </c>
      <c r="L246" t="s">
        <v>7145</v>
      </c>
      <c r="M246">
        <v>0</v>
      </c>
      <c r="N246" t="s">
        <v>7138</v>
      </c>
      <c r="O246">
        <v>0</v>
      </c>
      <c r="P246">
        <v>0</v>
      </c>
      <c r="Q246">
        <v>3265435</v>
      </c>
      <c r="R246">
        <v>0</v>
      </c>
      <c r="S246" t="s">
        <v>7144</v>
      </c>
      <c r="T246" t="s">
        <v>7143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 t="s">
        <v>48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 t="s">
        <v>48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1.5680000000000001</v>
      </c>
      <c r="AQ246">
        <v>0</v>
      </c>
      <c r="AR246">
        <v>1.3827100000000001</v>
      </c>
      <c r="AS246">
        <v>0</v>
      </c>
      <c r="AT246">
        <v>0</v>
      </c>
      <c r="AU246">
        <v>1.60229697</v>
      </c>
      <c r="AV246">
        <v>0</v>
      </c>
      <c r="AW246">
        <v>1.56</v>
      </c>
      <c r="AX246">
        <v>1.46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450</v>
      </c>
      <c r="BF246">
        <v>0</v>
      </c>
      <c r="BG246">
        <v>0</v>
      </c>
      <c r="BH246">
        <v>0</v>
      </c>
      <c r="BI246">
        <v>0</v>
      </c>
      <c r="BJ246">
        <v>450</v>
      </c>
      <c r="BK246">
        <v>0</v>
      </c>
      <c r="BL246">
        <v>450</v>
      </c>
      <c r="BM246">
        <v>0</v>
      </c>
      <c r="BN246">
        <v>0</v>
      </c>
      <c r="BO246">
        <v>0</v>
      </c>
      <c r="BP246">
        <v>0</v>
      </c>
      <c r="BQ246">
        <v>0</v>
      </c>
      <c r="BR246">
        <v>0</v>
      </c>
      <c r="BS246">
        <v>0</v>
      </c>
      <c r="BT246">
        <v>1</v>
      </c>
      <c r="BU246">
        <v>0</v>
      </c>
      <c r="BV246">
        <v>450</v>
      </c>
      <c r="BW246">
        <v>0</v>
      </c>
      <c r="BX246">
        <v>0</v>
      </c>
      <c r="BY246">
        <v>1</v>
      </c>
      <c r="BZ246">
        <v>0</v>
      </c>
      <c r="CA246">
        <v>1</v>
      </c>
      <c r="CB246">
        <v>450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 t="s">
        <v>7142</v>
      </c>
      <c r="CJ246">
        <v>0</v>
      </c>
      <c r="CK246" t="s">
        <v>7137</v>
      </c>
      <c r="CL246">
        <v>0</v>
      </c>
      <c r="CM246">
        <v>0</v>
      </c>
      <c r="CN246" t="s">
        <v>7141</v>
      </c>
      <c r="CO246">
        <v>0</v>
      </c>
      <c r="CP246" t="s">
        <v>7140</v>
      </c>
      <c r="CQ246" t="s">
        <v>7139</v>
      </c>
      <c r="CR246">
        <v>0</v>
      </c>
      <c r="CS246">
        <v>0</v>
      </c>
      <c r="CT246">
        <v>0</v>
      </c>
      <c r="CU246">
        <v>0</v>
      </c>
      <c r="CV246">
        <v>0</v>
      </c>
      <c r="CW246">
        <v>0</v>
      </c>
      <c r="CX246" t="s">
        <v>25</v>
      </c>
      <c r="CY246" t="s">
        <v>7138</v>
      </c>
      <c r="CZ246">
        <v>0</v>
      </c>
      <c r="DA246">
        <v>1.3827100000000001</v>
      </c>
      <c r="DB246">
        <v>13827.1</v>
      </c>
      <c r="DC246">
        <v>13827.1</v>
      </c>
      <c r="DD246">
        <v>0</v>
      </c>
      <c r="DE246">
        <v>450</v>
      </c>
      <c r="DF246" t="s">
        <v>7137</v>
      </c>
      <c r="DG246">
        <v>0</v>
      </c>
      <c r="DH246" t="s">
        <v>7138</v>
      </c>
      <c r="DI246">
        <v>10000</v>
      </c>
      <c r="DJ246" t="s">
        <v>288</v>
      </c>
      <c r="DK246">
        <v>650</v>
      </c>
      <c r="DL246">
        <v>7.2</v>
      </c>
      <c r="DM246" t="s">
        <v>2523</v>
      </c>
      <c r="DN246" t="s">
        <v>7146</v>
      </c>
      <c r="DO246" t="s">
        <v>8560</v>
      </c>
      <c r="DQ246">
        <f t="shared" si="7"/>
        <v>1</v>
      </c>
    </row>
    <row r="247" spans="1:121" x14ac:dyDescent="0.35">
      <c r="A247" t="str">
        <f t="shared" si="6"/>
        <v>FFSH1665</v>
      </c>
      <c r="B247" t="s">
        <v>7110</v>
      </c>
      <c r="C247">
        <v>10000</v>
      </c>
      <c r="D247" t="s">
        <v>7110</v>
      </c>
      <c r="E247" t="s">
        <v>288</v>
      </c>
      <c r="F247" t="s">
        <v>7110</v>
      </c>
      <c r="G247" t="s">
        <v>7122</v>
      </c>
      <c r="H247" t="s">
        <v>2282</v>
      </c>
      <c r="I247" t="s">
        <v>2341</v>
      </c>
      <c r="J247" t="s">
        <v>7107</v>
      </c>
      <c r="K247">
        <v>10000</v>
      </c>
      <c r="L247" t="s">
        <v>7121</v>
      </c>
      <c r="M247" t="s">
        <v>7110</v>
      </c>
      <c r="N247" t="s">
        <v>7110</v>
      </c>
      <c r="O247" t="s">
        <v>7110</v>
      </c>
      <c r="P247">
        <v>0</v>
      </c>
      <c r="Q247">
        <v>2895644</v>
      </c>
      <c r="R247">
        <v>0</v>
      </c>
      <c r="S247" t="s">
        <v>7120</v>
      </c>
      <c r="T247" t="s">
        <v>7119</v>
      </c>
      <c r="U247">
        <v>0</v>
      </c>
      <c r="V247">
        <v>1784266</v>
      </c>
      <c r="W247">
        <v>0</v>
      </c>
      <c r="X247">
        <v>0</v>
      </c>
      <c r="Y247">
        <v>0</v>
      </c>
      <c r="Z247" t="s">
        <v>7110</v>
      </c>
      <c r="AA247" t="s">
        <v>48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 t="s">
        <v>48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3.7519999999999998</v>
      </c>
      <c r="AQ247">
        <v>3.5609999999999999</v>
      </c>
      <c r="AR247">
        <v>3.3086199999999999</v>
      </c>
      <c r="AS247">
        <v>4.0239816169999996</v>
      </c>
      <c r="AT247">
        <v>0</v>
      </c>
      <c r="AU247">
        <v>3.6180899329999998</v>
      </c>
      <c r="AV247">
        <v>0</v>
      </c>
      <c r="AW247">
        <v>4.1500000000000004</v>
      </c>
      <c r="AX247">
        <v>4.1500000000000004</v>
      </c>
      <c r="AY247">
        <v>0</v>
      </c>
      <c r="AZ247">
        <v>4.9359999999999999</v>
      </c>
      <c r="BA247">
        <v>0</v>
      </c>
      <c r="BB247">
        <v>0</v>
      </c>
      <c r="BC247">
        <v>0</v>
      </c>
      <c r="BD247">
        <v>3.5263</v>
      </c>
      <c r="BE247">
        <v>370</v>
      </c>
      <c r="BF247">
        <v>428</v>
      </c>
      <c r="BG247">
        <v>0</v>
      </c>
      <c r="BH247">
        <v>0</v>
      </c>
      <c r="BI247">
        <v>0</v>
      </c>
      <c r="BJ247">
        <v>449</v>
      </c>
      <c r="BK247">
        <v>0</v>
      </c>
      <c r="BL247">
        <v>367</v>
      </c>
      <c r="BM247">
        <v>449</v>
      </c>
      <c r="BN247">
        <v>0</v>
      </c>
      <c r="BO247">
        <v>450</v>
      </c>
      <c r="BP247">
        <v>0</v>
      </c>
      <c r="BQ247">
        <v>0</v>
      </c>
      <c r="BR247">
        <v>0</v>
      </c>
      <c r="BS247">
        <v>450</v>
      </c>
      <c r="BT247">
        <v>1</v>
      </c>
      <c r="BU247">
        <v>1</v>
      </c>
      <c r="BV247">
        <v>450</v>
      </c>
      <c r="BW247">
        <v>1</v>
      </c>
      <c r="BX247">
        <v>0</v>
      </c>
      <c r="BY247">
        <v>1</v>
      </c>
      <c r="BZ247">
        <v>0</v>
      </c>
      <c r="CA247">
        <v>1</v>
      </c>
      <c r="CB247">
        <v>1</v>
      </c>
      <c r="CC247">
        <v>0</v>
      </c>
      <c r="CD247">
        <v>30</v>
      </c>
      <c r="CE247">
        <v>0</v>
      </c>
      <c r="CF247">
        <v>0</v>
      </c>
      <c r="CG247">
        <v>0</v>
      </c>
      <c r="CH247">
        <v>450</v>
      </c>
      <c r="CI247" t="s">
        <v>7118</v>
      </c>
      <c r="CJ247" t="s">
        <v>7117</v>
      </c>
      <c r="CK247" t="s">
        <v>7109</v>
      </c>
      <c r="CL247" t="s">
        <v>7116</v>
      </c>
      <c r="CM247">
        <v>0</v>
      </c>
      <c r="CN247" t="s">
        <v>7115</v>
      </c>
      <c r="CO247">
        <v>0</v>
      </c>
      <c r="CP247" t="s">
        <v>7114</v>
      </c>
      <c r="CQ247" t="s">
        <v>7113</v>
      </c>
      <c r="CR247">
        <v>0</v>
      </c>
      <c r="CS247" t="s">
        <v>7112</v>
      </c>
      <c r="CT247">
        <v>0</v>
      </c>
      <c r="CU247">
        <v>0</v>
      </c>
      <c r="CV247">
        <v>0</v>
      </c>
      <c r="CW247" t="s">
        <v>7111</v>
      </c>
      <c r="CX247" t="s">
        <v>25</v>
      </c>
      <c r="CY247" t="s">
        <v>7110</v>
      </c>
      <c r="CZ247">
        <v>0</v>
      </c>
      <c r="DA247">
        <v>3.3086199999999999</v>
      </c>
      <c r="DB247">
        <v>33086.199999999997</v>
      </c>
      <c r="DC247">
        <v>33086.199999999997</v>
      </c>
      <c r="DD247">
        <v>0</v>
      </c>
      <c r="DE247">
        <v>450</v>
      </c>
      <c r="DF247" t="s">
        <v>7109</v>
      </c>
      <c r="DG247">
        <v>0</v>
      </c>
      <c r="DH247" t="s">
        <v>7110</v>
      </c>
      <c r="DI247">
        <v>10000</v>
      </c>
      <c r="DJ247" t="s">
        <v>288</v>
      </c>
      <c r="DK247">
        <v>650</v>
      </c>
      <c r="DL247">
        <v>23</v>
      </c>
      <c r="DM247" t="s">
        <v>2104</v>
      </c>
      <c r="DN247" t="s">
        <v>7107</v>
      </c>
      <c r="DO247" t="s">
        <v>8549</v>
      </c>
      <c r="DQ247">
        <f t="shared" si="7"/>
        <v>1</v>
      </c>
    </row>
    <row r="248" spans="1:121" x14ac:dyDescent="0.35">
      <c r="A248" t="str">
        <f t="shared" si="6"/>
        <v>FFSH1665</v>
      </c>
      <c r="B248" t="s">
        <v>7099</v>
      </c>
      <c r="C248">
        <v>10000</v>
      </c>
      <c r="D248" t="s">
        <v>7099</v>
      </c>
      <c r="E248" t="s">
        <v>288</v>
      </c>
      <c r="F248" t="s">
        <v>7099</v>
      </c>
      <c r="G248" t="s">
        <v>7108</v>
      </c>
      <c r="H248" t="s">
        <v>2282</v>
      </c>
      <c r="I248" t="s">
        <v>2341</v>
      </c>
      <c r="J248" t="s">
        <v>7107</v>
      </c>
      <c r="K248">
        <v>10000</v>
      </c>
      <c r="L248" t="s">
        <v>7106</v>
      </c>
      <c r="M248" t="s">
        <v>7099</v>
      </c>
      <c r="N248" t="s">
        <v>7099</v>
      </c>
      <c r="O248" t="s">
        <v>7099</v>
      </c>
      <c r="P248">
        <v>0</v>
      </c>
      <c r="Q248">
        <v>0</v>
      </c>
      <c r="R248">
        <v>0</v>
      </c>
      <c r="S248">
        <v>0</v>
      </c>
      <c r="T248" t="s">
        <v>7105</v>
      </c>
      <c r="U248">
        <v>0</v>
      </c>
      <c r="V248">
        <v>0</v>
      </c>
      <c r="W248">
        <v>0</v>
      </c>
      <c r="X248">
        <v>0</v>
      </c>
      <c r="Y248">
        <v>0</v>
      </c>
      <c r="Z248" t="s">
        <v>7099</v>
      </c>
      <c r="AA248" t="s">
        <v>48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4.45871</v>
      </c>
      <c r="AQ248">
        <v>4.194</v>
      </c>
      <c r="AR248">
        <v>3.44034</v>
      </c>
      <c r="AS248">
        <v>4.102191876</v>
      </c>
      <c r="AT248">
        <v>0</v>
      </c>
      <c r="AU248">
        <v>0</v>
      </c>
      <c r="AV248">
        <v>0</v>
      </c>
      <c r="AW248">
        <v>0</v>
      </c>
      <c r="AX248">
        <v>3.63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4.194</v>
      </c>
      <c r="BE248">
        <v>0</v>
      </c>
      <c r="BF248">
        <v>430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0</v>
      </c>
      <c r="BM248">
        <v>0</v>
      </c>
      <c r="BN248">
        <v>0</v>
      </c>
      <c r="BO248">
        <v>0</v>
      </c>
      <c r="BP248">
        <v>0</v>
      </c>
      <c r="BQ248">
        <v>0</v>
      </c>
      <c r="BR248">
        <v>0</v>
      </c>
      <c r="BS248">
        <v>430</v>
      </c>
      <c r="BT248">
        <v>450</v>
      </c>
      <c r="BU248">
        <v>1</v>
      </c>
      <c r="BV248">
        <v>450</v>
      </c>
      <c r="BW248">
        <v>1</v>
      </c>
      <c r="BX248">
        <v>0</v>
      </c>
      <c r="BY248">
        <v>0</v>
      </c>
      <c r="BZ248">
        <v>0</v>
      </c>
      <c r="CA248">
        <v>0</v>
      </c>
      <c r="CB248">
        <v>450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2</v>
      </c>
      <c r="CI248" t="s">
        <v>7104</v>
      </c>
      <c r="CJ248" t="s">
        <v>7103</v>
      </c>
      <c r="CK248" t="s">
        <v>7098</v>
      </c>
      <c r="CL248" t="s">
        <v>7102</v>
      </c>
      <c r="CM248">
        <v>0</v>
      </c>
      <c r="CN248">
        <v>0</v>
      </c>
      <c r="CO248">
        <v>0</v>
      </c>
      <c r="CP248">
        <v>0</v>
      </c>
      <c r="CQ248" t="s">
        <v>7101</v>
      </c>
      <c r="CR248">
        <v>0</v>
      </c>
      <c r="CS248">
        <v>0</v>
      </c>
      <c r="CT248">
        <v>0</v>
      </c>
      <c r="CU248">
        <v>0</v>
      </c>
      <c r="CV248">
        <v>0</v>
      </c>
      <c r="CW248" t="s">
        <v>7100</v>
      </c>
      <c r="CX248" t="s">
        <v>25</v>
      </c>
      <c r="CY248" t="s">
        <v>7099</v>
      </c>
      <c r="CZ248">
        <v>0</v>
      </c>
      <c r="DA248">
        <v>3.44034</v>
      </c>
      <c r="DB248">
        <v>34403.4</v>
      </c>
      <c r="DC248">
        <v>34403.4</v>
      </c>
      <c r="DD248">
        <v>0</v>
      </c>
      <c r="DE248">
        <v>450</v>
      </c>
      <c r="DF248" t="s">
        <v>7098</v>
      </c>
      <c r="DG248">
        <v>0</v>
      </c>
      <c r="DH248" t="s">
        <v>7099</v>
      </c>
      <c r="DI248">
        <v>10000</v>
      </c>
      <c r="DJ248" t="s">
        <v>288</v>
      </c>
      <c r="DK248">
        <v>650</v>
      </c>
      <c r="DL248">
        <v>11</v>
      </c>
      <c r="DM248" t="s">
        <v>2104</v>
      </c>
      <c r="DN248" t="s">
        <v>7107</v>
      </c>
      <c r="DO248" t="s">
        <v>2030</v>
      </c>
      <c r="DQ248">
        <f t="shared" si="7"/>
        <v>1</v>
      </c>
    </row>
    <row r="249" spans="1:121" x14ac:dyDescent="0.35">
      <c r="A249" t="str">
        <f t="shared" si="6"/>
        <v>FFSH2065</v>
      </c>
      <c r="B249" t="s">
        <v>7051</v>
      </c>
      <c r="C249">
        <v>10000</v>
      </c>
      <c r="D249" t="s">
        <v>7051</v>
      </c>
      <c r="E249" t="s">
        <v>288</v>
      </c>
      <c r="F249" t="s">
        <v>7051</v>
      </c>
      <c r="G249" t="s">
        <v>7063</v>
      </c>
      <c r="H249" t="s">
        <v>2282</v>
      </c>
      <c r="I249" t="s">
        <v>2341</v>
      </c>
      <c r="J249" t="s">
        <v>6493</v>
      </c>
      <c r="K249">
        <v>10000</v>
      </c>
      <c r="L249" t="s">
        <v>7062</v>
      </c>
      <c r="M249" t="s">
        <v>7051</v>
      </c>
      <c r="N249" t="s">
        <v>7051</v>
      </c>
      <c r="O249" t="s">
        <v>7051</v>
      </c>
      <c r="P249">
        <v>0</v>
      </c>
      <c r="Q249">
        <v>2895637</v>
      </c>
      <c r="R249">
        <v>0</v>
      </c>
      <c r="S249" t="s">
        <v>7061</v>
      </c>
      <c r="T249" t="s">
        <v>7060</v>
      </c>
      <c r="U249">
        <v>0</v>
      </c>
      <c r="V249">
        <v>1784433</v>
      </c>
      <c r="W249">
        <v>0</v>
      </c>
      <c r="X249">
        <v>0</v>
      </c>
      <c r="Y249">
        <v>0</v>
      </c>
      <c r="Z249" t="s">
        <v>7051</v>
      </c>
      <c r="AA249" t="s">
        <v>48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 t="s">
        <v>48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4.8959400000000004</v>
      </c>
      <c r="AQ249">
        <v>4.6470000000000002</v>
      </c>
      <c r="AR249">
        <v>4.3173700000000004</v>
      </c>
      <c r="AS249">
        <v>5.2509777690000004</v>
      </c>
      <c r="AT249">
        <v>0</v>
      </c>
      <c r="AU249">
        <v>6.0344571379999996</v>
      </c>
      <c r="AV249">
        <v>0</v>
      </c>
      <c r="AW249">
        <v>5.42</v>
      </c>
      <c r="AX249">
        <v>5.42</v>
      </c>
      <c r="AY249">
        <v>0</v>
      </c>
      <c r="AZ249">
        <v>6.5620000000000003</v>
      </c>
      <c r="BA249">
        <v>0</v>
      </c>
      <c r="BB249">
        <v>0</v>
      </c>
      <c r="BC249">
        <v>0</v>
      </c>
      <c r="BD249">
        <v>4.6013999999999999</v>
      </c>
      <c r="BE249">
        <v>396</v>
      </c>
      <c r="BF249">
        <v>390</v>
      </c>
      <c r="BG249">
        <v>0</v>
      </c>
      <c r="BH249">
        <v>0</v>
      </c>
      <c r="BI249">
        <v>0</v>
      </c>
      <c r="BJ249">
        <v>417</v>
      </c>
      <c r="BK249">
        <v>0</v>
      </c>
      <c r="BL249">
        <v>417</v>
      </c>
      <c r="BM249">
        <v>417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311850</v>
      </c>
      <c r="BT249">
        <v>1</v>
      </c>
      <c r="BU249">
        <v>1</v>
      </c>
      <c r="BV249">
        <v>450</v>
      </c>
      <c r="BW249">
        <v>1</v>
      </c>
      <c r="BX249">
        <v>0</v>
      </c>
      <c r="BY249">
        <v>1</v>
      </c>
      <c r="BZ249">
        <v>0</v>
      </c>
      <c r="CA249">
        <v>1</v>
      </c>
      <c r="CB249">
        <v>1</v>
      </c>
      <c r="CC249">
        <v>0</v>
      </c>
      <c r="CD249">
        <v>1</v>
      </c>
      <c r="CE249">
        <v>0</v>
      </c>
      <c r="CF249">
        <v>0</v>
      </c>
      <c r="CG249">
        <v>0</v>
      </c>
      <c r="CH249">
        <v>450</v>
      </c>
      <c r="CI249" t="s">
        <v>7059</v>
      </c>
      <c r="CJ249" t="s">
        <v>7058</v>
      </c>
      <c r="CK249" t="s">
        <v>7050</v>
      </c>
      <c r="CL249" t="s">
        <v>7057</v>
      </c>
      <c r="CM249">
        <v>0</v>
      </c>
      <c r="CN249" t="s">
        <v>7056</v>
      </c>
      <c r="CO249">
        <v>0</v>
      </c>
      <c r="CP249" t="s">
        <v>7055</v>
      </c>
      <c r="CQ249" t="s">
        <v>7054</v>
      </c>
      <c r="CR249">
        <v>0</v>
      </c>
      <c r="CS249" t="s">
        <v>7053</v>
      </c>
      <c r="CT249">
        <v>0</v>
      </c>
      <c r="CU249">
        <v>0</v>
      </c>
      <c r="CV249">
        <v>0</v>
      </c>
      <c r="CW249" t="s">
        <v>7052</v>
      </c>
      <c r="CX249" t="s">
        <v>25</v>
      </c>
      <c r="CY249" t="s">
        <v>7051</v>
      </c>
      <c r="CZ249">
        <v>0</v>
      </c>
      <c r="DA249">
        <v>4.3173700000000004</v>
      </c>
      <c r="DB249">
        <v>43173.7</v>
      </c>
      <c r="DC249">
        <v>43173.7</v>
      </c>
      <c r="DD249">
        <v>0</v>
      </c>
      <c r="DE249">
        <v>450</v>
      </c>
      <c r="DF249" t="s">
        <v>7050</v>
      </c>
      <c r="DG249">
        <v>0</v>
      </c>
      <c r="DH249" t="s">
        <v>7051</v>
      </c>
      <c r="DI249">
        <v>10000</v>
      </c>
      <c r="DJ249" t="s">
        <v>288</v>
      </c>
      <c r="DK249">
        <v>650</v>
      </c>
      <c r="DL249">
        <v>25</v>
      </c>
      <c r="DM249" t="s">
        <v>2104</v>
      </c>
      <c r="DN249" t="s">
        <v>6493</v>
      </c>
      <c r="DO249" t="s">
        <v>8549</v>
      </c>
      <c r="DQ249">
        <f t="shared" si="7"/>
        <v>1</v>
      </c>
    </row>
    <row r="250" spans="1:121" x14ac:dyDescent="0.35">
      <c r="A250" t="str">
        <f t="shared" si="6"/>
        <v>FFSH2065</v>
      </c>
      <c r="B250" t="s">
        <v>7039</v>
      </c>
      <c r="C250">
        <v>10000</v>
      </c>
      <c r="D250" t="s">
        <v>7039</v>
      </c>
      <c r="E250" t="s">
        <v>288</v>
      </c>
      <c r="F250" t="s">
        <v>7039</v>
      </c>
      <c r="G250" t="s">
        <v>7049</v>
      </c>
      <c r="H250" t="s">
        <v>2282</v>
      </c>
      <c r="I250" t="s">
        <v>2341</v>
      </c>
      <c r="J250" t="s">
        <v>6493</v>
      </c>
      <c r="K250">
        <v>10000</v>
      </c>
      <c r="L250" t="s">
        <v>7048</v>
      </c>
      <c r="M250" t="s">
        <v>7039</v>
      </c>
      <c r="N250" t="s">
        <v>7039</v>
      </c>
      <c r="O250" t="s">
        <v>7039</v>
      </c>
      <c r="P250">
        <v>0</v>
      </c>
      <c r="Q250">
        <v>0</v>
      </c>
      <c r="R250">
        <v>0</v>
      </c>
      <c r="S250" t="s">
        <v>7047</v>
      </c>
      <c r="T250" t="s">
        <v>7046</v>
      </c>
      <c r="U250">
        <v>0</v>
      </c>
      <c r="V250">
        <v>0</v>
      </c>
      <c r="W250">
        <v>0</v>
      </c>
      <c r="X250">
        <v>0</v>
      </c>
      <c r="Y250">
        <v>0</v>
      </c>
      <c r="Z250" t="s">
        <v>7039</v>
      </c>
      <c r="AA250" t="s">
        <v>48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 t="s">
        <v>48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5.5679999999999996</v>
      </c>
      <c r="AQ250">
        <v>4.6239999999999997</v>
      </c>
      <c r="AR250">
        <v>4.2962600000000002</v>
      </c>
      <c r="AS250">
        <v>5.2252428330000003</v>
      </c>
      <c r="AT250">
        <v>0</v>
      </c>
      <c r="AU250">
        <v>0</v>
      </c>
      <c r="AV250">
        <v>0</v>
      </c>
      <c r="AW250">
        <v>5.39</v>
      </c>
      <c r="AX250">
        <v>4.88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4.6239999999999997</v>
      </c>
      <c r="BE250">
        <v>0</v>
      </c>
      <c r="BF250">
        <v>410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399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410</v>
      </c>
      <c r="BT250">
        <v>450</v>
      </c>
      <c r="BU250">
        <v>1</v>
      </c>
      <c r="BV250">
        <v>450</v>
      </c>
      <c r="BW250">
        <v>1</v>
      </c>
      <c r="BX250">
        <v>0</v>
      </c>
      <c r="BY250">
        <v>0</v>
      </c>
      <c r="BZ250">
        <v>0</v>
      </c>
      <c r="CA250">
        <v>1</v>
      </c>
      <c r="CB250">
        <v>450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2</v>
      </c>
      <c r="CI250" t="s">
        <v>7045</v>
      </c>
      <c r="CJ250" t="s">
        <v>7044</v>
      </c>
      <c r="CK250" t="s">
        <v>7038</v>
      </c>
      <c r="CL250" t="s">
        <v>7043</v>
      </c>
      <c r="CM250">
        <v>0</v>
      </c>
      <c r="CN250">
        <v>0</v>
      </c>
      <c r="CO250">
        <v>0</v>
      </c>
      <c r="CP250" t="s">
        <v>7042</v>
      </c>
      <c r="CQ250" t="s">
        <v>7041</v>
      </c>
      <c r="CR250">
        <v>0</v>
      </c>
      <c r="CS250">
        <v>0</v>
      </c>
      <c r="CT250">
        <v>0</v>
      </c>
      <c r="CU250">
        <v>0</v>
      </c>
      <c r="CV250">
        <v>0</v>
      </c>
      <c r="CW250" t="s">
        <v>7040</v>
      </c>
      <c r="CX250" t="s">
        <v>25</v>
      </c>
      <c r="CY250" t="s">
        <v>7039</v>
      </c>
      <c r="CZ250">
        <v>0</v>
      </c>
      <c r="DA250">
        <v>4.2962600000000002</v>
      </c>
      <c r="DB250">
        <v>42962.6</v>
      </c>
      <c r="DC250">
        <v>42962.6</v>
      </c>
      <c r="DD250">
        <v>0</v>
      </c>
      <c r="DE250">
        <v>450</v>
      </c>
      <c r="DF250" t="s">
        <v>7038</v>
      </c>
      <c r="DG250">
        <v>0</v>
      </c>
      <c r="DH250" t="s">
        <v>7039</v>
      </c>
      <c r="DI250">
        <v>10000</v>
      </c>
      <c r="DJ250" t="s">
        <v>288</v>
      </c>
      <c r="DK250">
        <v>650</v>
      </c>
      <c r="DL250">
        <v>13</v>
      </c>
      <c r="DM250" t="s">
        <v>2104</v>
      </c>
      <c r="DN250" t="s">
        <v>6493</v>
      </c>
      <c r="DO250" t="s">
        <v>2030</v>
      </c>
      <c r="DQ250">
        <f t="shared" si="7"/>
        <v>1</v>
      </c>
    </row>
    <row r="251" spans="1:121" x14ac:dyDescent="0.35">
      <c r="A251" t="str">
        <f t="shared" si="6"/>
        <v>FFSH2065</v>
      </c>
      <c r="B251" t="s">
        <v>7026</v>
      </c>
      <c r="C251">
        <v>10000</v>
      </c>
      <c r="D251" t="s">
        <v>7026</v>
      </c>
      <c r="E251" t="s">
        <v>288</v>
      </c>
      <c r="F251" t="s">
        <v>7026</v>
      </c>
      <c r="G251" t="s">
        <v>7037</v>
      </c>
      <c r="H251" t="s">
        <v>2282</v>
      </c>
      <c r="I251" t="s">
        <v>4775</v>
      </c>
      <c r="J251" t="s">
        <v>6551</v>
      </c>
      <c r="K251">
        <v>10000</v>
      </c>
      <c r="L251" t="s">
        <v>7036</v>
      </c>
      <c r="M251">
        <v>0</v>
      </c>
      <c r="N251" t="s">
        <v>7026</v>
      </c>
      <c r="O251">
        <v>0</v>
      </c>
      <c r="P251">
        <v>0</v>
      </c>
      <c r="Q251">
        <v>3131450</v>
      </c>
      <c r="R251" t="s">
        <v>7035</v>
      </c>
      <c r="S251" t="s">
        <v>7034</v>
      </c>
      <c r="T251" t="s">
        <v>7033</v>
      </c>
      <c r="U251">
        <v>0</v>
      </c>
      <c r="V251">
        <v>0</v>
      </c>
      <c r="W251">
        <v>0</v>
      </c>
      <c r="X251">
        <v>0</v>
      </c>
      <c r="Y251">
        <v>0</v>
      </c>
      <c r="Z251" t="s">
        <v>7026</v>
      </c>
      <c r="AA251" t="s">
        <v>48</v>
      </c>
      <c r="AB251">
        <v>0</v>
      </c>
      <c r="AC251">
        <v>0</v>
      </c>
      <c r="AD251">
        <v>0</v>
      </c>
      <c r="AE251">
        <v>0</v>
      </c>
      <c r="AF251">
        <v>0</v>
      </c>
      <c r="AG251" t="s">
        <v>48</v>
      </c>
      <c r="AH251" t="s">
        <v>48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2.66</v>
      </c>
      <c r="AQ251">
        <v>0</v>
      </c>
      <c r="AR251">
        <v>2.3456600000000001</v>
      </c>
      <c r="AS251">
        <v>0</v>
      </c>
      <c r="AT251">
        <v>0</v>
      </c>
      <c r="AU251">
        <v>2.6877239500000001</v>
      </c>
      <c r="AV251">
        <v>2.39</v>
      </c>
      <c r="AW251">
        <v>2.65</v>
      </c>
      <c r="AX251">
        <v>3.15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3.0488</v>
      </c>
      <c r="BE251">
        <v>429</v>
      </c>
      <c r="BF251">
        <v>0</v>
      </c>
      <c r="BG251">
        <v>900</v>
      </c>
      <c r="BH251">
        <v>0</v>
      </c>
      <c r="BI251">
        <v>0</v>
      </c>
      <c r="BJ251">
        <v>379</v>
      </c>
      <c r="BK251">
        <v>450</v>
      </c>
      <c r="BL251">
        <v>330</v>
      </c>
      <c r="BM251">
        <v>379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450</v>
      </c>
      <c r="BT251">
        <v>1</v>
      </c>
      <c r="BU251">
        <v>0</v>
      </c>
      <c r="BV251">
        <v>450</v>
      </c>
      <c r="BW251">
        <v>0</v>
      </c>
      <c r="BX251">
        <v>0</v>
      </c>
      <c r="BY251">
        <v>1</v>
      </c>
      <c r="BZ251">
        <v>450</v>
      </c>
      <c r="CA251">
        <v>1</v>
      </c>
      <c r="CB251">
        <v>1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450</v>
      </c>
      <c r="CI251" t="s">
        <v>7032</v>
      </c>
      <c r="CJ251">
        <v>0</v>
      </c>
      <c r="CK251" t="s">
        <v>7025</v>
      </c>
      <c r="CL251">
        <v>0</v>
      </c>
      <c r="CM251">
        <v>0</v>
      </c>
      <c r="CN251" t="s">
        <v>7031</v>
      </c>
      <c r="CO251" t="s">
        <v>7030</v>
      </c>
      <c r="CP251" t="s">
        <v>7029</v>
      </c>
      <c r="CQ251" t="s">
        <v>7028</v>
      </c>
      <c r="CR251">
        <v>0</v>
      </c>
      <c r="CS251">
        <v>0</v>
      </c>
      <c r="CT251">
        <v>0</v>
      </c>
      <c r="CU251">
        <v>0</v>
      </c>
      <c r="CV251">
        <v>0</v>
      </c>
      <c r="CW251" t="s">
        <v>7027</v>
      </c>
      <c r="CX251" t="s">
        <v>25</v>
      </c>
      <c r="CY251" t="s">
        <v>7026</v>
      </c>
      <c r="CZ251">
        <v>0</v>
      </c>
      <c r="DA251">
        <v>2.3456600000000001</v>
      </c>
      <c r="DB251">
        <v>23456.6</v>
      </c>
      <c r="DC251">
        <v>23456.6</v>
      </c>
      <c r="DD251">
        <v>900</v>
      </c>
      <c r="DE251">
        <v>450</v>
      </c>
      <c r="DF251" t="s">
        <v>7025</v>
      </c>
      <c r="DG251">
        <v>0</v>
      </c>
      <c r="DH251" t="s">
        <v>7026</v>
      </c>
      <c r="DI251">
        <v>10000</v>
      </c>
      <c r="DJ251" t="s">
        <v>288</v>
      </c>
      <c r="DK251">
        <v>650</v>
      </c>
      <c r="DL251">
        <v>20</v>
      </c>
      <c r="DM251" t="s">
        <v>4775</v>
      </c>
      <c r="DN251" t="s">
        <v>6551</v>
      </c>
      <c r="DO251" t="s">
        <v>8549</v>
      </c>
      <c r="DQ251">
        <f t="shared" si="7"/>
        <v>1</v>
      </c>
    </row>
    <row r="252" spans="1:121" x14ac:dyDescent="0.35">
      <c r="A252" t="str">
        <f t="shared" si="6"/>
        <v>FFSH3065</v>
      </c>
      <c r="B252" t="s">
        <v>6998</v>
      </c>
      <c r="C252">
        <v>10000</v>
      </c>
      <c r="D252" t="s">
        <v>6998</v>
      </c>
      <c r="E252" t="s">
        <v>288</v>
      </c>
      <c r="F252" t="s">
        <v>6998</v>
      </c>
      <c r="G252" t="s">
        <v>7009</v>
      </c>
      <c r="H252" t="s">
        <v>2282</v>
      </c>
      <c r="I252" t="s">
        <v>2341</v>
      </c>
      <c r="J252" t="s">
        <v>6995</v>
      </c>
      <c r="K252">
        <v>10000</v>
      </c>
      <c r="L252" t="s">
        <v>7008</v>
      </c>
      <c r="M252">
        <v>0</v>
      </c>
      <c r="N252" t="s">
        <v>6998</v>
      </c>
      <c r="O252" t="s">
        <v>6998</v>
      </c>
      <c r="P252">
        <v>0</v>
      </c>
      <c r="Q252">
        <v>2895632</v>
      </c>
      <c r="R252">
        <v>0</v>
      </c>
      <c r="S252" t="s">
        <v>7007</v>
      </c>
      <c r="T252" t="s">
        <v>7006</v>
      </c>
      <c r="U252">
        <v>0</v>
      </c>
      <c r="V252">
        <v>1784270</v>
      </c>
      <c r="W252">
        <v>0</v>
      </c>
      <c r="X252">
        <v>0</v>
      </c>
      <c r="Y252">
        <v>0</v>
      </c>
      <c r="Z252" t="s">
        <v>6998</v>
      </c>
      <c r="AA252" t="s">
        <v>48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 t="s">
        <v>48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7.0373799999999997</v>
      </c>
      <c r="AQ252">
        <v>0</v>
      </c>
      <c r="AR252">
        <v>6.2057599999999997</v>
      </c>
      <c r="AS252">
        <v>7.5475328130000001</v>
      </c>
      <c r="AT252">
        <v>0</v>
      </c>
      <c r="AU252">
        <v>6.6805446259999997</v>
      </c>
      <c r="AV252">
        <v>0</v>
      </c>
      <c r="AW252">
        <v>7.79</v>
      </c>
      <c r="AX252">
        <v>7.28</v>
      </c>
      <c r="AY252">
        <v>0</v>
      </c>
      <c r="AZ252">
        <v>7.609</v>
      </c>
      <c r="BA252">
        <v>0</v>
      </c>
      <c r="BB252">
        <v>0</v>
      </c>
      <c r="BC252">
        <v>0</v>
      </c>
      <c r="BD252">
        <v>6.49</v>
      </c>
      <c r="BE252">
        <v>391</v>
      </c>
      <c r="BF252">
        <v>0</v>
      </c>
      <c r="BG252">
        <v>0</v>
      </c>
      <c r="BH252">
        <v>0</v>
      </c>
      <c r="BI252">
        <v>0</v>
      </c>
      <c r="BJ252">
        <v>437</v>
      </c>
      <c r="BK252">
        <v>0</v>
      </c>
      <c r="BL252">
        <v>286</v>
      </c>
      <c r="BM252">
        <v>437</v>
      </c>
      <c r="BN252">
        <v>0</v>
      </c>
      <c r="BO252">
        <v>342</v>
      </c>
      <c r="BP252">
        <v>0</v>
      </c>
      <c r="BQ252">
        <v>0</v>
      </c>
      <c r="BR252">
        <v>0</v>
      </c>
      <c r="BS252">
        <v>450</v>
      </c>
      <c r="BT252">
        <v>1</v>
      </c>
      <c r="BU252">
        <v>0</v>
      </c>
      <c r="BV252">
        <v>450</v>
      </c>
      <c r="BW252">
        <v>1</v>
      </c>
      <c r="BX252">
        <v>0</v>
      </c>
      <c r="BY252">
        <v>1</v>
      </c>
      <c r="BZ252">
        <v>0</v>
      </c>
      <c r="CA252">
        <v>1</v>
      </c>
      <c r="CB252">
        <v>1</v>
      </c>
      <c r="CC252">
        <v>0</v>
      </c>
      <c r="CD252">
        <v>30</v>
      </c>
      <c r="CE252">
        <v>0</v>
      </c>
      <c r="CF252">
        <v>0</v>
      </c>
      <c r="CG252">
        <v>0</v>
      </c>
      <c r="CH252">
        <v>450</v>
      </c>
      <c r="CI252" t="s">
        <v>7005</v>
      </c>
      <c r="CJ252">
        <v>0</v>
      </c>
      <c r="CK252" t="s">
        <v>6997</v>
      </c>
      <c r="CL252" t="s">
        <v>7004</v>
      </c>
      <c r="CM252">
        <v>0</v>
      </c>
      <c r="CN252" t="s">
        <v>7003</v>
      </c>
      <c r="CO252">
        <v>0</v>
      </c>
      <c r="CP252" t="s">
        <v>7002</v>
      </c>
      <c r="CQ252" t="s">
        <v>7001</v>
      </c>
      <c r="CR252">
        <v>0</v>
      </c>
      <c r="CS252" t="s">
        <v>7000</v>
      </c>
      <c r="CT252">
        <v>0</v>
      </c>
      <c r="CU252">
        <v>0</v>
      </c>
      <c r="CV252">
        <v>0</v>
      </c>
      <c r="CW252" t="s">
        <v>6999</v>
      </c>
      <c r="CX252" t="s">
        <v>25</v>
      </c>
      <c r="CY252" t="s">
        <v>6998</v>
      </c>
      <c r="CZ252">
        <v>0</v>
      </c>
      <c r="DA252">
        <v>6.2057599999999997</v>
      </c>
      <c r="DB252">
        <v>62057.599999999999</v>
      </c>
      <c r="DC252">
        <v>62057.599999999999</v>
      </c>
      <c r="DD252">
        <v>0</v>
      </c>
      <c r="DE252">
        <v>450</v>
      </c>
      <c r="DF252" t="s">
        <v>6997</v>
      </c>
      <c r="DG252">
        <v>0</v>
      </c>
      <c r="DH252" t="s">
        <v>6998</v>
      </c>
      <c r="DI252">
        <v>10000</v>
      </c>
      <c r="DJ252" t="s">
        <v>288</v>
      </c>
      <c r="DK252">
        <v>650</v>
      </c>
      <c r="DL252">
        <v>26</v>
      </c>
      <c r="DM252" t="s">
        <v>2104</v>
      </c>
      <c r="DN252" t="s">
        <v>6995</v>
      </c>
      <c r="DO252" t="s">
        <v>8549</v>
      </c>
      <c r="DQ252">
        <f t="shared" si="7"/>
        <v>1</v>
      </c>
    </row>
    <row r="253" spans="1:121" x14ac:dyDescent="0.35">
      <c r="A253" t="str">
        <f t="shared" si="6"/>
        <v>FFSH3065</v>
      </c>
      <c r="B253" t="s">
        <v>6985</v>
      </c>
      <c r="C253">
        <v>10000</v>
      </c>
      <c r="D253" t="s">
        <v>6985</v>
      </c>
      <c r="E253" t="s">
        <v>288</v>
      </c>
      <c r="F253" t="s">
        <v>6985</v>
      </c>
      <c r="G253" t="s">
        <v>6996</v>
      </c>
      <c r="H253" t="s">
        <v>2282</v>
      </c>
      <c r="I253" t="s">
        <v>2341</v>
      </c>
      <c r="J253" t="s">
        <v>6995</v>
      </c>
      <c r="K253">
        <v>10000</v>
      </c>
      <c r="L253" t="s">
        <v>6994</v>
      </c>
      <c r="M253" t="s">
        <v>6985</v>
      </c>
      <c r="N253" t="s">
        <v>6985</v>
      </c>
      <c r="O253" t="s">
        <v>6985</v>
      </c>
      <c r="P253">
        <v>0</v>
      </c>
      <c r="Q253">
        <v>0</v>
      </c>
      <c r="R253">
        <v>0</v>
      </c>
      <c r="S253" t="s">
        <v>6993</v>
      </c>
      <c r="T253" t="s">
        <v>6992</v>
      </c>
      <c r="U253">
        <v>0</v>
      </c>
      <c r="V253">
        <v>0</v>
      </c>
      <c r="W253">
        <v>0</v>
      </c>
      <c r="X253">
        <v>0</v>
      </c>
      <c r="Y253">
        <v>0</v>
      </c>
      <c r="Z253" t="s">
        <v>6985</v>
      </c>
      <c r="AA253" t="s">
        <v>48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 t="s">
        <v>48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8.1013800000000007</v>
      </c>
      <c r="AQ253">
        <v>6.9450000000000003</v>
      </c>
      <c r="AR253">
        <v>6.4526700000000003</v>
      </c>
      <c r="AS253">
        <v>7.8480260470000003</v>
      </c>
      <c r="AT253">
        <v>0</v>
      </c>
      <c r="AU253">
        <v>0</v>
      </c>
      <c r="AV253">
        <v>0</v>
      </c>
      <c r="AW253">
        <v>8.1</v>
      </c>
      <c r="AX253">
        <v>6.8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6.8804999999999996</v>
      </c>
      <c r="BE253">
        <v>0</v>
      </c>
      <c r="BF253">
        <v>438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362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5850</v>
      </c>
      <c r="BT253">
        <v>450</v>
      </c>
      <c r="BU253">
        <v>1</v>
      </c>
      <c r="BV253">
        <v>450</v>
      </c>
      <c r="BW253">
        <v>1</v>
      </c>
      <c r="BX253">
        <v>0</v>
      </c>
      <c r="BY253">
        <v>0</v>
      </c>
      <c r="BZ253">
        <v>0</v>
      </c>
      <c r="CA253">
        <v>1</v>
      </c>
      <c r="CB253">
        <v>450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450</v>
      </c>
      <c r="CI253" t="s">
        <v>6991</v>
      </c>
      <c r="CJ253" t="s">
        <v>6990</v>
      </c>
      <c r="CK253" t="s">
        <v>6984</v>
      </c>
      <c r="CL253" t="s">
        <v>6989</v>
      </c>
      <c r="CM253">
        <v>0</v>
      </c>
      <c r="CN253">
        <v>0</v>
      </c>
      <c r="CO253">
        <v>0</v>
      </c>
      <c r="CP253" t="s">
        <v>6988</v>
      </c>
      <c r="CQ253" t="s">
        <v>6987</v>
      </c>
      <c r="CR253">
        <v>0</v>
      </c>
      <c r="CS253">
        <v>0</v>
      </c>
      <c r="CT253">
        <v>0</v>
      </c>
      <c r="CU253">
        <v>0</v>
      </c>
      <c r="CV253">
        <v>0</v>
      </c>
      <c r="CW253" t="s">
        <v>6986</v>
      </c>
      <c r="CX253" t="s">
        <v>25</v>
      </c>
      <c r="CY253" t="s">
        <v>6985</v>
      </c>
      <c r="CZ253">
        <v>0</v>
      </c>
      <c r="DA253">
        <v>6.4526700000000003</v>
      </c>
      <c r="DB253">
        <v>64526.7</v>
      </c>
      <c r="DC253">
        <v>64526.7</v>
      </c>
      <c r="DD253">
        <v>0</v>
      </c>
      <c r="DE253">
        <v>450</v>
      </c>
      <c r="DF253" t="s">
        <v>6984</v>
      </c>
      <c r="DG253">
        <v>0</v>
      </c>
      <c r="DH253" t="s">
        <v>6985</v>
      </c>
      <c r="DI253">
        <v>10000</v>
      </c>
      <c r="DJ253" t="s">
        <v>288</v>
      </c>
      <c r="DK253">
        <v>650</v>
      </c>
      <c r="DL253">
        <v>23</v>
      </c>
      <c r="DM253" t="s">
        <v>2104</v>
      </c>
      <c r="DN253" t="s">
        <v>6995</v>
      </c>
      <c r="DO253" t="s">
        <v>2030</v>
      </c>
      <c r="DQ253">
        <f t="shared" si="7"/>
        <v>1</v>
      </c>
    </row>
    <row r="254" spans="1:121" x14ac:dyDescent="0.35">
      <c r="A254" t="str">
        <f t="shared" si="6"/>
        <v>FFSH3065</v>
      </c>
      <c r="B254" t="s">
        <v>6981</v>
      </c>
      <c r="C254">
        <v>10000</v>
      </c>
      <c r="D254" t="s">
        <v>6981</v>
      </c>
      <c r="E254" t="s">
        <v>288</v>
      </c>
      <c r="F254" t="s">
        <v>6981</v>
      </c>
      <c r="G254" t="s">
        <v>6983</v>
      </c>
      <c r="H254" t="s">
        <v>2282</v>
      </c>
      <c r="I254" t="s">
        <v>5007</v>
      </c>
      <c r="J254" t="s">
        <v>6876</v>
      </c>
      <c r="K254">
        <v>10000</v>
      </c>
      <c r="L254" t="s">
        <v>6982</v>
      </c>
      <c r="M254">
        <v>0</v>
      </c>
      <c r="N254" t="s">
        <v>6981</v>
      </c>
      <c r="O254">
        <v>0</v>
      </c>
      <c r="P254">
        <v>0</v>
      </c>
      <c r="Q254">
        <v>3367811</v>
      </c>
      <c r="R254">
        <v>0</v>
      </c>
      <c r="S254" t="s">
        <v>6980</v>
      </c>
      <c r="T254" t="s">
        <v>6975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 t="s">
        <v>48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 t="s">
        <v>48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2.7675000000000001</v>
      </c>
      <c r="AQ254">
        <v>0</v>
      </c>
      <c r="AR254">
        <v>2.7777599999999998</v>
      </c>
      <c r="AS254">
        <v>0</v>
      </c>
      <c r="AT254">
        <v>0</v>
      </c>
      <c r="AU254">
        <v>3.2562809399999999</v>
      </c>
      <c r="AV254">
        <v>0</v>
      </c>
      <c r="AW254">
        <v>3.14</v>
      </c>
      <c r="AX254">
        <v>2.5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1</v>
      </c>
      <c r="BU254">
        <v>0</v>
      </c>
      <c r="BV254">
        <v>450</v>
      </c>
      <c r="BW254">
        <v>0</v>
      </c>
      <c r="BX254">
        <v>0</v>
      </c>
      <c r="BY254">
        <v>1</v>
      </c>
      <c r="BZ254">
        <v>0</v>
      </c>
      <c r="CA254">
        <v>1</v>
      </c>
      <c r="CB254">
        <v>1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 t="s">
        <v>6979</v>
      </c>
      <c r="CJ254">
        <v>0</v>
      </c>
      <c r="CK254" t="s">
        <v>6978</v>
      </c>
      <c r="CL254">
        <v>0</v>
      </c>
      <c r="CM254">
        <v>0</v>
      </c>
      <c r="CN254" t="s">
        <v>6977</v>
      </c>
      <c r="CO254">
        <v>0</v>
      </c>
      <c r="CP254" t="s">
        <v>6976</v>
      </c>
      <c r="CQ254" t="s">
        <v>6974</v>
      </c>
      <c r="CR254">
        <v>0</v>
      </c>
      <c r="CS254">
        <v>0</v>
      </c>
      <c r="CT254">
        <v>0</v>
      </c>
      <c r="CU254">
        <v>0</v>
      </c>
      <c r="CV254">
        <v>0</v>
      </c>
      <c r="CW254">
        <v>0</v>
      </c>
      <c r="CX254" t="s">
        <v>30</v>
      </c>
      <c r="CY254" t="s">
        <v>6975</v>
      </c>
      <c r="CZ254">
        <v>0</v>
      </c>
      <c r="DA254">
        <v>2.5</v>
      </c>
      <c r="DB254">
        <v>25000</v>
      </c>
      <c r="DC254">
        <v>25000</v>
      </c>
      <c r="DD254">
        <v>0</v>
      </c>
      <c r="DE254">
        <v>1</v>
      </c>
      <c r="DF254" t="s">
        <v>6974</v>
      </c>
      <c r="DG254">
        <v>0</v>
      </c>
      <c r="DH254" t="s">
        <v>6981</v>
      </c>
      <c r="DI254">
        <v>10000</v>
      </c>
      <c r="DJ254" t="s">
        <v>288</v>
      </c>
      <c r="DK254">
        <v>650</v>
      </c>
      <c r="DL254">
        <v>37</v>
      </c>
      <c r="DM254" t="s">
        <v>5007</v>
      </c>
      <c r="DN254" t="s">
        <v>6876</v>
      </c>
      <c r="DO254" t="s">
        <v>8549</v>
      </c>
      <c r="DQ254">
        <f t="shared" si="7"/>
        <v>1</v>
      </c>
    </row>
    <row r="255" spans="1:121" x14ac:dyDescent="0.35">
      <c r="A255" t="str">
        <f t="shared" si="6"/>
        <v>FFSH3065</v>
      </c>
      <c r="B255" t="s">
        <v>6961</v>
      </c>
      <c r="C255">
        <v>10000</v>
      </c>
      <c r="D255" t="s">
        <v>6961</v>
      </c>
      <c r="E255" t="s">
        <v>288</v>
      </c>
      <c r="F255" t="s">
        <v>6961</v>
      </c>
      <c r="G255" t="s">
        <v>6973</v>
      </c>
      <c r="H255" t="s">
        <v>2282</v>
      </c>
      <c r="I255" t="s">
        <v>5007</v>
      </c>
      <c r="J255" t="s">
        <v>6972</v>
      </c>
      <c r="K255">
        <v>10000</v>
      </c>
      <c r="L255" t="s">
        <v>6971</v>
      </c>
      <c r="M255" t="s">
        <v>6961</v>
      </c>
      <c r="N255" t="s">
        <v>6961</v>
      </c>
      <c r="O255">
        <v>0</v>
      </c>
      <c r="P255">
        <v>0</v>
      </c>
      <c r="Q255">
        <v>2981087</v>
      </c>
      <c r="R255">
        <v>0</v>
      </c>
      <c r="S255" t="s">
        <v>6970</v>
      </c>
      <c r="T255" t="s">
        <v>6969</v>
      </c>
      <c r="U255">
        <v>0</v>
      </c>
      <c r="V255">
        <v>1858803</v>
      </c>
      <c r="W255">
        <v>0</v>
      </c>
      <c r="X255">
        <v>0</v>
      </c>
      <c r="Y255">
        <v>0</v>
      </c>
      <c r="Z255" t="s">
        <v>6961</v>
      </c>
      <c r="AA255" t="s">
        <v>48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 t="s">
        <v>48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11.2607</v>
      </c>
      <c r="AQ255">
        <v>10.32</v>
      </c>
      <c r="AR255">
        <v>9.5875800000000009</v>
      </c>
      <c r="AS255">
        <v>0</v>
      </c>
      <c r="AT255">
        <v>0</v>
      </c>
      <c r="AU255">
        <v>10.44077381</v>
      </c>
      <c r="AV255">
        <v>0</v>
      </c>
      <c r="AW255">
        <v>12.04</v>
      </c>
      <c r="AX255">
        <v>11.26</v>
      </c>
      <c r="AY255">
        <v>0</v>
      </c>
      <c r="AZ255">
        <v>11.77</v>
      </c>
      <c r="BA255">
        <v>0</v>
      </c>
      <c r="BB255">
        <v>0</v>
      </c>
      <c r="BC255">
        <v>0</v>
      </c>
      <c r="BD255">
        <v>10.226699999999999</v>
      </c>
      <c r="BE255">
        <v>772</v>
      </c>
      <c r="BF255">
        <v>6</v>
      </c>
      <c r="BG255">
        <v>0</v>
      </c>
      <c r="BH255">
        <v>0</v>
      </c>
      <c r="BI255">
        <v>0</v>
      </c>
      <c r="BJ255">
        <v>112</v>
      </c>
      <c r="BK255">
        <v>0</v>
      </c>
      <c r="BL255">
        <v>387</v>
      </c>
      <c r="BM255">
        <v>112</v>
      </c>
      <c r="BN255">
        <v>0</v>
      </c>
      <c r="BO255">
        <v>0</v>
      </c>
      <c r="BP255">
        <v>0</v>
      </c>
      <c r="BQ255">
        <v>0</v>
      </c>
      <c r="BR255">
        <v>0</v>
      </c>
      <c r="BS255">
        <v>1800</v>
      </c>
      <c r="BT255">
        <v>1</v>
      </c>
      <c r="BU255">
        <v>1</v>
      </c>
      <c r="BV255">
        <v>450</v>
      </c>
      <c r="BW255">
        <v>0</v>
      </c>
      <c r="BX255">
        <v>0</v>
      </c>
      <c r="BY255">
        <v>1</v>
      </c>
      <c r="BZ255">
        <v>0</v>
      </c>
      <c r="CA255">
        <v>1</v>
      </c>
      <c r="CB255">
        <v>1</v>
      </c>
      <c r="CC255">
        <v>0</v>
      </c>
      <c r="CD255">
        <v>1</v>
      </c>
      <c r="CE255">
        <v>0</v>
      </c>
      <c r="CF255">
        <v>0</v>
      </c>
      <c r="CG255">
        <v>0</v>
      </c>
      <c r="CH255">
        <v>450</v>
      </c>
      <c r="CI255" t="s">
        <v>6968</v>
      </c>
      <c r="CJ255" t="s">
        <v>6967</v>
      </c>
      <c r="CK255" t="s">
        <v>6960</v>
      </c>
      <c r="CL255">
        <v>0</v>
      </c>
      <c r="CM255">
        <v>0</v>
      </c>
      <c r="CN255" t="s">
        <v>6966</v>
      </c>
      <c r="CO255">
        <v>0</v>
      </c>
      <c r="CP255" t="s">
        <v>6965</v>
      </c>
      <c r="CQ255" t="s">
        <v>6964</v>
      </c>
      <c r="CR255">
        <v>0</v>
      </c>
      <c r="CS255" t="s">
        <v>6963</v>
      </c>
      <c r="CT255">
        <v>0</v>
      </c>
      <c r="CU255">
        <v>0</v>
      </c>
      <c r="CV255">
        <v>0</v>
      </c>
      <c r="CW255" t="s">
        <v>6962</v>
      </c>
      <c r="CX255" t="s">
        <v>25</v>
      </c>
      <c r="CY255" t="s">
        <v>6961</v>
      </c>
      <c r="CZ255">
        <v>0</v>
      </c>
      <c r="DA255">
        <v>9.5875800000000009</v>
      </c>
      <c r="DB255">
        <v>95875.8</v>
      </c>
      <c r="DC255">
        <v>95875.8</v>
      </c>
      <c r="DD255">
        <v>0</v>
      </c>
      <c r="DE255">
        <v>450</v>
      </c>
      <c r="DF255" t="s">
        <v>6960</v>
      </c>
      <c r="DG255">
        <v>0</v>
      </c>
      <c r="DH255" t="s">
        <v>6961</v>
      </c>
      <c r="DI255">
        <v>10000</v>
      </c>
      <c r="DJ255" t="s">
        <v>288</v>
      </c>
      <c r="DK255">
        <v>650</v>
      </c>
      <c r="DL255">
        <v>37</v>
      </c>
      <c r="DM255" t="s">
        <v>5007</v>
      </c>
      <c r="DN255" t="s">
        <v>6972</v>
      </c>
      <c r="DO255" t="s">
        <v>8549</v>
      </c>
      <c r="DQ255">
        <f t="shared" si="7"/>
        <v>1</v>
      </c>
    </row>
    <row r="256" spans="1:121" x14ac:dyDescent="0.35">
      <c r="A256" t="str">
        <f t="shared" si="6"/>
        <v>FFSH4065</v>
      </c>
      <c r="B256" t="s">
        <v>6920</v>
      </c>
      <c r="C256">
        <v>10000</v>
      </c>
      <c r="D256" t="s">
        <v>6920</v>
      </c>
      <c r="E256" t="s">
        <v>288</v>
      </c>
      <c r="F256" t="s">
        <v>6920</v>
      </c>
      <c r="G256" t="s">
        <v>6933</v>
      </c>
      <c r="H256" t="s">
        <v>2282</v>
      </c>
      <c r="I256" t="s">
        <v>2341</v>
      </c>
      <c r="J256" t="s">
        <v>6932</v>
      </c>
      <c r="K256">
        <v>10000</v>
      </c>
      <c r="L256" t="s">
        <v>6931</v>
      </c>
      <c r="M256" t="s">
        <v>6920</v>
      </c>
      <c r="N256" t="s">
        <v>6920</v>
      </c>
      <c r="O256" t="s">
        <v>6920</v>
      </c>
      <c r="P256">
        <v>0</v>
      </c>
      <c r="Q256">
        <v>2895629</v>
      </c>
      <c r="R256">
        <v>0</v>
      </c>
      <c r="S256" t="s">
        <v>6930</v>
      </c>
      <c r="T256" t="s">
        <v>6929</v>
      </c>
      <c r="U256">
        <v>0</v>
      </c>
      <c r="V256">
        <v>1784272</v>
      </c>
      <c r="W256">
        <v>0</v>
      </c>
      <c r="X256">
        <v>0</v>
      </c>
      <c r="Y256">
        <v>0</v>
      </c>
      <c r="Z256" t="s">
        <v>6920</v>
      </c>
      <c r="AA256" t="s">
        <v>48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 t="s">
        <v>48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9.0360899999999997</v>
      </c>
      <c r="AQ256">
        <v>8.8940000000000001</v>
      </c>
      <c r="AR256">
        <v>8.2633899999999993</v>
      </c>
      <c r="AS256">
        <v>10.050125510000001</v>
      </c>
      <c r="AT256">
        <v>0</v>
      </c>
      <c r="AU256">
        <v>8.9935378329999995</v>
      </c>
      <c r="AV256">
        <v>0</v>
      </c>
      <c r="AW256">
        <v>10.37</v>
      </c>
      <c r="AX256">
        <v>9.6999999999999993</v>
      </c>
      <c r="AY256">
        <v>0</v>
      </c>
      <c r="AZ256">
        <v>11.22</v>
      </c>
      <c r="BA256">
        <v>0</v>
      </c>
      <c r="BB256">
        <v>0</v>
      </c>
      <c r="BC256">
        <v>0</v>
      </c>
      <c r="BD256">
        <v>8.8109999999999999</v>
      </c>
      <c r="BE256">
        <v>419</v>
      </c>
      <c r="BF256">
        <v>434</v>
      </c>
      <c r="BG256">
        <v>0</v>
      </c>
      <c r="BH256">
        <v>0</v>
      </c>
      <c r="BI256">
        <v>0</v>
      </c>
      <c r="BJ256">
        <v>385</v>
      </c>
      <c r="BK256">
        <v>0</v>
      </c>
      <c r="BL256">
        <v>338</v>
      </c>
      <c r="BM256">
        <v>384</v>
      </c>
      <c r="BN256">
        <v>0</v>
      </c>
      <c r="BO256">
        <v>449</v>
      </c>
      <c r="BP256">
        <v>0</v>
      </c>
      <c r="BQ256">
        <v>0</v>
      </c>
      <c r="BR256">
        <v>0</v>
      </c>
      <c r="BS256">
        <v>4050</v>
      </c>
      <c r="BT256">
        <v>1</v>
      </c>
      <c r="BU256">
        <v>1</v>
      </c>
      <c r="BV256">
        <v>450</v>
      </c>
      <c r="BW256">
        <v>1</v>
      </c>
      <c r="BX256">
        <v>0</v>
      </c>
      <c r="BY256">
        <v>1</v>
      </c>
      <c r="BZ256">
        <v>0</v>
      </c>
      <c r="CA256">
        <v>1</v>
      </c>
      <c r="CB256">
        <v>1</v>
      </c>
      <c r="CC256">
        <v>0</v>
      </c>
      <c r="CD256">
        <v>30</v>
      </c>
      <c r="CE256">
        <v>0</v>
      </c>
      <c r="CF256">
        <v>0</v>
      </c>
      <c r="CG256">
        <v>0</v>
      </c>
      <c r="CH256">
        <v>450</v>
      </c>
      <c r="CI256" t="s">
        <v>6928</v>
      </c>
      <c r="CJ256" t="s">
        <v>6927</v>
      </c>
      <c r="CK256" t="s">
        <v>6919</v>
      </c>
      <c r="CL256" t="s">
        <v>6926</v>
      </c>
      <c r="CM256">
        <v>0</v>
      </c>
      <c r="CN256" t="s">
        <v>6925</v>
      </c>
      <c r="CO256">
        <v>0</v>
      </c>
      <c r="CP256" t="s">
        <v>6924</v>
      </c>
      <c r="CQ256" t="s">
        <v>6923</v>
      </c>
      <c r="CR256">
        <v>0</v>
      </c>
      <c r="CS256" t="s">
        <v>6922</v>
      </c>
      <c r="CT256">
        <v>0</v>
      </c>
      <c r="CU256">
        <v>0</v>
      </c>
      <c r="CV256">
        <v>0</v>
      </c>
      <c r="CW256" t="s">
        <v>6921</v>
      </c>
      <c r="CX256" t="s">
        <v>25</v>
      </c>
      <c r="CY256" t="s">
        <v>6920</v>
      </c>
      <c r="CZ256">
        <v>0</v>
      </c>
      <c r="DA256">
        <v>8.2633899999999993</v>
      </c>
      <c r="DB256">
        <v>82633.899999999994</v>
      </c>
      <c r="DC256">
        <v>82633.899999999994</v>
      </c>
      <c r="DD256">
        <v>0</v>
      </c>
      <c r="DE256">
        <v>450</v>
      </c>
      <c r="DF256" t="s">
        <v>6919</v>
      </c>
      <c r="DG256">
        <v>0</v>
      </c>
      <c r="DH256" t="s">
        <v>6920</v>
      </c>
      <c r="DI256">
        <v>10000</v>
      </c>
      <c r="DJ256" t="s">
        <v>288</v>
      </c>
      <c r="DK256">
        <v>650</v>
      </c>
      <c r="DL256">
        <v>48</v>
      </c>
      <c r="DM256" t="s">
        <v>2104</v>
      </c>
      <c r="DN256" t="s">
        <v>6932</v>
      </c>
      <c r="DO256" t="s">
        <v>8549</v>
      </c>
      <c r="DQ256">
        <f t="shared" si="7"/>
        <v>1</v>
      </c>
    </row>
    <row r="257" spans="1:121" x14ac:dyDescent="0.35">
      <c r="A257" t="str">
        <f t="shared" si="6"/>
        <v>FFSH4065</v>
      </c>
      <c r="B257" t="s">
        <v>6916</v>
      </c>
      <c r="C257">
        <v>10000</v>
      </c>
      <c r="D257" t="s">
        <v>6916</v>
      </c>
      <c r="E257" t="s">
        <v>288</v>
      </c>
      <c r="F257" t="s">
        <v>6916</v>
      </c>
      <c r="G257" t="s">
        <v>6918</v>
      </c>
      <c r="H257" t="s">
        <v>2282</v>
      </c>
      <c r="I257" t="s">
        <v>4775</v>
      </c>
      <c r="J257" t="s">
        <v>6551</v>
      </c>
      <c r="K257">
        <v>10000</v>
      </c>
      <c r="L257" t="s">
        <v>6917</v>
      </c>
      <c r="M257">
        <v>0</v>
      </c>
      <c r="N257" t="s">
        <v>6916</v>
      </c>
      <c r="O257">
        <v>0</v>
      </c>
      <c r="P257">
        <v>0</v>
      </c>
      <c r="Q257">
        <v>3236701</v>
      </c>
      <c r="R257">
        <v>0</v>
      </c>
      <c r="S257" t="s">
        <v>6915</v>
      </c>
      <c r="T257" t="s">
        <v>6910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 t="s">
        <v>48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 t="s">
        <v>48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5.18</v>
      </c>
      <c r="AQ257">
        <v>0</v>
      </c>
      <c r="AR257">
        <v>4.5678700000000001</v>
      </c>
      <c r="AS257">
        <v>0</v>
      </c>
      <c r="AT257">
        <v>0</v>
      </c>
      <c r="AU257">
        <v>5.2979174020000004</v>
      </c>
      <c r="AV257">
        <v>0</v>
      </c>
      <c r="AW257">
        <v>5.73</v>
      </c>
      <c r="AX257">
        <v>4.26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450</v>
      </c>
      <c r="BF257">
        <v>0</v>
      </c>
      <c r="BG257">
        <v>900</v>
      </c>
      <c r="BH257">
        <v>0</v>
      </c>
      <c r="BI257">
        <v>0</v>
      </c>
      <c r="BJ257">
        <v>450</v>
      </c>
      <c r="BK257">
        <v>0</v>
      </c>
      <c r="BL257">
        <v>427</v>
      </c>
      <c r="BM257">
        <v>450</v>
      </c>
      <c r="BN257">
        <v>0</v>
      </c>
      <c r="BO257">
        <v>0</v>
      </c>
      <c r="BP257">
        <v>0</v>
      </c>
      <c r="BQ257">
        <v>0</v>
      </c>
      <c r="BR257">
        <v>0</v>
      </c>
      <c r="BS257">
        <v>0</v>
      </c>
      <c r="BT257">
        <v>1</v>
      </c>
      <c r="BU257">
        <v>0</v>
      </c>
      <c r="BV257">
        <v>450</v>
      </c>
      <c r="BW257">
        <v>0</v>
      </c>
      <c r="BX257">
        <v>0</v>
      </c>
      <c r="BY257">
        <v>1</v>
      </c>
      <c r="BZ257">
        <v>0</v>
      </c>
      <c r="CA257">
        <v>1</v>
      </c>
      <c r="CB257">
        <v>1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 t="s">
        <v>6914</v>
      </c>
      <c r="CJ257">
        <v>0</v>
      </c>
      <c r="CK257" t="s">
        <v>6913</v>
      </c>
      <c r="CL257">
        <v>0</v>
      </c>
      <c r="CM257">
        <v>0</v>
      </c>
      <c r="CN257" t="s">
        <v>6912</v>
      </c>
      <c r="CO257">
        <v>0</v>
      </c>
      <c r="CP257" t="s">
        <v>6911</v>
      </c>
      <c r="CQ257" t="s">
        <v>6909</v>
      </c>
      <c r="CR257">
        <v>0</v>
      </c>
      <c r="CS257">
        <v>0</v>
      </c>
      <c r="CT257">
        <v>0</v>
      </c>
      <c r="CU257">
        <v>0</v>
      </c>
      <c r="CV257">
        <v>0</v>
      </c>
      <c r="CW257">
        <v>0</v>
      </c>
      <c r="CX257" t="s">
        <v>30</v>
      </c>
      <c r="CY257" t="s">
        <v>6910</v>
      </c>
      <c r="CZ257">
        <v>0</v>
      </c>
      <c r="DA257">
        <v>4.26</v>
      </c>
      <c r="DB257">
        <v>42600</v>
      </c>
      <c r="DC257">
        <v>42600</v>
      </c>
      <c r="DD257">
        <v>450</v>
      </c>
      <c r="DE257">
        <v>1</v>
      </c>
      <c r="DF257" t="s">
        <v>6909</v>
      </c>
      <c r="DG257">
        <v>0</v>
      </c>
      <c r="DH257" t="s">
        <v>6916</v>
      </c>
      <c r="DI257">
        <v>10000</v>
      </c>
      <c r="DJ257" t="s">
        <v>288</v>
      </c>
      <c r="DK257">
        <v>650</v>
      </c>
      <c r="DL257">
        <v>20</v>
      </c>
      <c r="DM257" t="s">
        <v>4775</v>
      </c>
      <c r="DN257" t="s">
        <v>6551</v>
      </c>
      <c r="DO257" t="s">
        <v>8560</v>
      </c>
      <c r="DQ257">
        <f t="shared" si="7"/>
        <v>1</v>
      </c>
    </row>
    <row r="258" spans="1:121" x14ac:dyDescent="0.35">
      <c r="A258" t="str">
        <f t="shared" si="6"/>
        <v>FFSH5065</v>
      </c>
      <c r="B258" t="s">
        <v>6879</v>
      </c>
      <c r="C258">
        <v>10000</v>
      </c>
      <c r="D258" t="s">
        <v>6879</v>
      </c>
      <c r="E258" t="s">
        <v>288</v>
      </c>
      <c r="F258" t="s">
        <v>6879</v>
      </c>
      <c r="G258" t="s">
        <v>6893</v>
      </c>
      <c r="H258" t="s">
        <v>2282</v>
      </c>
      <c r="I258" t="s">
        <v>6892</v>
      </c>
      <c r="J258" t="s">
        <v>6891</v>
      </c>
      <c r="K258">
        <v>10000</v>
      </c>
      <c r="L258" t="s">
        <v>6890</v>
      </c>
      <c r="M258" t="s">
        <v>6879</v>
      </c>
      <c r="N258" t="s">
        <v>6879</v>
      </c>
      <c r="O258" t="s">
        <v>6879</v>
      </c>
      <c r="P258">
        <v>0</v>
      </c>
      <c r="Q258">
        <v>2895628</v>
      </c>
      <c r="R258">
        <v>0</v>
      </c>
      <c r="S258" t="s">
        <v>6889</v>
      </c>
      <c r="T258" t="s">
        <v>6888</v>
      </c>
      <c r="U258">
        <v>0</v>
      </c>
      <c r="V258">
        <v>1784274</v>
      </c>
      <c r="W258">
        <v>0</v>
      </c>
      <c r="X258">
        <v>0</v>
      </c>
      <c r="Y258">
        <v>0</v>
      </c>
      <c r="Z258" t="s">
        <v>6879</v>
      </c>
      <c r="AA258" t="s">
        <v>48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 t="s">
        <v>48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12.141439999999999</v>
      </c>
      <c r="AQ258">
        <v>11.127000000000001</v>
      </c>
      <c r="AR258">
        <v>10.33745</v>
      </c>
      <c r="AS258">
        <v>12.3261988</v>
      </c>
      <c r="AT258">
        <v>0</v>
      </c>
      <c r="AU258">
        <v>11.25484404</v>
      </c>
      <c r="AV258">
        <v>0</v>
      </c>
      <c r="AW258">
        <v>12.97</v>
      </c>
      <c r="AX258">
        <v>12.14</v>
      </c>
      <c r="AY258">
        <v>0</v>
      </c>
      <c r="AZ258">
        <v>13.21</v>
      </c>
      <c r="BA258">
        <v>0</v>
      </c>
      <c r="BB258">
        <v>0</v>
      </c>
      <c r="BC258">
        <v>0</v>
      </c>
      <c r="BD258">
        <v>11.127000000000001</v>
      </c>
      <c r="BE258">
        <v>338</v>
      </c>
      <c r="BF258">
        <v>228</v>
      </c>
      <c r="BG258">
        <v>0</v>
      </c>
      <c r="BH258">
        <v>0</v>
      </c>
      <c r="BI258">
        <v>0</v>
      </c>
      <c r="BJ258">
        <v>327</v>
      </c>
      <c r="BK258">
        <v>0</v>
      </c>
      <c r="BL258">
        <v>537</v>
      </c>
      <c r="BM258">
        <v>21</v>
      </c>
      <c r="BN258">
        <v>0</v>
      </c>
      <c r="BO258">
        <v>438</v>
      </c>
      <c r="BP258">
        <v>0</v>
      </c>
      <c r="BQ258">
        <v>0</v>
      </c>
      <c r="BR258">
        <v>0</v>
      </c>
      <c r="BS258">
        <v>228</v>
      </c>
      <c r="BT258">
        <v>1</v>
      </c>
      <c r="BU258">
        <v>1</v>
      </c>
      <c r="BV258">
        <v>450</v>
      </c>
      <c r="BW258">
        <v>1</v>
      </c>
      <c r="BX258">
        <v>0</v>
      </c>
      <c r="BY258">
        <v>1</v>
      </c>
      <c r="BZ258">
        <v>0</v>
      </c>
      <c r="CA258">
        <v>1</v>
      </c>
      <c r="CB258">
        <v>1</v>
      </c>
      <c r="CC258">
        <v>0</v>
      </c>
      <c r="CD258">
        <v>30</v>
      </c>
      <c r="CE258">
        <v>0</v>
      </c>
      <c r="CF258">
        <v>0</v>
      </c>
      <c r="CG258">
        <v>0</v>
      </c>
      <c r="CH258">
        <v>1</v>
      </c>
      <c r="CI258" t="s">
        <v>6887</v>
      </c>
      <c r="CJ258" t="s">
        <v>6886</v>
      </c>
      <c r="CK258" t="s">
        <v>6878</v>
      </c>
      <c r="CL258" t="s">
        <v>6885</v>
      </c>
      <c r="CM258">
        <v>0</v>
      </c>
      <c r="CN258" t="s">
        <v>6884</v>
      </c>
      <c r="CO258">
        <v>0</v>
      </c>
      <c r="CP258" t="s">
        <v>6883</v>
      </c>
      <c r="CQ258" t="s">
        <v>6882</v>
      </c>
      <c r="CR258">
        <v>0</v>
      </c>
      <c r="CS258" t="s">
        <v>6881</v>
      </c>
      <c r="CT258">
        <v>0</v>
      </c>
      <c r="CU258">
        <v>0</v>
      </c>
      <c r="CV258">
        <v>0</v>
      </c>
      <c r="CW258" t="s">
        <v>6880</v>
      </c>
      <c r="CX258" t="s">
        <v>25</v>
      </c>
      <c r="CY258" t="s">
        <v>6879</v>
      </c>
      <c r="CZ258">
        <v>0</v>
      </c>
      <c r="DA258">
        <v>10.33745</v>
      </c>
      <c r="DB258">
        <v>103374.5</v>
      </c>
      <c r="DC258">
        <v>103374.5</v>
      </c>
      <c r="DD258">
        <v>0</v>
      </c>
      <c r="DE258">
        <v>450</v>
      </c>
      <c r="DF258" t="s">
        <v>6878</v>
      </c>
      <c r="DG258">
        <v>0</v>
      </c>
      <c r="DH258" t="s">
        <v>6879</v>
      </c>
      <c r="DI258">
        <v>10000</v>
      </c>
      <c r="DJ258" t="s">
        <v>288</v>
      </c>
      <c r="DK258">
        <v>650</v>
      </c>
      <c r="DL258">
        <v>60</v>
      </c>
      <c r="DM258" t="s">
        <v>6892</v>
      </c>
      <c r="DN258" t="s">
        <v>6891</v>
      </c>
      <c r="DO258" t="s">
        <v>8549</v>
      </c>
      <c r="DQ258">
        <f t="shared" si="7"/>
        <v>1</v>
      </c>
    </row>
    <row r="259" spans="1:121" x14ac:dyDescent="0.35">
      <c r="A259" t="str">
        <f t="shared" ref="A259:A322" si="8">LEFT(B259,8)</f>
        <v>FFSH5065</v>
      </c>
      <c r="B259" t="s">
        <v>6868</v>
      </c>
      <c r="C259">
        <v>10000</v>
      </c>
      <c r="D259" t="s">
        <v>6868</v>
      </c>
      <c r="E259" t="s">
        <v>288</v>
      </c>
      <c r="F259" t="s">
        <v>6868</v>
      </c>
      <c r="G259" t="s">
        <v>6877</v>
      </c>
      <c r="H259" t="s">
        <v>2282</v>
      </c>
      <c r="I259" t="s">
        <v>2341</v>
      </c>
      <c r="J259" t="s">
        <v>6876</v>
      </c>
      <c r="K259">
        <v>10000</v>
      </c>
      <c r="L259" t="s">
        <v>6875</v>
      </c>
      <c r="M259">
        <v>0</v>
      </c>
      <c r="N259" t="s">
        <v>6868</v>
      </c>
      <c r="O259" t="s">
        <v>6868</v>
      </c>
      <c r="P259">
        <v>0</v>
      </c>
      <c r="Q259">
        <v>0</v>
      </c>
      <c r="R259">
        <v>0</v>
      </c>
      <c r="S259" t="s">
        <v>6874</v>
      </c>
      <c r="T259" t="s">
        <v>6873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 t="s">
        <v>48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 t="s">
        <v>48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7.02</v>
      </c>
      <c r="AQ259">
        <v>0</v>
      </c>
      <c r="AR259">
        <v>6.4196999999999997</v>
      </c>
      <c r="AS259">
        <v>7.8077290670000004</v>
      </c>
      <c r="AT259">
        <v>0</v>
      </c>
      <c r="AU259">
        <v>0</v>
      </c>
      <c r="AV259">
        <v>0</v>
      </c>
      <c r="AW259">
        <v>8.06</v>
      </c>
      <c r="AX259">
        <v>6.76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409</v>
      </c>
      <c r="BF259">
        <v>0</v>
      </c>
      <c r="BG259">
        <v>900</v>
      </c>
      <c r="BH259">
        <v>0</v>
      </c>
      <c r="BI259">
        <v>0</v>
      </c>
      <c r="BJ259">
        <v>0</v>
      </c>
      <c r="BK259">
        <v>0</v>
      </c>
      <c r="BL259">
        <v>234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1</v>
      </c>
      <c r="BU259">
        <v>0</v>
      </c>
      <c r="BV259">
        <v>450</v>
      </c>
      <c r="BW259">
        <v>1</v>
      </c>
      <c r="BX259">
        <v>0</v>
      </c>
      <c r="BY259">
        <v>0</v>
      </c>
      <c r="BZ259">
        <v>0</v>
      </c>
      <c r="CA259">
        <v>1</v>
      </c>
      <c r="CB259">
        <v>450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 t="s">
        <v>6872</v>
      </c>
      <c r="CJ259">
        <v>0</v>
      </c>
      <c r="CK259" t="s">
        <v>6867</v>
      </c>
      <c r="CL259" t="s">
        <v>6871</v>
      </c>
      <c r="CM259">
        <v>0</v>
      </c>
      <c r="CN259">
        <v>0</v>
      </c>
      <c r="CO259">
        <v>0</v>
      </c>
      <c r="CP259" t="s">
        <v>6870</v>
      </c>
      <c r="CQ259" t="s">
        <v>6869</v>
      </c>
      <c r="CR259">
        <v>0</v>
      </c>
      <c r="CS259">
        <v>0</v>
      </c>
      <c r="CT259">
        <v>0</v>
      </c>
      <c r="CU259">
        <v>0</v>
      </c>
      <c r="CV259">
        <v>0</v>
      </c>
      <c r="CW259">
        <v>0</v>
      </c>
      <c r="CX259" t="s">
        <v>25</v>
      </c>
      <c r="CY259" t="s">
        <v>6868</v>
      </c>
      <c r="CZ259">
        <v>0</v>
      </c>
      <c r="DA259">
        <v>6.4196999999999997</v>
      </c>
      <c r="DB259">
        <v>64197</v>
      </c>
      <c r="DC259">
        <v>64197</v>
      </c>
      <c r="DD259">
        <v>900</v>
      </c>
      <c r="DE259">
        <v>450</v>
      </c>
      <c r="DF259" t="s">
        <v>6867</v>
      </c>
      <c r="DG259">
        <v>0</v>
      </c>
      <c r="DH259" t="s">
        <v>6868</v>
      </c>
      <c r="DI259">
        <v>10000</v>
      </c>
      <c r="DJ259" t="s">
        <v>288</v>
      </c>
      <c r="DK259">
        <v>650</v>
      </c>
      <c r="DL259">
        <v>60</v>
      </c>
      <c r="DM259" t="s">
        <v>2104</v>
      </c>
      <c r="DN259" t="s">
        <v>6876</v>
      </c>
      <c r="DO259" t="s">
        <v>2030</v>
      </c>
      <c r="DQ259">
        <f t="shared" ref="DQ259:DQ322" si="9">IF(DH259=D259,1,0)</f>
        <v>1</v>
      </c>
    </row>
    <row r="260" spans="1:121" x14ac:dyDescent="0.35">
      <c r="A260" t="str">
        <f t="shared" si="8"/>
        <v>FFSH5065</v>
      </c>
      <c r="B260" t="s">
        <v>6863</v>
      </c>
      <c r="C260">
        <v>10000</v>
      </c>
      <c r="D260" t="s">
        <v>6863</v>
      </c>
      <c r="E260" t="s">
        <v>288</v>
      </c>
      <c r="F260" t="s">
        <v>6863</v>
      </c>
      <c r="G260" t="s">
        <v>6866</v>
      </c>
      <c r="H260" t="s">
        <v>2282</v>
      </c>
      <c r="I260" t="s">
        <v>6865</v>
      </c>
      <c r="J260" t="s">
        <v>6551</v>
      </c>
      <c r="K260">
        <v>10000</v>
      </c>
      <c r="L260" t="s">
        <v>6864</v>
      </c>
      <c r="M260">
        <v>0</v>
      </c>
      <c r="N260" t="s">
        <v>6863</v>
      </c>
      <c r="O260" t="s">
        <v>6863</v>
      </c>
      <c r="P260">
        <v>0</v>
      </c>
      <c r="Q260">
        <v>3236702</v>
      </c>
      <c r="R260">
        <v>0</v>
      </c>
      <c r="S260" t="s">
        <v>6862</v>
      </c>
      <c r="T260" t="s">
        <v>6856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 t="s">
        <v>48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 t="s">
        <v>48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6.44</v>
      </c>
      <c r="AQ260">
        <v>0</v>
      </c>
      <c r="AR260">
        <v>5.6789699999999996</v>
      </c>
      <c r="AS260">
        <v>6.7715194009999999</v>
      </c>
      <c r="AT260">
        <v>0</v>
      </c>
      <c r="AU260">
        <v>6.2799703830000002</v>
      </c>
      <c r="AV260">
        <v>0</v>
      </c>
      <c r="AW260">
        <v>7.12</v>
      </c>
      <c r="AX260">
        <v>5.3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428</v>
      </c>
      <c r="BF260">
        <v>0</v>
      </c>
      <c r="BG260">
        <v>0</v>
      </c>
      <c r="BH260">
        <v>0</v>
      </c>
      <c r="BI260">
        <v>0</v>
      </c>
      <c r="BJ260">
        <v>440</v>
      </c>
      <c r="BK260">
        <v>0</v>
      </c>
      <c r="BL260">
        <v>404</v>
      </c>
      <c r="BM260">
        <v>440</v>
      </c>
      <c r="BN260">
        <v>0</v>
      </c>
      <c r="BO260">
        <v>0</v>
      </c>
      <c r="BP260">
        <v>0</v>
      </c>
      <c r="BQ260">
        <v>0</v>
      </c>
      <c r="BR260">
        <v>0</v>
      </c>
      <c r="BS260">
        <v>0</v>
      </c>
      <c r="BT260">
        <v>1</v>
      </c>
      <c r="BU260">
        <v>0</v>
      </c>
      <c r="BV260">
        <v>450</v>
      </c>
      <c r="BW260">
        <v>1</v>
      </c>
      <c r="BX260">
        <v>0</v>
      </c>
      <c r="BY260">
        <v>1</v>
      </c>
      <c r="BZ260">
        <v>0</v>
      </c>
      <c r="CA260">
        <v>1</v>
      </c>
      <c r="CB260">
        <v>1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 t="s">
        <v>6861</v>
      </c>
      <c r="CJ260">
        <v>0</v>
      </c>
      <c r="CK260" t="s">
        <v>6860</v>
      </c>
      <c r="CL260" t="s">
        <v>6859</v>
      </c>
      <c r="CM260">
        <v>0</v>
      </c>
      <c r="CN260" t="s">
        <v>6858</v>
      </c>
      <c r="CO260">
        <v>0</v>
      </c>
      <c r="CP260" t="s">
        <v>6857</v>
      </c>
      <c r="CQ260" t="s">
        <v>6855</v>
      </c>
      <c r="CR260">
        <v>0</v>
      </c>
      <c r="CS260">
        <v>0</v>
      </c>
      <c r="CT260">
        <v>0</v>
      </c>
      <c r="CU260">
        <v>0</v>
      </c>
      <c r="CV260">
        <v>0</v>
      </c>
      <c r="CW260">
        <v>0</v>
      </c>
      <c r="CX260" t="s">
        <v>30</v>
      </c>
      <c r="CY260" t="s">
        <v>6856</v>
      </c>
      <c r="CZ260">
        <v>0</v>
      </c>
      <c r="DA260">
        <v>5.3</v>
      </c>
      <c r="DB260">
        <v>53000</v>
      </c>
      <c r="DC260">
        <v>53000</v>
      </c>
      <c r="DD260">
        <v>440</v>
      </c>
      <c r="DE260">
        <v>1</v>
      </c>
      <c r="DF260" t="s">
        <v>6855</v>
      </c>
      <c r="DG260">
        <v>0</v>
      </c>
      <c r="DH260" t="s">
        <v>6863</v>
      </c>
      <c r="DI260">
        <v>10000</v>
      </c>
      <c r="DJ260" t="s">
        <v>288</v>
      </c>
      <c r="DK260">
        <v>650</v>
      </c>
      <c r="DL260">
        <v>50</v>
      </c>
      <c r="DM260" t="s">
        <v>6865</v>
      </c>
      <c r="DN260" t="s">
        <v>6551</v>
      </c>
      <c r="DO260" t="s">
        <v>8549</v>
      </c>
      <c r="DQ260">
        <f t="shared" si="9"/>
        <v>1</v>
      </c>
    </row>
    <row r="261" spans="1:121" x14ac:dyDescent="0.35">
      <c r="A261" t="str">
        <f t="shared" si="8"/>
        <v>FFSM0465</v>
      </c>
      <c r="B261" t="s">
        <v>6848</v>
      </c>
      <c r="C261">
        <v>10000</v>
      </c>
      <c r="D261" t="s">
        <v>6848</v>
      </c>
      <c r="E261" t="s">
        <v>288</v>
      </c>
      <c r="F261" t="s">
        <v>6848</v>
      </c>
      <c r="G261" t="s">
        <v>6854</v>
      </c>
      <c r="H261" t="s">
        <v>2282</v>
      </c>
      <c r="I261" t="s">
        <v>2596</v>
      </c>
      <c r="J261" t="s">
        <v>6853</v>
      </c>
      <c r="K261">
        <v>10000</v>
      </c>
      <c r="L261" t="s">
        <v>6852</v>
      </c>
      <c r="M261">
        <v>0</v>
      </c>
      <c r="N261" t="s">
        <v>6848</v>
      </c>
      <c r="O261">
        <v>0</v>
      </c>
      <c r="P261">
        <v>0</v>
      </c>
      <c r="Q261">
        <v>0</v>
      </c>
      <c r="R261">
        <v>0</v>
      </c>
      <c r="S261">
        <v>0</v>
      </c>
      <c r="T261" t="s">
        <v>6851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 t="s">
        <v>129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1.34205</v>
      </c>
      <c r="AQ261">
        <v>0</v>
      </c>
      <c r="AR261">
        <v>1.26298</v>
      </c>
      <c r="AS261">
        <v>0</v>
      </c>
      <c r="AT261">
        <v>0</v>
      </c>
      <c r="AU261">
        <v>0</v>
      </c>
      <c r="AV261">
        <v>0</v>
      </c>
      <c r="AW261">
        <v>0</v>
      </c>
      <c r="AX261">
        <v>1.27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0</v>
      </c>
      <c r="BK261">
        <v>0</v>
      </c>
      <c r="BL261">
        <v>0</v>
      </c>
      <c r="BM261">
        <v>0</v>
      </c>
      <c r="BN261">
        <v>0</v>
      </c>
      <c r="BO261">
        <v>0</v>
      </c>
      <c r="BP261">
        <v>0</v>
      </c>
      <c r="BQ261">
        <v>0</v>
      </c>
      <c r="BR261">
        <v>0</v>
      </c>
      <c r="BS261">
        <v>0</v>
      </c>
      <c r="BT261">
        <v>3000</v>
      </c>
      <c r="BU261">
        <v>0</v>
      </c>
      <c r="BV261">
        <v>3000</v>
      </c>
      <c r="BW261">
        <v>0</v>
      </c>
      <c r="BX261">
        <v>0</v>
      </c>
      <c r="BY261">
        <v>0</v>
      </c>
      <c r="BZ261">
        <v>0</v>
      </c>
      <c r="CA261">
        <v>0</v>
      </c>
      <c r="CB261">
        <v>3000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 t="s">
        <v>6850</v>
      </c>
      <c r="CJ261">
        <v>0</v>
      </c>
      <c r="CK261" t="s">
        <v>6847</v>
      </c>
      <c r="CL261">
        <v>0</v>
      </c>
      <c r="CM261">
        <v>0</v>
      </c>
      <c r="CN261">
        <v>0</v>
      </c>
      <c r="CO261">
        <v>0</v>
      </c>
      <c r="CP261">
        <v>0</v>
      </c>
      <c r="CQ261" t="s">
        <v>6849</v>
      </c>
      <c r="CR261">
        <v>0</v>
      </c>
      <c r="CS261">
        <v>0</v>
      </c>
      <c r="CT261">
        <v>0</v>
      </c>
      <c r="CU261">
        <v>0</v>
      </c>
      <c r="CV261">
        <v>0</v>
      </c>
      <c r="CW261">
        <v>0</v>
      </c>
      <c r="CX261" t="s">
        <v>25</v>
      </c>
      <c r="CY261" t="s">
        <v>6848</v>
      </c>
      <c r="CZ261">
        <v>0</v>
      </c>
      <c r="DA261">
        <v>1.26298</v>
      </c>
      <c r="DB261">
        <v>12629.8</v>
      </c>
      <c r="DC261">
        <v>12629.8</v>
      </c>
      <c r="DD261">
        <v>0</v>
      </c>
      <c r="DE261">
        <v>3000</v>
      </c>
      <c r="DF261" t="s">
        <v>6847</v>
      </c>
      <c r="DG261">
        <v>0</v>
      </c>
      <c r="DH261" t="s">
        <v>6848</v>
      </c>
      <c r="DI261">
        <v>10000</v>
      </c>
      <c r="DJ261" t="s">
        <v>288</v>
      </c>
      <c r="DK261">
        <v>650</v>
      </c>
      <c r="DL261">
        <v>4</v>
      </c>
      <c r="DM261" t="s">
        <v>2596</v>
      </c>
      <c r="DN261" t="s">
        <v>6853</v>
      </c>
      <c r="DO261" t="s">
        <v>8561</v>
      </c>
      <c r="DQ261">
        <f t="shared" si="9"/>
        <v>1</v>
      </c>
    </row>
    <row r="262" spans="1:121" x14ac:dyDescent="0.35">
      <c r="A262" t="str">
        <f t="shared" si="8"/>
        <v>FFSM0665</v>
      </c>
      <c r="B262" t="s">
        <v>6843</v>
      </c>
      <c r="C262">
        <v>10000</v>
      </c>
      <c r="D262" t="s">
        <v>6843</v>
      </c>
      <c r="E262" t="s">
        <v>288</v>
      </c>
      <c r="F262" t="s">
        <v>6843</v>
      </c>
      <c r="G262" t="s">
        <v>6846</v>
      </c>
      <c r="H262" t="s">
        <v>2282</v>
      </c>
      <c r="I262" t="s">
        <v>2437</v>
      </c>
      <c r="J262" t="s">
        <v>6532</v>
      </c>
      <c r="K262">
        <v>10000</v>
      </c>
      <c r="L262" t="s">
        <v>6836</v>
      </c>
      <c r="M262" t="s">
        <v>6843</v>
      </c>
      <c r="N262" t="s">
        <v>6843</v>
      </c>
      <c r="O262">
        <v>0</v>
      </c>
      <c r="P262">
        <v>0</v>
      </c>
      <c r="Q262">
        <v>2981088</v>
      </c>
      <c r="R262">
        <v>0</v>
      </c>
      <c r="S262" t="s">
        <v>6845</v>
      </c>
      <c r="T262" t="s">
        <v>6844</v>
      </c>
      <c r="U262">
        <v>0</v>
      </c>
      <c r="V262">
        <v>0</v>
      </c>
      <c r="W262">
        <v>0</v>
      </c>
      <c r="X262">
        <v>0</v>
      </c>
      <c r="Y262">
        <v>0</v>
      </c>
      <c r="Z262" t="s">
        <v>6843</v>
      </c>
      <c r="AA262" t="s">
        <v>129</v>
      </c>
      <c r="AB262" t="s">
        <v>514</v>
      </c>
      <c r="AC262">
        <v>0</v>
      </c>
      <c r="AD262">
        <v>0</v>
      </c>
      <c r="AE262">
        <v>0</v>
      </c>
      <c r="AF262" t="s">
        <v>514</v>
      </c>
      <c r="AG262">
        <v>0</v>
      </c>
      <c r="AH262" t="s">
        <v>129</v>
      </c>
      <c r="AI262" t="s">
        <v>514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1.25</v>
      </c>
      <c r="AQ262">
        <v>1.26</v>
      </c>
      <c r="AR262">
        <v>1.2986899999999999</v>
      </c>
      <c r="AS262">
        <v>0</v>
      </c>
      <c r="AT262">
        <v>0</v>
      </c>
      <c r="AU262">
        <v>1.2779610509999999</v>
      </c>
      <c r="AV262">
        <v>0</v>
      </c>
      <c r="AW262">
        <v>1.4</v>
      </c>
      <c r="AX262">
        <v>1.4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1.26</v>
      </c>
      <c r="BE262">
        <v>0</v>
      </c>
      <c r="BF262">
        <v>2993</v>
      </c>
      <c r="BG262">
        <v>0</v>
      </c>
      <c r="BH262">
        <v>0</v>
      </c>
      <c r="BI262">
        <v>0</v>
      </c>
      <c r="BJ262">
        <v>2929</v>
      </c>
      <c r="BK262">
        <v>0</v>
      </c>
      <c r="BL262">
        <v>2952</v>
      </c>
      <c r="BM262">
        <v>2849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2993</v>
      </c>
      <c r="BT262">
        <v>3000</v>
      </c>
      <c r="BU262">
        <v>1</v>
      </c>
      <c r="BV262">
        <v>3000</v>
      </c>
      <c r="BW262">
        <v>0</v>
      </c>
      <c r="BX262">
        <v>0</v>
      </c>
      <c r="BY262">
        <v>1</v>
      </c>
      <c r="BZ262">
        <v>0</v>
      </c>
      <c r="CA262">
        <v>1</v>
      </c>
      <c r="CB262">
        <v>1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5</v>
      </c>
      <c r="CI262" t="s">
        <v>6835</v>
      </c>
      <c r="CJ262" t="s">
        <v>6842</v>
      </c>
      <c r="CK262" t="s">
        <v>6841</v>
      </c>
      <c r="CL262">
        <v>0</v>
      </c>
      <c r="CM262">
        <v>0</v>
      </c>
      <c r="CN262" t="s">
        <v>6840</v>
      </c>
      <c r="CO262">
        <v>0</v>
      </c>
      <c r="CP262" t="s">
        <v>6839</v>
      </c>
      <c r="CQ262" t="s">
        <v>6838</v>
      </c>
      <c r="CR262">
        <v>0</v>
      </c>
      <c r="CS262">
        <v>0</v>
      </c>
      <c r="CT262">
        <v>0</v>
      </c>
      <c r="CU262">
        <v>0</v>
      </c>
      <c r="CV262">
        <v>0</v>
      </c>
      <c r="CW262" t="s">
        <v>6837</v>
      </c>
      <c r="CX262" t="s">
        <v>23</v>
      </c>
      <c r="CY262" t="s">
        <v>6836</v>
      </c>
      <c r="CZ262" t="s">
        <v>129</v>
      </c>
      <c r="DA262">
        <v>1.25</v>
      </c>
      <c r="DB262">
        <v>12500</v>
      </c>
      <c r="DC262">
        <v>12500</v>
      </c>
      <c r="DD262">
        <v>0</v>
      </c>
      <c r="DE262">
        <v>3000</v>
      </c>
      <c r="DF262" t="s">
        <v>6835</v>
      </c>
      <c r="DG262">
        <v>0</v>
      </c>
      <c r="DH262" t="s">
        <v>6843</v>
      </c>
      <c r="DI262">
        <v>10000</v>
      </c>
      <c r="DJ262" t="s">
        <v>288</v>
      </c>
      <c r="DK262">
        <v>650</v>
      </c>
      <c r="DL262">
        <v>8</v>
      </c>
      <c r="DM262" t="s">
        <v>2437</v>
      </c>
      <c r="DN262" t="s">
        <v>6532</v>
      </c>
      <c r="DO262" t="s">
        <v>8561</v>
      </c>
      <c r="DQ262">
        <f t="shared" si="9"/>
        <v>1</v>
      </c>
    </row>
    <row r="263" spans="1:121" x14ac:dyDescent="0.35">
      <c r="A263" t="str">
        <f t="shared" si="8"/>
        <v>FFSM0865</v>
      </c>
      <c r="B263" t="s">
        <v>6825</v>
      </c>
      <c r="C263">
        <v>10000</v>
      </c>
      <c r="D263" t="s">
        <v>6825</v>
      </c>
      <c r="E263" t="s">
        <v>288</v>
      </c>
      <c r="F263" t="s">
        <v>6825</v>
      </c>
      <c r="G263" t="s">
        <v>6834</v>
      </c>
      <c r="H263" t="s">
        <v>2282</v>
      </c>
      <c r="I263" t="s">
        <v>2281</v>
      </c>
      <c r="J263" t="s">
        <v>6833</v>
      </c>
      <c r="K263">
        <v>10000</v>
      </c>
      <c r="L263" t="s">
        <v>6832</v>
      </c>
      <c r="M263">
        <v>0</v>
      </c>
      <c r="N263" t="s">
        <v>6825</v>
      </c>
      <c r="O263" t="s">
        <v>6825</v>
      </c>
      <c r="P263">
        <v>0</v>
      </c>
      <c r="Q263">
        <v>0</v>
      </c>
      <c r="R263">
        <v>0</v>
      </c>
      <c r="S263" t="s">
        <v>6831</v>
      </c>
      <c r="T263" t="s">
        <v>6830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 t="s">
        <v>129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 t="s">
        <v>129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1.80009</v>
      </c>
      <c r="AQ263">
        <v>0</v>
      </c>
      <c r="AR263">
        <v>1.7316800000000001</v>
      </c>
      <c r="AS263">
        <v>2.2987918810000001</v>
      </c>
      <c r="AT263">
        <v>0</v>
      </c>
      <c r="AU263">
        <v>0</v>
      </c>
      <c r="AV263">
        <v>0</v>
      </c>
      <c r="AW263">
        <v>1.86</v>
      </c>
      <c r="AX263">
        <v>1.74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2945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3000</v>
      </c>
      <c r="BU263">
        <v>0</v>
      </c>
      <c r="BV263">
        <v>3000</v>
      </c>
      <c r="BW263">
        <v>3000</v>
      </c>
      <c r="BX263">
        <v>0</v>
      </c>
      <c r="BY263">
        <v>0</v>
      </c>
      <c r="BZ263">
        <v>0</v>
      </c>
      <c r="CA263">
        <v>1</v>
      </c>
      <c r="CB263">
        <v>3000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 t="s">
        <v>6829</v>
      </c>
      <c r="CJ263">
        <v>0</v>
      </c>
      <c r="CK263" t="s">
        <v>6824</v>
      </c>
      <c r="CL263" t="s">
        <v>6828</v>
      </c>
      <c r="CM263">
        <v>0</v>
      </c>
      <c r="CN263">
        <v>0</v>
      </c>
      <c r="CO263">
        <v>0</v>
      </c>
      <c r="CP263" t="s">
        <v>6827</v>
      </c>
      <c r="CQ263" t="s">
        <v>6826</v>
      </c>
      <c r="CR263">
        <v>0</v>
      </c>
      <c r="CS263">
        <v>0</v>
      </c>
      <c r="CT263">
        <v>0</v>
      </c>
      <c r="CU263">
        <v>0</v>
      </c>
      <c r="CV263">
        <v>0</v>
      </c>
      <c r="CW263">
        <v>0</v>
      </c>
      <c r="CX263" t="s">
        <v>25</v>
      </c>
      <c r="CY263" t="s">
        <v>6825</v>
      </c>
      <c r="CZ263">
        <v>0</v>
      </c>
      <c r="DA263">
        <v>1.7316800000000001</v>
      </c>
      <c r="DB263">
        <v>17316.8</v>
      </c>
      <c r="DC263">
        <v>17316.8</v>
      </c>
      <c r="DD263">
        <v>0</v>
      </c>
      <c r="DE263">
        <v>3000</v>
      </c>
      <c r="DF263" t="s">
        <v>6824</v>
      </c>
      <c r="DG263">
        <v>0</v>
      </c>
      <c r="DH263" t="s">
        <v>6825</v>
      </c>
      <c r="DI263">
        <v>10000</v>
      </c>
      <c r="DJ263" t="s">
        <v>288</v>
      </c>
      <c r="DK263">
        <v>650</v>
      </c>
      <c r="DL263">
        <v>9.6</v>
      </c>
      <c r="DM263" t="s">
        <v>2281</v>
      </c>
      <c r="DN263" t="s">
        <v>6833</v>
      </c>
      <c r="DO263" t="s">
        <v>8561</v>
      </c>
      <c r="DQ263">
        <f t="shared" si="9"/>
        <v>1</v>
      </c>
    </row>
    <row r="264" spans="1:121" x14ac:dyDescent="0.35">
      <c r="A264" t="str">
        <f t="shared" si="8"/>
        <v>FFSM1065</v>
      </c>
      <c r="B264" t="s">
        <v>6814</v>
      </c>
      <c r="C264">
        <v>10000</v>
      </c>
      <c r="D264" t="s">
        <v>6814</v>
      </c>
      <c r="E264" t="s">
        <v>288</v>
      </c>
      <c r="F264" t="s">
        <v>6814</v>
      </c>
      <c r="G264" t="s">
        <v>6823</v>
      </c>
      <c r="H264" t="s">
        <v>2282</v>
      </c>
      <c r="I264" t="s">
        <v>3149</v>
      </c>
      <c r="J264" t="s">
        <v>6822</v>
      </c>
      <c r="K264">
        <v>10000</v>
      </c>
      <c r="L264" t="s">
        <v>6821</v>
      </c>
      <c r="M264">
        <v>0</v>
      </c>
      <c r="N264" t="s">
        <v>6814</v>
      </c>
      <c r="O264" t="s">
        <v>6814</v>
      </c>
      <c r="P264">
        <v>0</v>
      </c>
      <c r="Q264">
        <v>0</v>
      </c>
      <c r="R264">
        <v>0</v>
      </c>
      <c r="S264" t="s">
        <v>6820</v>
      </c>
      <c r="T264" t="s">
        <v>6819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 t="s">
        <v>129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 t="s">
        <v>129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2.2679999999999998</v>
      </c>
      <c r="AQ264">
        <v>0</v>
      </c>
      <c r="AR264">
        <v>2.1818</v>
      </c>
      <c r="AS264">
        <v>2.839519283</v>
      </c>
      <c r="AT264">
        <v>0</v>
      </c>
      <c r="AU264">
        <v>0</v>
      </c>
      <c r="AV264">
        <v>0</v>
      </c>
      <c r="AW264">
        <v>2.35</v>
      </c>
      <c r="AX264">
        <v>2.19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0</v>
      </c>
      <c r="BL264">
        <v>0</v>
      </c>
      <c r="BM264">
        <v>0</v>
      </c>
      <c r="BN264">
        <v>0</v>
      </c>
      <c r="BO264">
        <v>0</v>
      </c>
      <c r="BP264">
        <v>0</v>
      </c>
      <c r="BQ264">
        <v>0</v>
      </c>
      <c r="BR264">
        <v>0</v>
      </c>
      <c r="BS264">
        <v>0</v>
      </c>
      <c r="BT264">
        <v>3000</v>
      </c>
      <c r="BU264">
        <v>0</v>
      </c>
      <c r="BV264">
        <v>3000</v>
      </c>
      <c r="BW264">
        <v>3000</v>
      </c>
      <c r="BX264">
        <v>0</v>
      </c>
      <c r="BY264">
        <v>0</v>
      </c>
      <c r="BZ264">
        <v>0</v>
      </c>
      <c r="CA264">
        <v>1</v>
      </c>
      <c r="CB264">
        <v>3000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 t="s">
        <v>6818</v>
      </c>
      <c r="CJ264">
        <v>0</v>
      </c>
      <c r="CK264" t="s">
        <v>6813</v>
      </c>
      <c r="CL264" t="s">
        <v>6817</v>
      </c>
      <c r="CM264">
        <v>0</v>
      </c>
      <c r="CN264">
        <v>0</v>
      </c>
      <c r="CO264">
        <v>0</v>
      </c>
      <c r="CP264" t="s">
        <v>6816</v>
      </c>
      <c r="CQ264" t="s">
        <v>6815</v>
      </c>
      <c r="CR264">
        <v>0</v>
      </c>
      <c r="CS264">
        <v>0</v>
      </c>
      <c r="CT264">
        <v>0</v>
      </c>
      <c r="CU264">
        <v>0</v>
      </c>
      <c r="CV264">
        <v>0</v>
      </c>
      <c r="CW264">
        <v>0</v>
      </c>
      <c r="CX264" t="s">
        <v>25</v>
      </c>
      <c r="CY264" t="s">
        <v>6814</v>
      </c>
      <c r="CZ264">
        <v>0</v>
      </c>
      <c r="DA264">
        <v>2.1818</v>
      </c>
      <c r="DB264">
        <v>21818</v>
      </c>
      <c r="DC264">
        <v>21818</v>
      </c>
      <c r="DD264">
        <v>0</v>
      </c>
      <c r="DE264">
        <v>3000</v>
      </c>
      <c r="DF264" t="s">
        <v>6813</v>
      </c>
      <c r="DG264">
        <v>0</v>
      </c>
      <c r="DH264" t="s">
        <v>6814</v>
      </c>
      <c r="DI264">
        <v>10000</v>
      </c>
      <c r="DJ264" t="s">
        <v>288</v>
      </c>
      <c r="DK264">
        <v>650</v>
      </c>
      <c r="DL264">
        <v>11</v>
      </c>
      <c r="DM264" t="s">
        <v>3149</v>
      </c>
      <c r="DN264" t="s">
        <v>6822</v>
      </c>
      <c r="DO264" t="s">
        <v>8561</v>
      </c>
      <c r="DQ264">
        <f t="shared" si="9"/>
        <v>1</v>
      </c>
    </row>
    <row r="265" spans="1:121" x14ac:dyDescent="0.35">
      <c r="A265" t="str">
        <f t="shared" si="8"/>
        <v>FFSM1265</v>
      </c>
      <c r="B265" t="s">
        <v>6800</v>
      </c>
      <c r="C265">
        <v>10000</v>
      </c>
      <c r="D265" t="s">
        <v>6800</v>
      </c>
      <c r="E265" t="s">
        <v>288</v>
      </c>
      <c r="F265" t="s">
        <v>6800</v>
      </c>
      <c r="G265" t="s">
        <v>6812</v>
      </c>
      <c r="H265" t="s">
        <v>2282</v>
      </c>
      <c r="I265" t="s">
        <v>2947</v>
      </c>
      <c r="J265" t="s">
        <v>6811</v>
      </c>
      <c r="K265">
        <v>10000</v>
      </c>
      <c r="L265" t="s">
        <v>6810</v>
      </c>
      <c r="M265" t="s">
        <v>6800</v>
      </c>
      <c r="N265" t="s">
        <v>6800</v>
      </c>
      <c r="O265" t="s">
        <v>6800</v>
      </c>
      <c r="P265">
        <v>0</v>
      </c>
      <c r="Q265">
        <v>2981089</v>
      </c>
      <c r="R265">
        <v>0</v>
      </c>
      <c r="S265" t="s">
        <v>6809</v>
      </c>
      <c r="T265" t="s">
        <v>6808</v>
      </c>
      <c r="U265">
        <v>0</v>
      </c>
      <c r="V265">
        <v>0</v>
      </c>
      <c r="W265">
        <v>0</v>
      </c>
      <c r="X265">
        <v>0</v>
      </c>
      <c r="Y265">
        <v>0</v>
      </c>
      <c r="Z265" t="s">
        <v>6800</v>
      </c>
      <c r="AA265" t="s">
        <v>129</v>
      </c>
      <c r="AB265" t="s">
        <v>514</v>
      </c>
      <c r="AC265">
        <v>0</v>
      </c>
      <c r="AD265">
        <v>0</v>
      </c>
      <c r="AE265">
        <v>0</v>
      </c>
      <c r="AF265" t="s">
        <v>514</v>
      </c>
      <c r="AG265">
        <v>0</v>
      </c>
      <c r="AH265" t="s">
        <v>129</v>
      </c>
      <c r="AI265" t="s">
        <v>514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2.7180900000000001</v>
      </c>
      <c r="AQ265">
        <v>2.56</v>
      </c>
      <c r="AR265">
        <v>2.6147900000000002</v>
      </c>
      <c r="AS265">
        <v>3.4029878739999999</v>
      </c>
      <c r="AT265">
        <v>0</v>
      </c>
      <c r="AU265">
        <v>2.5714282019999999</v>
      </c>
      <c r="AV265">
        <v>0</v>
      </c>
      <c r="AW265">
        <v>2.81</v>
      </c>
      <c r="AX265">
        <v>2.81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2.56</v>
      </c>
      <c r="BE265">
        <v>0</v>
      </c>
      <c r="BF265">
        <v>2454</v>
      </c>
      <c r="BG265">
        <v>0</v>
      </c>
      <c r="BH265">
        <v>0</v>
      </c>
      <c r="BI265">
        <v>0</v>
      </c>
      <c r="BJ265">
        <v>2854</v>
      </c>
      <c r="BK265">
        <v>0</v>
      </c>
      <c r="BL265">
        <v>2675</v>
      </c>
      <c r="BM265">
        <v>2774</v>
      </c>
      <c r="BN265">
        <v>0</v>
      </c>
      <c r="BO265">
        <v>0</v>
      </c>
      <c r="BP265">
        <v>0</v>
      </c>
      <c r="BQ265">
        <v>0</v>
      </c>
      <c r="BR265">
        <v>0</v>
      </c>
      <c r="BS265">
        <v>2454</v>
      </c>
      <c r="BT265">
        <v>3000</v>
      </c>
      <c r="BU265">
        <v>1</v>
      </c>
      <c r="BV265">
        <v>3000</v>
      </c>
      <c r="BW265">
        <v>3000</v>
      </c>
      <c r="BX265">
        <v>0</v>
      </c>
      <c r="BY265">
        <v>1</v>
      </c>
      <c r="BZ265">
        <v>0</v>
      </c>
      <c r="CA265">
        <v>1</v>
      </c>
      <c r="CB265">
        <v>1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3</v>
      </c>
      <c r="CI265" t="s">
        <v>6807</v>
      </c>
      <c r="CJ265" t="s">
        <v>6806</v>
      </c>
      <c r="CK265" t="s">
        <v>6805</v>
      </c>
      <c r="CL265" t="s">
        <v>6804</v>
      </c>
      <c r="CM265">
        <v>0</v>
      </c>
      <c r="CN265" t="s">
        <v>6803</v>
      </c>
      <c r="CO265">
        <v>0</v>
      </c>
      <c r="CP265" t="s">
        <v>6802</v>
      </c>
      <c r="CQ265" t="s">
        <v>6801</v>
      </c>
      <c r="CR265">
        <v>0</v>
      </c>
      <c r="CS265">
        <v>0</v>
      </c>
      <c r="CT265">
        <v>0</v>
      </c>
      <c r="CU265">
        <v>0</v>
      </c>
      <c r="CV265">
        <v>0</v>
      </c>
      <c r="CW265" t="s">
        <v>6799</v>
      </c>
      <c r="CX265" t="s">
        <v>36</v>
      </c>
      <c r="CY265" t="s">
        <v>6800</v>
      </c>
      <c r="CZ265">
        <v>0</v>
      </c>
      <c r="DA265">
        <v>2.56</v>
      </c>
      <c r="DB265">
        <v>25600</v>
      </c>
      <c r="DC265">
        <v>25600</v>
      </c>
      <c r="DD265">
        <v>2454</v>
      </c>
      <c r="DE265">
        <v>3</v>
      </c>
      <c r="DF265" t="s">
        <v>6799</v>
      </c>
      <c r="DG265">
        <v>0</v>
      </c>
      <c r="DH265" t="s">
        <v>6800</v>
      </c>
      <c r="DI265">
        <v>10000</v>
      </c>
      <c r="DJ265" t="s">
        <v>288</v>
      </c>
      <c r="DK265">
        <v>650</v>
      </c>
      <c r="DL265">
        <v>12.5</v>
      </c>
      <c r="DM265" t="s">
        <v>2947</v>
      </c>
      <c r="DN265" t="s">
        <v>6811</v>
      </c>
      <c r="DO265" t="s">
        <v>8561</v>
      </c>
      <c r="DQ265">
        <f t="shared" si="9"/>
        <v>1</v>
      </c>
    </row>
    <row r="266" spans="1:121" x14ac:dyDescent="0.35">
      <c r="A266" t="str">
        <f t="shared" si="8"/>
        <v>FFSP0465</v>
      </c>
      <c r="B266" t="s">
        <v>6789</v>
      </c>
      <c r="C266">
        <v>10000</v>
      </c>
      <c r="D266" t="s">
        <v>6789</v>
      </c>
      <c r="E266" t="s">
        <v>288</v>
      </c>
      <c r="F266" t="s">
        <v>6789</v>
      </c>
      <c r="G266" t="s">
        <v>6798</v>
      </c>
      <c r="H266" t="s">
        <v>2282</v>
      </c>
      <c r="I266" t="s">
        <v>2596</v>
      </c>
      <c r="J266" t="s">
        <v>6797</v>
      </c>
      <c r="K266">
        <v>10000</v>
      </c>
      <c r="L266" t="s">
        <v>6796</v>
      </c>
      <c r="M266">
        <v>0</v>
      </c>
      <c r="N266" t="s">
        <v>6789</v>
      </c>
      <c r="O266" t="s">
        <v>6789</v>
      </c>
      <c r="P266">
        <v>0</v>
      </c>
      <c r="Q266">
        <v>0</v>
      </c>
      <c r="R266">
        <v>0</v>
      </c>
      <c r="S266" t="s">
        <v>6795</v>
      </c>
      <c r="T266" t="s">
        <v>6794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 t="s">
        <v>48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 t="s">
        <v>48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1.74</v>
      </c>
      <c r="AQ266">
        <v>0</v>
      </c>
      <c r="AR266">
        <v>1.3425800000000001</v>
      </c>
      <c r="AS266">
        <v>1.6452962</v>
      </c>
      <c r="AT266">
        <v>0</v>
      </c>
      <c r="AU266">
        <v>0</v>
      </c>
      <c r="AV266">
        <v>0</v>
      </c>
      <c r="AW266">
        <v>1.52</v>
      </c>
      <c r="AX266">
        <v>1.42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0</v>
      </c>
      <c r="BP266">
        <v>0</v>
      </c>
      <c r="BQ266">
        <v>0</v>
      </c>
      <c r="BR266">
        <v>0</v>
      </c>
      <c r="BS266">
        <v>0</v>
      </c>
      <c r="BT266">
        <v>800</v>
      </c>
      <c r="BU266">
        <v>0</v>
      </c>
      <c r="BV266">
        <v>800</v>
      </c>
      <c r="BW266">
        <v>1</v>
      </c>
      <c r="BX266">
        <v>0</v>
      </c>
      <c r="BY266">
        <v>0</v>
      </c>
      <c r="BZ266">
        <v>0</v>
      </c>
      <c r="CA266">
        <v>1</v>
      </c>
      <c r="CB266">
        <v>800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 t="s">
        <v>6793</v>
      </c>
      <c r="CJ266">
        <v>0</v>
      </c>
      <c r="CK266" t="s">
        <v>6788</v>
      </c>
      <c r="CL266" t="s">
        <v>6792</v>
      </c>
      <c r="CM266">
        <v>0</v>
      </c>
      <c r="CN266">
        <v>0</v>
      </c>
      <c r="CO266">
        <v>0</v>
      </c>
      <c r="CP266" t="s">
        <v>6791</v>
      </c>
      <c r="CQ266" t="s">
        <v>6790</v>
      </c>
      <c r="CR266">
        <v>0</v>
      </c>
      <c r="CS266">
        <v>0</v>
      </c>
      <c r="CT266">
        <v>0</v>
      </c>
      <c r="CU266">
        <v>0</v>
      </c>
      <c r="CV266">
        <v>0</v>
      </c>
      <c r="CW266">
        <v>0</v>
      </c>
      <c r="CX266" t="s">
        <v>25</v>
      </c>
      <c r="CY266" t="s">
        <v>6789</v>
      </c>
      <c r="CZ266">
        <v>0</v>
      </c>
      <c r="DA266">
        <v>1.3425800000000001</v>
      </c>
      <c r="DB266">
        <v>13425.8</v>
      </c>
      <c r="DC266">
        <v>13425.8</v>
      </c>
      <c r="DD266">
        <v>0</v>
      </c>
      <c r="DE266">
        <v>800</v>
      </c>
      <c r="DF266" t="s">
        <v>6788</v>
      </c>
      <c r="DG266">
        <v>0</v>
      </c>
      <c r="DH266" t="s">
        <v>6789</v>
      </c>
      <c r="DI266">
        <v>10000</v>
      </c>
      <c r="DJ266" t="s">
        <v>288</v>
      </c>
      <c r="DK266">
        <v>650</v>
      </c>
      <c r="DL266">
        <v>8.6</v>
      </c>
      <c r="DM266" t="s">
        <v>2596</v>
      </c>
      <c r="DN266" t="s">
        <v>6797</v>
      </c>
      <c r="DO266" t="s">
        <v>8525</v>
      </c>
      <c r="DQ266">
        <f t="shared" si="9"/>
        <v>1</v>
      </c>
    </row>
    <row r="267" spans="1:121" x14ac:dyDescent="0.35">
      <c r="A267" t="str">
        <f t="shared" si="8"/>
        <v>FFSP0665</v>
      </c>
      <c r="B267" t="s">
        <v>6769</v>
      </c>
      <c r="C267">
        <v>10000</v>
      </c>
      <c r="D267" t="s">
        <v>6769</v>
      </c>
      <c r="E267" t="s">
        <v>288</v>
      </c>
      <c r="F267" t="s">
        <v>6769</v>
      </c>
      <c r="G267" t="s">
        <v>6774</v>
      </c>
      <c r="H267" t="s">
        <v>2282</v>
      </c>
      <c r="I267" t="s">
        <v>2437</v>
      </c>
      <c r="J267" t="s">
        <v>6773</v>
      </c>
      <c r="K267">
        <v>10000</v>
      </c>
      <c r="L267" t="s">
        <v>6772</v>
      </c>
      <c r="M267" t="s">
        <v>6769</v>
      </c>
      <c r="N267" t="s">
        <v>6769</v>
      </c>
      <c r="O267" t="s">
        <v>6769</v>
      </c>
      <c r="P267">
        <v>0</v>
      </c>
      <c r="Q267">
        <v>2835585</v>
      </c>
      <c r="R267">
        <v>0</v>
      </c>
      <c r="S267" t="s">
        <v>6771</v>
      </c>
      <c r="T267" t="s">
        <v>6770</v>
      </c>
      <c r="U267">
        <v>0</v>
      </c>
      <c r="V267">
        <v>1728792</v>
      </c>
      <c r="W267">
        <v>0</v>
      </c>
      <c r="X267">
        <v>0</v>
      </c>
      <c r="Y267">
        <v>0</v>
      </c>
      <c r="Z267" t="s">
        <v>6769</v>
      </c>
      <c r="AA267" t="s">
        <v>48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 t="s">
        <v>48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1.6464000000000001</v>
      </c>
      <c r="AQ267">
        <v>1.367</v>
      </c>
      <c r="AR267">
        <v>1.2703599999999999</v>
      </c>
      <c r="AS267">
        <v>1.5878840190000001</v>
      </c>
      <c r="AT267">
        <v>0</v>
      </c>
      <c r="AU267">
        <v>1.3567837250000001</v>
      </c>
      <c r="AV267">
        <v>0</v>
      </c>
      <c r="AW267">
        <v>1.44</v>
      </c>
      <c r="AX267">
        <v>1.7</v>
      </c>
      <c r="AY267">
        <v>0</v>
      </c>
      <c r="AZ267">
        <v>1.2150000000000001</v>
      </c>
      <c r="BA267">
        <v>0</v>
      </c>
      <c r="BB267">
        <v>0</v>
      </c>
      <c r="BC267">
        <v>0</v>
      </c>
      <c r="BD267">
        <v>1.367</v>
      </c>
      <c r="BE267">
        <v>0</v>
      </c>
      <c r="BF267">
        <v>748</v>
      </c>
      <c r="BG267">
        <v>0</v>
      </c>
      <c r="BH267">
        <v>0</v>
      </c>
      <c r="BI267">
        <v>0</v>
      </c>
      <c r="BJ267">
        <v>729</v>
      </c>
      <c r="BK267">
        <v>0</v>
      </c>
      <c r="BL267">
        <v>1158</v>
      </c>
      <c r="BM267">
        <v>727</v>
      </c>
      <c r="BN267">
        <v>0</v>
      </c>
      <c r="BO267">
        <v>790</v>
      </c>
      <c r="BP267">
        <v>0</v>
      </c>
      <c r="BQ267">
        <v>0</v>
      </c>
      <c r="BR267">
        <v>0</v>
      </c>
      <c r="BS267">
        <v>748</v>
      </c>
      <c r="BT267">
        <v>800</v>
      </c>
      <c r="BU267">
        <v>1</v>
      </c>
      <c r="BV267">
        <v>800</v>
      </c>
      <c r="BW267">
        <v>1</v>
      </c>
      <c r="BX267">
        <v>0</v>
      </c>
      <c r="BY267">
        <v>1</v>
      </c>
      <c r="BZ267">
        <v>0</v>
      </c>
      <c r="CA267">
        <v>1</v>
      </c>
      <c r="CB267">
        <v>1</v>
      </c>
      <c r="CC267">
        <v>0</v>
      </c>
      <c r="CD267">
        <v>800</v>
      </c>
      <c r="CE267">
        <v>0</v>
      </c>
      <c r="CF267">
        <v>0</v>
      </c>
      <c r="CG267">
        <v>0</v>
      </c>
      <c r="CH267">
        <v>5</v>
      </c>
      <c r="CI267" t="s">
        <v>6768</v>
      </c>
      <c r="CJ267" t="s">
        <v>6767</v>
      </c>
      <c r="CK267" t="s">
        <v>6766</v>
      </c>
      <c r="CL267" t="s">
        <v>6765</v>
      </c>
      <c r="CM267">
        <v>0</v>
      </c>
      <c r="CN267" t="s">
        <v>6764</v>
      </c>
      <c r="CO267">
        <v>0</v>
      </c>
      <c r="CP267" t="s">
        <v>6763</v>
      </c>
      <c r="CQ267" t="s">
        <v>6762</v>
      </c>
      <c r="CR267">
        <v>0</v>
      </c>
      <c r="CS267" t="s">
        <v>6760</v>
      </c>
      <c r="CT267">
        <v>0</v>
      </c>
      <c r="CU267">
        <v>0</v>
      </c>
      <c r="CV267">
        <v>0</v>
      </c>
      <c r="CW267" t="s">
        <v>6761</v>
      </c>
      <c r="CX267" t="s">
        <v>32</v>
      </c>
      <c r="CY267">
        <v>1728792</v>
      </c>
      <c r="CZ267">
        <v>0</v>
      </c>
      <c r="DA267">
        <v>1.2150000000000001</v>
      </c>
      <c r="DB267">
        <v>12150</v>
      </c>
      <c r="DC267">
        <v>12150</v>
      </c>
      <c r="DD267">
        <v>790</v>
      </c>
      <c r="DE267">
        <v>800</v>
      </c>
      <c r="DF267" t="s">
        <v>6760</v>
      </c>
      <c r="DG267">
        <v>0</v>
      </c>
      <c r="DH267" t="s">
        <v>6769</v>
      </c>
      <c r="DI267">
        <v>10000</v>
      </c>
      <c r="DJ267" t="s">
        <v>288</v>
      </c>
      <c r="DK267">
        <v>650</v>
      </c>
      <c r="DL267">
        <v>8.8000000000000007</v>
      </c>
      <c r="DM267" t="s">
        <v>2437</v>
      </c>
      <c r="DN267" t="s">
        <v>6773</v>
      </c>
      <c r="DO267" t="s">
        <v>8525</v>
      </c>
      <c r="DQ267">
        <f t="shared" si="9"/>
        <v>1</v>
      </c>
    </row>
    <row r="268" spans="1:121" x14ac:dyDescent="0.35">
      <c r="A268" t="str">
        <f t="shared" si="8"/>
        <v>FFSP0665</v>
      </c>
      <c r="B268" t="s">
        <v>6757</v>
      </c>
      <c r="C268">
        <v>10000</v>
      </c>
      <c r="D268" t="s">
        <v>6757</v>
      </c>
      <c r="E268" t="s">
        <v>288</v>
      </c>
      <c r="F268" t="s">
        <v>6757</v>
      </c>
      <c r="G268" t="s">
        <v>6759</v>
      </c>
      <c r="H268" t="s">
        <v>2282</v>
      </c>
      <c r="I268" t="s">
        <v>2523</v>
      </c>
      <c r="J268" t="s">
        <v>6562</v>
      </c>
      <c r="K268">
        <v>10000</v>
      </c>
      <c r="L268" t="s">
        <v>6758</v>
      </c>
      <c r="M268">
        <v>0</v>
      </c>
      <c r="N268" t="s">
        <v>6757</v>
      </c>
      <c r="O268">
        <v>0</v>
      </c>
      <c r="P268">
        <v>0</v>
      </c>
      <c r="Q268">
        <v>3265436</v>
      </c>
      <c r="R268">
        <v>0</v>
      </c>
      <c r="S268" t="s">
        <v>6756</v>
      </c>
      <c r="T268" t="s">
        <v>6751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 t="s">
        <v>48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 t="s">
        <v>48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1.1200000000000001</v>
      </c>
      <c r="AQ268">
        <v>0</v>
      </c>
      <c r="AR268">
        <v>0.98765000000000003</v>
      </c>
      <c r="AS268">
        <v>0</v>
      </c>
      <c r="AT268">
        <v>0</v>
      </c>
      <c r="AU268">
        <v>1.1590809529999999</v>
      </c>
      <c r="AV268">
        <v>0</v>
      </c>
      <c r="AW268">
        <v>1.08</v>
      </c>
      <c r="AX268">
        <v>0.89600000000000002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800</v>
      </c>
      <c r="BF268">
        <v>0</v>
      </c>
      <c r="BG268">
        <v>1600</v>
      </c>
      <c r="BH268">
        <v>0</v>
      </c>
      <c r="BI268">
        <v>0</v>
      </c>
      <c r="BJ268">
        <v>800</v>
      </c>
      <c r="BK268">
        <v>0</v>
      </c>
      <c r="BL268">
        <v>765</v>
      </c>
      <c r="BM268">
        <v>800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1</v>
      </c>
      <c r="BU268">
        <v>0</v>
      </c>
      <c r="BV268">
        <v>800</v>
      </c>
      <c r="BW268">
        <v>0</v>
      </c>
      <c r="BX268">
        <v>0</v>
      </c>
      <c r="BY268">
        <v>1</v>
      </c>
      <c r="BZ268">
        <v>0</v>
      </c>
      <c r="CA268">
        <v>1</v>
      </c>
      <c r="CB268">
        <v>1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 t="s">
        <v>6755</v>
      </c>
      <c r="CJ268">
        <v>0</v>
      </c>
      <c r="CK268" t="s">
        <v>6754</v>
      </c>
      <c r="CL268">
        <v>0</v>
      </c>
      <c r="CM268">
        <v>0</v>
      </c>
      <c r="CN268" t="s">
        <v>6753</v>
      </c>
      <c r="CO268">
        <v>0</v>
      </c>
      <c r="CP268" t="s">
        <v>6752</v>
      </c>
      <c r="CQ268" t="s">
        <v>6750</v>
      </c>
      <c r="CR268">
        <v>0</v>
      </c>
      <c r="CS268">
        <v>0</v>
      </c>
      <c r="CT268">
        <v>0</v>
      </c>
      <c r="CU268">
        <v>0</v>
      </c>
      <c r="CV268">
        <v>0</v>
      </c>
      <c r="CW268">
        <v>0</v>
      </c>
      <c r="CX268" t="s">
        <v>30</v>
      </c>
      <c r="CY268" t="s">
        <v>6751</v>
      </c>
      <c r="CZ268">
        <v>0</v>
      </c>
      <c r="DA268">
        <v>0.89600000000000002</v>
      </c>
      <c r="DB268">
        <v>8960</v>
      </c>
      <c r="DC268">
        <v>8960</v>
      </c>
      <c r="DD268">
        <v>800</v>
      </c>
      <c r="DE268">
        <v>1</v>
      </c>
      <c r="DF268" t="s">
        <v>6750</v>
      </c>
      <c r="DG268">
        <v>0</v>
      </c>
      <c r="DH268" t="s">
        <v>6757</v>
      </c>
      <c r="DI268">
        <v>10000</v>
      </c>
      <c r="DJ268" t="s">
        <v>288</v>
      </c>
      <c r="DK268">
        <v>650</v>
      </c>
      <c r="DL268">
        <v>8</v>
      </c>
      <c r="DM268" t="s">
        <v>2523</v>
      </c>
      <c r="DN268" t="s">
        <v>6562</v>
      </c>
      <c r="DO268" t="s">
        <v>8525</v>
      </c>
      <c r="DQ268">
        <f t="shared" si="9"/>
        <v>1</v>
      </c>
    </row>
    <row r="269" spans="1:121" x14ac:dyDescent="0.35">
      <c r="A269" t="str">
        <f t="shared" si="8"/>
        <v>FFSP0865</v>
      </c>
      <c r="B269" t="s">
        <v>6727</v>
      </c>
      <c r="C269">
        <v>10000</v>
      </c>
      <c r="D269" t="s">
        <v>6727</v>
      </c>
      <c r="E269" t="s">
        <v>288</v>
      </c>
      <c r="F269" t="s">
        <v>6727</v>
      </c>
      <c r="G269" t="s">
        <v>6740</v>
      </c>
      <c r="H269" t="s">
        <v>2282</v>
      </c>
      <c r="I269" t="s">
        <v>2281</v>
      </c>
      <c r="J269" t="s">
        <v>6739</v>
      </c>
      <c r="K269">
        <v>10000</v>
      </c>
      <c r="L269" t="s">
        <v>6738</v>
      </c>
      <c r="M269" t="s">
        <v>6727</v>
      </c>
      <c r="N269" t="s">
        <v>6727</v>
      </c>
      <c r="O269" t="s">
        <v>6727</v>
      </c>
      <c r="P269">
        <v>0</v>
      </c>
      <c r="Q269">
        <v>2835586</v>
      </c>
      <c r="R269">
        <v>0</v>
      </c>
      <c r="S269" t="s">
        <v>6737</v>
      </c>
      <c r="T269" t="s">
        <v>6736</v>
      </c>
      <c r="U269">
        <v>0</v>
      </c>
      <c r="V269">
        <v>1728787</v>
      </c>
      <c r="W269">
        <v>0</v>
      </c>
      <c r="X269">
        <v>0</v>
      </c>
      <c r="Y269">
        <v>0</v>
      </c>
      <c r="Z269" t="s">
        <v>6727</v>
      </c>
      <c r="AA269" t="s">
        <v>48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 t="s">
        <v>48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1.9627300000000001</v>
      </c>
      <c r="AQ269">
        <v>1.45</v>
      </c>
      <c r="AR269">
        <v>1.5144299999999999</v>
      </c>
      <c r="AS269">
        <v>1.841855536</v>
      </c>
      <c r="AT269">
        <v>0</v>
      </c>
      <c r="AU269">
        <v>1.62814047</v>
      </c>
      <c r="AV269">
        <v>0</v>
      </c>
      <c r="AW269">
        <v>1.71</v>
      </c>
      <c r="AX269">
        <v>2.0299999999999998</v>
      </c>
      <c r="AY269">
        <v>0</v>
      </c>
      <c r="AZ269">
        <v>1.9530000000000001</v>
      </c>
      <c r="BA269">
        <v>0</v>
      </c>
      <c r="BB269">
        <v>0</v>
      </c>
      <c r="BC269">
        <v>0</v>
      </c>
      <c r="BD269">
        <v>2.97</v>
      </c>
      <c r="BE269">
        <v>0</v>
      </c>
      <c r="BF269">
        <v>844</v>
      </c>
      <c r="BG269">
        <v>0</v>
      </c>
      <c r="BH269">
        <v>400</v>
      </c>
      <c r="BI269">
        <v>0</v>
      </c>
      <c r="BJ269">
        <v>799</v>
      </c>
      <c r="BK269">
        <v>0</v>
      </c>
      <c r="BL269">
        <v>1528</v>
      </c>
      <c r="BM269">
        <v>799</v>
      </c>
      <c r="BN269">
        <v>0</v>
      </c>
      <c r="BO269">
        <v>790</v>
      </c>
      <c r="BP269">
        <v>0</v>
      </c>
      <c r="BQ269">
        <v>0</v>
      </c>
      <c r="BR269">
        <v>0</v>
      </c>
      <c r="BS269">
        <v>844</v>
      </c>
      <c r="BT269">
        <v>800</v>
      </c>
      <c r="BU269">
        <v>1</v>
      </c>
      <c r="BV269">
        <v>800</v>
      </c>
      <c r="BW269">
        <v>1</v>
      </c>
      <c r="BX269">
        <v>0</v>
      </c>
      <c r="BY269">
        <v>1</v>
      </c>
      <c r="BZ269">
        <v>0</v>
      </c>
      <c r="CA269">
        <v>1</v>
      </c>
      <c r="CB269">
        <v>1</v>
      </c>
      <c r="CC269">
        <v>0</v>
      </c>
      <c r="CD269">
        <v>800</v>
      </c>
      <c r="CE269">
        <v>0</v>
      </c>
      <c r="CF269">
        <v>0</v>
      </c>
      <c r="CG269">
        <v>0</v>
      </c>
      <c r="CH269">
        <v>4</v>
      </c>
      <c r="CI269" t="s">
        <v>6735</v>
      </c>
      <c r="CJ269" t="s">
        <v>6726</v>
      </c>
      <c r="CK269" t="s">
        <v>6734</v>
      </c>
      <c r="CL269" t="s">
        <v>6733</v>
      </c>
      <c r="CM269">
        <v>0</v>
      </c>
      <c r="CN269" t="s">
        <v>6732</v>
      </c>
      <c r="CO269">
        <v>0</v>
      </c>
      <c r="CP269" t="s">
        <v>6731</v>
      </c>
      <c r="CQ269" t="s">
        <v>6730</v>
      </c>
      <c r="CR269">
        <v>0</v>
      </c>
      <c r="CS269" t="s">
        <v>6729</v>
      </c>
      <c r="CT269">
        <v>0</v>
      </c>
      <c r="CU269">
        <v>0</v>
      </c>
      <c r="CV269">
        <v>0</v>
      </c>
      <c r="CW269" t="s">
        <v>6728</v>
      </c>
      <c r="CX269" t="s">
        <v>2614</v>
      </c>
      <c r="CY269" t="s">
        <v>6727</v>
      </c>
      <c r="CZ269">
        <v>0</v>
      </c>
      <c r="DA269">
        <v>1.45</v>
      </c>
      <c r="DB269">
        <v>14500</v>
      </c>
      <c r="DC269">
        <v>14500</v>
      </c>
      <c r="DD269">
        <v>844</v>
      </c>
      <c r="DE269">
        <v>1</v>
      </c>
      <c r="DF269" t="s">
        <v>6726</v>
      </c>
      <c r="DG269">
        <v>0</v>
      </c>
      <c r="DH269" t="s">
        <v>6727</v>
      </c>
      <c r="DI269">
        <v>10000</v>
      </c>
      <c r="DJ269" t="s">
        <v>288</v>
      </c>
      <c r="DK269">
        <v>650</v>
      </c>
      <c r="DL269">
        <v>13</v>
      </c>
      <c r="DM269" t="s">
        <v>2281</v>
      </c>
      <c r="DN269" t="s">
        <v>6739</v>
      </c>
      <c r="DO269" t="s">
        <v>8525</v>
      </c>
      <c r="DQ269">
        <f t="shared" si="9"/>
        <v>1</v>
      </c>
    </row>
    <row r="270" spans="1:121" x14ac:dyDescent="0.35">
      <c r="A270" t="str">
        <f t="shared" si="8"/>
        <v>FFSP0865</v>
      </c>
      <c r="B270" t="s">
        <v>6723</v>
      </c>
      <c r="C270">
        <v>10000</v>
      </c>
      <c r="D270" t="s">
        <v>6723</v>
      </c>
      <c r="E270" t="s">
        <v>288</v>
      </c>
      <c r="F270" t="s">
        <v>6723</v>
      </c>
      <c r="G270" t="s">
        <v>6725</v>
      </c>
      <c r="H270" t="s">
        <v>2282</v>
      </c>
      <c r="I270" t="s">
        <v>2366</v>
      </c>
      <c r="J270" t="s">
        <v>6562</v>
      </c>
      <c r="K270">
        <v>10000</v>
      </c>
      <c r="L270" t="s">
        <v>6724</v>
      </c>
      <c r="M270">
        <v>0</v>
      </c>
      <c r="N270" t="s">
        <v>6723</v>
      </c>
      <c r="O270" t="s">
        <v>6723</v>
      </c>
      <c r="P270">
        <v>0</v>
      </c>
      <c r="Q270">
        <v>3265437</v>
      </c>
      <c r="R270">
        <v>0</v>
      </c>
      <c r="S270" t="s">
        <v>6722</v>
      </c>
      <c r="T270" t="s">
        <v>6716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 t="s">
        <v>48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 t="s">
        <v>48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1.232</v>
      </c>
      <c r="AQ270">
        <v>0</v>
      </c>
      <c r="AR270">
        <v>1.0864100000000001</v>
      </c>
      <c r="AS270">
        <v>1.357885081</v>
      </c>
      <c r="AT270">
        <v>0</v>
      </c>
      <c r="AU270">
        <v>1.2753767009999999</v>
      </c>
      <c r="AV270">
        <v>0</v>
      </c>
      <c r="AW270">
        <v>1.18</v>
      </c>
      <c r="AX270">
        <v>0.96299999999999997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790</v>
      </c>
      <c r="BF270">
        <v>0</v>
      </c>
      <c r="BG270">
        <v>1600</v>
      </c>
      <c r="BH270">
        <v>0</v>
      </c>
      <c r="BI270">
        <v>0</v>
      </c>
      <c r="BJ270">
        <v>783</v>
      </c>
      <c r="BK270">
        <v>0</v>
      </c>
      <c r="BL270">
        <v>782</v>
      </c>
      <c r="BM270">
        <v>783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1</v>
      </c>
      <c r="BU270">
        <v>0</v>
      </c>
      <c r="BV270">
        <v>800</v>
      </c>
      <c r="BW270">
        <v>1</v>
      </c>
      <c r="BX270">
        <v>0</v>
      </c>
      <c r="BY270">
        <v>1</v>
      </c>
      <c r="BZ270">
        <v>0</v>
      </c>
      <c r="CA270">
        <v>1</v>
      </c>
      <c r="CB270">
        <v>1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 t="s">
        <v>6721</v>
      </c>
      <c r="CJ270">
        <v>0</v>
      </c>
      <c r="CK270" t="s">
        <v>6720</v>
      </c>
      <c r="CL270" t="s">
        <v>6719</v>
      </c>
      <c r="CM270">
        <v>0</v>
      </c>
      <c r="CN270" t="s">
        <v>6718</v>
      </c>
      <c r="CO270">
        <v>0</v>
      </c>
      <c r="CP270" t="s">
        <v>6717</v>
      </c>
      <c r="CQ270" t="s">
        <v>6715</v>
      </c>
      <c r="CR270">
        <v>0</v>
      </c>
      <c r="CS270">
        <v>0</v>
      </c>
      <c r="CT270">
        <v>0</v>
      </c>
      <c r="CU270">
        <v>0</v>
      </c>
      <c r="CV270">
        <v>0</v>
      </c>
      <c r="CW270">
        <v>0</v>
      </c>
      <c r="CX270" t="s">
        <v>30</v>
      </c>
      <c r="CY270" t="s">
        <v>6716</v>
      </c>
      <c r="CZ270">
        <v>0</v>
      </c>
      <c r="DA270">
        <v>0.96299999999999997</v>
      </c>
      <c r="DB270">
        <v>9630</v>
      </c>
      <c r="DC270">
        <v>9630</v>
      </c>
      <c r="DD270">
        <v>783</v>
      </c>
      <c r="DE270">
        <v>1</v>
      </c>
      <c r="DF270" t="s">
        <v>6715</v>
      </c>
      <c r="DG270">
        <v>0</v>
      </c>
      <c r="DH270" t="s">
        <v>6723</v>
      </c>
      <c r="DI270">
        <v>10000</v>
      </c>
      <c r="DJ270" t="s">
        <v>288</v>
      </c>
      <c r="DK270">
        <v>650</v>
      </c>
      <c r="DL270">
        <v>10.1</v>
      </c>
      <c r="DM270" t="s">
        <v>2366</v>
      </c>
      <c r="DN270" t="s">
        <v>6562</v>
      </c>
      <c r="DO270" t="s">
        <v>8525</v>
      </c>
      <c r="DQ270">
        <f t="shared" si="9"/>
        <v>1</v>
      </c>
    </row>
    <row r="271" spans="1:121" x14ac:dyDescent="0.35">
      <c r="A271" t="str">
        <f t="shared" si="8"/>
        <v>FFSP1065</v>
      </c>
      <c r="B271" t="s">
        <v>6695</v>
      </c>
      <c r="C271">
        <v>10000</v>
      </c>
      <c r="D271" t="s">
        <v>6695</v>
      </c>
      <c r="E271" t="s">
        <v>288</v>
      </c>
      <c r="F271" t="s">
        <v>6695</v>
      </c>
      <c r="G271" t="s">
        <v>6707</v>
      </c>
      <c r="H271" t="s">
        <v>2282</v>
      </c>
      <c r="I271" t="s">
        <v>3149</v>
      </c>
      <c r="J271" t="s">
        <v>6675</v>
      </c>
      <c r="K271">
        <v>10000</v>
      </c>
      <c r="L271" t="s">
        <v>6706</v>
      </c>
      <c r="M271" t="s">
        <v>6695</v>
      </c>
      <c r="N271" t="s">
        <v>6695</v>
      </c>
      <c r="O271" t="s">
        <v>6695</v>
      </c>
      <c r="P271">
        <v>0</v>
      </c>
      <c r="Q271">
        <v>2835587</v>
      </c>
      <c r="R271">
        <v>0</v>
      </c>
      <c r="S271" t="s">
        <v>6705</v>
      </c>
      <c r="T271" t="s">
        <v>6704</v>
      </c>
      <c r="U271">
        <v>0</v>
      </c>
      <c r="V271">
        <v>1728784</v>
      </c>
      <c r="W271">
        <v>0</v>
      </c>
      <c r="X271">
        <v>0</v>
      </c>
      <c r="Y271">
        <v>0</v>
      </c>
      <c r="Z271" t="s">
        <v>6695</v>
      </c>
      <c r="AA271" t="s">
        <v>48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 t="s">
        <v>48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2.4534400000000001</v>
      </c>
      <c r="AQ271">
        <v>2.0379</v>
      </c>
      <c r="AR271">
        <v>1.89307</v>
      </c>
      <c r="AS271">
        <v>2.3024860540000001</v>
      </c>
      <c r="AT271">
        <v>0</v>
      </c>
      <c r="AU271">
        <v>2.041636462</v>
      </c>
      <c r="AV271">
        <v>0</v>
      </c>
      <c r="AW271">
        <v>2.14</v>
      </c>
      <c r="AX271">
        <v>2.54</v>
      </c>
      <c r="AY271">
        <v>0</v>
      </c>
      <c r="AZ271">
        <v>2.4510000000000001</v>
      </c>
      <c r="BA271">
        <v>0</v>
      </c>
      <c r="BB271">
        <v>0</v>
      </c>
      <c r="BC271">
        <v>0</v>
      </c>
      <c r="BD271">
        <v>2.0379</v>
      </c>
      <c r="BE271">
        <v>565</v>
      </c>
      <c r="BF271">
        <v>682</v>
      </c>
      <c r="BG271">
        <v>0</v>
      </c>
      <c r="BH271">
        <v>0</v>
      </c>
      <c r="BI271">
        <v>0</v>
      </c>
      <c r="BJ271">
        <v>793</v>
      </c>
      <c r="BK271">
        <v>0</v>
      </c>
      <c r="BL271">
        <v>1410</v>
      </c>
      <c r="BM271">
        <v>783</v>
      </c>
      <c r="BN271">
        <v>0</v>
      </c>
      <c r="BO271">
        <v>798</v>
      </c>
      <c r="BP271">
        <v>0</v>
      </c>
      <c r="BQ271">
        <v>0</v>
      </c>
      <c r="BR271">
        <v>0</v>
      </c>
      <c r="BS271">
        <v>682</v>
      </c>
      <c r="BT271">
        <v>1</v>
      </c>
      <c r="BU271">
        <v>1</v>
      </c>
      <c r="BV271">
        <v>800</v>
      </c>
      <c r="BW271">
        <v>1</v>
      </c>
      <c r="BX271">
        <v>0</v>
      </c>
      <c r="BY271">
        <v>1</v>
      </c>
      <c r="BZ271">
        <v>0</v>
      </c>
      <c r="CA271">
        <v>1</v>
      </c>
      <c r="CB271">
        <v>1</v>
      </c>
      <c r="CC271">
        <v>0</v>
      </c>
      <c r="CD271">
        <v>800</v>
      </c>
      <c r="CE271">
        <v>0</v>
      </c>
      <c r="CF271">
        <v>0</v>
      </c>
      <c r="CG271">
        <v>0</v>
      </c>
      <c r="CH271">
        <v>3</v>
      </c>
      <c r="CI271" t="s">
        <v>6703</v>
      </c>
      <c r="CJ271" t="s">
        <v>6702</v>
      </c>
      <c r="CK271" t="s">
        <v>6694</v>
      </c>
      <c r="CL271" t="s">
        <v>6701</v>
      </c>
      <c r="CM271">
        <v>0</v>
      </c>
      <c r="CN271" t="s">
        <v>6700</v>
      </c>
      <c r="CO271">
        <v>0</v>
      </c>
      <c r="CP271" t="s">
        <v>6699</v>
      </c>
      <c r="CQ271" t="s">
        <v>6698</v>
      </c>
      <c r="CR271">
        <v>0</v>
      </c>
      <c r="CS271" t="s">
        <v>6697</v>
      </c>
      <c r="CT271">
        <v>0</v>
      </c>
      <c r="CU271">
        <v>0</v>
      </c>
      <c r="CV271">
        <v>0</v>
      </c>
      <c r="CW271" t="s">
        <v>6696</v>
      </c>
      <c r="CX271" t="s">
        <v>25</v>
      </c>
      <c r="CY271" t="s">
        <v>6695</v>
      </c>
      <c r="CZ271">
        <v>0</v>
      </c>
      <c r="DA271">
        <v>1.89307</v>
      </c>
      <c r="DB271">
        <v>18930.7</v>
      </c>
      <c r="DC271">
        <v>18930.7</v>
      </c>
      <c r="DD271">
        <v>0</v>
      </c>
      <c r="DE271">
        <v>800</v>
      </c>
      <c r="DF271" t="s">
        <v>6694</v>
      </c>
      <c r="DG271">
        <v>0</v>
      </c>
      <c r="DH271" t="s">
        <v>6695</v>
      </c>
      <c r="DI271">
        <v>10000</v>
      </c>
      <c r="DJ271" t="s">
        <v>288</v>
      </c>
      <c r="DK271">
        <v>650</v>
      </c>
      <c r="DL271">
        <v>15</v>
      </c>
      <c r="DM271" t="s">
        <v>3149</v>
      </c>
      <c r="DN271" t="s">
        <v>6675</v>
      </c>
      <c r="DO271" t="s">
        <v>8525</v>
      </c>
      <c r="DQ271">
        <f t="shared" si="9"/>
        <v>1</v>
      </c>
    </row>
    <row r="272" spans="1:121" x14ac:dyDescent="0.35">
      <c r="A272" t="str">
        <f t="shared" si="8"/>
        <v>FFSP1065</v>
      </c>
      <c r="B272" t="s">
        <v>6685</v>
      </c>
      <c r="C272">
        <v>10000</v>
      </c>
      <c r="D272" t="s">
        <v>6685</v>
      </c>
      <c r="E272" t="s">
        <v>288</v>
      </c>
      <c r="F272" t="s">
        <v>6685</v>
      </c>
      <c r="G272" t="s">
        <v>6693</v>
      </c>
      <c r="H272" t="s">
        <v>2282</v>
      </c>
      <c r="I272" t="s">
        <v>4803</v>
      </c>
      <c r="J272" t="s">
        <v>6562</v>
      </c>
      <c r="K272">
        <v>10000</v>
      </c>
      <c r="L272" t="s">
        <v>6692</v>
      </c>
      <c r="M272">
        <v>0</v>
      </c>
      <c r="N272" t="s">
        <v>6685</v>
      </c>
      <c r="O272">
        <v>0</v>
      </c>
      <c r="P272">
        <v>0</v>
      </c>
      <c r="Q272">
        <v>3265438</v>
      </c>
      <c r="R272">
        <v>0</v>
      </c>
      <c r="S272" t="s">
        <v>6691</v>
      </c>
      <c r="T272" t="s">
        <v>6690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 t="s">
        <v>48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 t="s">
        <v>48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3.15</v>
      </c>
      <c r="AQ272">
        <v>0</v>
      </c>
      <c r="AR272">
        <v>2.7777599999999998</v>
      </c>
      <c r="AS272">
        <v>0</v>
      </c>
      <c r="AT272">
        <v>0</v>
      </c>
      <c r="AU272">
        <v>3.411341937</v>
      </c>
      <c r="AV272">
        <v>0</v>
      </c>
      <c r="AW272">
        <v>3.14</v>
      </c>
      <c r="AX272">
        <v>2.93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800</v>
      </c>
      <c r="BF272">
        <v>0</v>
      </c>
      <c r="BG272">
        <v>1600</v>
      </c>
      <c r="BH272">
        <v>0</v>
      </c>
      <c r="BI272">
        <v>0</v>
      </c>
      <c r="BJ272">
        <v>0</v>
      </c>
      <c r="BK272">
        <v>0</v>
      </c>
      <c r="BL272">
        <v>790</v>
      </c>
      <c r="BM272">
        <v>0</v>
      </c>
      <c r="BN272">
        <v>0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1</v>
      </c>
      <c r="BU272">
        <v>0</v>
      </c>
      <c r="BV272">
        <v>800</v>
      </c>
      <c r="BW272">
        <v>0</v>
      </c>
      <c r="BX272">
        <v>0</v>
      </c>
      <c r="BY272">
        <v>1</v>
      </c>
      <c r="BZ272">
        <v>0</v>
      </c>
      <c r="CA272">
        <v>1</v>
      </c>
      <c r="CB272">
        <v>800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 t="s">
        <v>6689</v>
      </c>
      <c r="CJ272">
        <v>0</v>
      </c>
      <c r="CK272" t="s">
        <v>6684</v>
      </c>
      <c r="CL272">
        <v>0</v>
      </c>
      <c r="CM272">
        <v>0</v>
      </c>
      <c r="CN272" t="s">
        <v>6688</v>
      </c>
      <c r="CO272">
        <v>0</v>
      </c>
      <c r="CP272" t="s">
        <v>6687</v>
      </c>
      <c r="CQ272" t="s">
        <v>6686</v>
      </c>
      <c r="CR272">
        <v>0</v>
      </c>
      <c r="CS272">
        <v>0</v>
      </c>
      <c r="CT272">
        <v>0</v>
      </c>
      <c r="CU272">
        <v>0</v>
      </c>
      <c r="CV272">
        <v>0</v>
      </c>
      <c r="CW272">
        <v>0</v>
      </c>
      <c r="CX272" t="s">
        <v>25</v>
      </c>
      <c r="CY272" t="s">
        <v>6685</v>
      </c>
      <c r="CZ272">
        <v>0</v>
      </c>
      <c r="DA272">
        <v>2.7777599999999998</v>
      </c>
      <c r="DB272">
        <v>27777.599999999999</v>
      </c>
      <c r="DC272">
        <v>27777.599999999999</v>
      </c>
      <c r="DD272">
        <v>1600</v>
      </c>
      <c r="DE272">
        <v>800</v>
      </c>
      <c r="DF272" t="s">
        <v>6684</v>
      </c>
      <c r="DG272">
        <v>0</v>
      </c>
      <c r="DH272" t="s">
        <v>6685</v>
      </c>
      <c r="DI272">
        <v>10000</v>
      </c>
      <c r="DJ272" t="s">
        <v>288</v>
      </c>
      <c r="DK272">
        <v>650</v>
      </c>
      <c r="DL272">
        <v>11</v>
      </c>
      <c r="DM272" t="s">
        <v>4803</v>
      </c>
      <c r="DN272" t="s">
        <v>6562</v>
      </c>
      <c r="DO272" t="s">
        <v>8525</v>
      </c>
      <c r="DQ272">
        <f t="shared" si="9"/>
        <v>1</v>
      </c>
    </row>
    <row r="273" spans="1:121" x14ac:dyDescent="0.35">
      <c r="A273" t="str">
        <f t="shared" si="8"/>
        <v>FFSP1065</v>
      </c>
      <c r="B273" t="s">
        <v>6678</v>
      </c>
      <c r="C273">
        <v>10000</v>
      </c>
      <c r="D273" t="s">
        <v>6678</v>
      </c>
      <c r="E273" t="s">
        <v>288</v>
      </c>
      <c r="F273" t="s">
        <v>6678</v>
      </c>
      <c r="G273" t="s">
        <v>6683</v>
      </c>
      <c r="H273" t="s">
        <v>2282</v>
      </c>
      <c r="I273" t="s">
        <v>4803</v>
      </c>
      <c r="J273" t="s">
        <v>6551</v>
      </c>
      <c r="K273">
        <v>10000</v>
      </c>
      <c r="L273" t="s">
        <v>6682</v>
      </c>
      <c r="M273">
        <v>0</v>
      </c>
      <c r="N273" t="s">
        <v>6678</v>
      </c>
      <c r="O273">
        <v>0</v>
      </c>
      <c r="P273">
        <v>0</v>
      </c>
      <c r="Q273">
        <v>0</v>
      </c>
      <c r="R273">
        <v>0</v>
      </c>
      <c r="S273">
        <v>0</v>
      </c>
      <c r="T273" t="s">
        <v>6681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 t="s">
        <v>48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1.6</v>
      </c>
      <c r="AQ273">
        <v>0</v>
      </c>
      <c r="AR273">
        <v>1.2345600000000001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1.3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800</v>
      </c>
      <c r="BU273">
        <v>0</v>
      </c>
      <c r="BV273">
        <v>800</v>
      </c>
      <c r="BW273">
        <v>0</v>
      </c>
      <c r="BX273">
        <v>0</v>
      </c>
      <c r="BY273">
        <v>0</v>
      </c>
      <c r="BZ273">
        <v>0</v>
      </c>
      <c r="CA273">
        <v>0</v>
      </c>
      <c r="CB273">
        <v>800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 t="s">
        <v>6680</v>
      </c>
      <c r="CJ273">
        <v>0</v>
      </c>
      <c r="CK273" t="s">
        <v>6677</v>
      </c>
      <c r="CL273">
        <v>0</v>
      </c>
      <c r="CM273">
        <v>0</v>
      </c>
      <c r="CN273">
        <v>0</v>
      </c>
      <c r="CO273">
        <v>0</v>
      </c>
      <c r="CP273">
        <v>0</v>
      </c>
      <c r="CQ273" t="s">
        <v>6679</v>
      </c>
      <c r="CR273">
        <v>0</v>
      </c>
      <c r="CS273">
        <v>0</v>
      </c>
      <c r="CT273">
        <v>0</v>
      </c>
      <c r="CU273">
        <v>0</v>
      </c>
      <c r="CV273">
        <v>0</v>
      </c>
      <c r="CW273">
        <v>0</v>
      </c>
      <c r="CX273" t="s">
        <v>25</v>
      </c>
      <c r="CY273" t="s">
        <v>6678</v>
      </c>
      <c r="CZ273">
        <v>0</v>
      </c>
      <c r="DA273">
        <v>1.2345600000000001</v>
      </c>
      <c r="DB273">
        <v>12345.6</v>
      </c>
      <c r="DC273">
        <v>12345.6</v>
      </c>
      <c r="DD273">
        <v>0</v>
      </c>
      <c r="DE273">
        <v>800</v>
      </c>
      <c r="DF273" t="s">
        <v>6677</v>
      </c>
      <c r="DG273">
        <v>0</v>
      </c>
      <c r="DH273" t="s">
        <v>6678</v>
      </c>
      <c r="DI273">
        <v>10000</v>
      </c>
      <c r="DJ273" t="s">
        <v>288</v>
      </c>
      <c r="DK273">
        <v>650</v>
      </c>
      <c r="DL273">
        <v>10</v>
      </c>
      <c r="DM273" t="s">
        <v>4803</v>
      </c>
      <c r="DN273" t="s">
        <v>6551</v>
      </c>
      <c r="DO273" t="s">
        <v>8525</v>
      </c>
      <c r="DQ273">
        <f t="shared" si="9"/>
        <v>1</v>
      </c>
    </row>
    <row r="274" spans="1:121" x14ac:dyDescent="0.35">
      <c r="A274" t="str">
        <f t="shared" si="8"/>
        <v>FFSP1265</v>
      </c>
      <c r="B274" t="s">
        <v>6662</v>
      </c>
      <c r="C274">
        <v>10000</v>
      </c>
      <c r="D274" t="s">
        <v>6662</v>
      </c>
      <c r="E274" t="s">
        <v>288</v>
      </c>
      <c r="F274" t="s">
        <v>6662</v>
      </c>
      <c r="G274" t="s">
        <v>6676</v>
      </c>
      <c r="H274" t="s">
        <v>2282</v>
      </c>
      <c r="I274" t="s">
        <v>2947</v>
      </c>
      <c r="J274" t="s">
        <v>6675</v>
      </c>
      <c r="K274">
        <v>10000</v>
      </c>
      <c r="L274" t="s">
        <v>6674</v>
      </c>
      <c r="M274" t="s">
        <v>6662</v>
      </c>
      <c r="N274" t="s">
        <v>6662</v>
      </c>
      <c r="O274" t="s">
        <v>6662</v>
      </c>
      <c r="P274">
        <v>0</v>
      </c>
      <c r="Q274">
        <v>2835588</v>
      </c>
      <c r="R274">
        <v>0</v>
      </c>
      <c r="S274" t="s">
        <v>6673</v>
      </c>
      <c r="T274" t="s">
        <v>6672</v>
      </c>
      <c r="U274">
        <v>0</v>
      </c>
      <c r="V274">
        <v>1723396</v>
      </c>
      <c r="W274">
        <v>0</v>
      </c>
      <c r="X274">
        <v>0</v>
      </c>
      <c r="Y274">
        <v>0</v>
      </c>
      <c r="Z274" t="s">
        <v>6662</v>
      </c>
      <c r="AA274" t="s">
        <v>48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 t="s">
        <v>48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2.944</v>
      </c>
      <c r="AQ274">
        <v>2.4969999999999999</v>
      </c>
      <c r="AR274">
        <v>3.8765100000000001</v>
      </c>
      <c r="AS274">
        <v>2.7627776559999999</v>
      </c>
      <c r="AT274">
        <v>0</v>
      </c>
      <c r="AU274">
        <v>2.4422107049999999</v>
      </c>
      <c r="AV274">
        <v>0</v>
      </c>
      <c r="AW274">
        <v>2.57</v>
      </c>
      <c r="AX274">
        <v>2.96</v>
      </c>
      <c r="AY274">
        <v>0</v>
      </c>
      <c r="AZ274">
        <v>2.86</v>
      </c>
      <c r="BA274">
        <v>0</v>
      </c>
      <c r="BB274">
        <v>0</v>
      </c>
      <c r="BC274">
        <v>0</v>
      </c>
      <c r="BD274">
        <v>2.4969999999999999</v>
      </c>
      <c r="BE274">
        <v>0</v>
      </c>
      <c r="BF274">
        <v>779</v>
      </c>
      <c r="BG274">
        <v>0</v>
      </c>
      <c r="BH274">
        <v>0</v>
      </c>
      <c r="BI274">
        <v>0</v>
      </c>
      <c r="BJ274">
        <v>731</v>
      </c>
      <c r="BK274">
        <v>0</v>
      </c>
      <c r="BL274">
        <v>748</v>
      </c>
      <c r="BM274">
        <v>731</v>
      </c>
      <c r="BN274">
        <v>0</v>
      </c>
      <c r="BO274">
        <v>798</v>
      </c>
      <c r="BP274">
        <v>0</v>
      </c>
      <c r="BQ274">
        <v>0</v>
      </c>
      <c r="BR274">
        <v>0</v>
      </c>
      <c r="BS274">
        <v>779</v>
      </c>
      <c r="BT274">
        <v>800</v>
      </c>
      <c r="BU274">
        <v>1</v>
      </c>
      <c r="BV274">
        <v>123</v>
      </c>
      <c r="BW274">
        <v>1</v>
      </c>
      <c r="BX274">
        <v>0</v>
      </c>
      <c r="BY274">
        <v>1</v>
      </c>
      <c r="BZ274">
        <v>0</v>
      </c>
      <c r="CA274">
        <v>1</v>
      </c>
      <c r="CB274">
        <v>1</v>
      </c>
      <c r="CC274">
        <v>0</v>
      </c>
      <c r="CD274">
        <v>800</v>
      </c>
      <c r="CE274">
        <v>0</v>
      </c>
      <c r="CF274">
        <v>0</v>
      </c>
      <c r="CG274">
        <v>0</v>
      </c>
      <c r="CH274">
        <v>3</v>
      </c>
      <c r="CI274" t="s">
        <v>6671</v>
      </c>
      <c r="CJ274" t="s">
        <v>6670</v>
      </c>
      <c r="CK274" t="s">
        <v>6669</v>
      </c>
      <c r="CL274" t="s">
        <v>6668</v>
      </c>
      <c r="CM274">
        <v>0</v>
      </c>
      <c r="CN274" t="s">
        <v>6667</v>
      </c>
      <c r="CO274">
        <v>0</v>
      </c>
      <c r="CP274" t="s">
        <v>6666</v>
      </c>
      <c r="CQ274" t="s">
        <v>6665</v>
      </c>
      <c r="CR274">
        <v>0</v>
      </c>
      <c r="CS274" t="s">
        <v>6664</v>
      </c>
      <c r="CT274">
        <v>0</v>
      </c>
      <c r="CU274">
        <v>0</v>
      </c>
      <c r="CV274">
        <v>0</v>
      </c>
      <c r="CW274" t="s">
        <v>6663</v>
      </c>
      <c r="CX274" t="s">
        <v>4961</v>
      </c>
      <c r="CY274" t="s">
        <v>6662</v>
      </c>
      <c r="CZ274">
        <v>0</v>
      </c>
      <c r="DA274">
        <v>2.39</v>
      </c>
      <c r="DB274">
        <v>23900</v>
      </c>
      <c r="DC274">
        <v>23900</v>
      </c>
      <c r="DD274">
        <v>800</v>
      </c>
      <c r="DE274">
        <v>1</v>
      </c>
      <c r="DF274" t="s">
        <v>6661</v>
      </c>
      <c r="DG274">
        <v>0</v>
      </c>
      <c r="DH274" t="s">
        <v>6662</v>
      </c>
      <c r="DI274">
        <v>10000</v>
      </c>
      <c r="DJ274" t="s">
        <v>288</v>
      </c>
      <c r="DK274">
        <v>650</v>
      </c>
      <c r="DL274">
        <v>15</v>
      </c>
      <c r="DM274" t="s">
        <v>2947</v>
      </c>
      <c r="DN274" t="s">
        <v>6675</v>
      </c>
      <c r="DO274" t="s">
        <v>8525</v>
      </c>
      <c r="DQ274">
        <f t="shared" si="9"/>
        <v>1</v>
      </c>
    </row>
    <row r="275" spans="1:121" x14ac:dyDescent="0.35">
      <c r="A275" t="str">
        <f t="shared" si="8"/>
        <v>FFSP1665</v>
      </c>
      <c r="B275" t="s">
        <v>6646</v>
      </c>
      <c r="C275">
        <v>10000</v>
      </c>
      <c r="D275" t="s">
        <v>6646</v>
      </c>
      <c r="E275" t="s">
        <v>288</v>
      </c>
      <c r="F275" t="s">
        <v>6646</v>
      </c>
      <c r="G275" t="s">
        <v>6650</v>
      </c>
      <c r="H275" t="s">
        <v>2282</v>
      </c>
      <c r="I275" t="s">
        <v>2891</v>
      </c>
      <c r="J275" t="s">
        <v>5805</v>
      </c>
      <c r="K275">
        <v>10000</v>
      </c>
      <c r="L275" t="s">
        <v>6649</v>
      </c>
      <c r="M275" t="s">
        <v>6646</v>
      </c>
      <c r="N275" t="s">
        <v>6646</v>
      </c>
      <c r="O275" t="s">
        <v>6646</v>
      </c>
      <c r="P275">
        <v>0</v>
      </c>
      <c r="Q275">
        <v>2835589</v>
      </c>
      <c r="R275">
        <v>0</v>
      </c>
      <c r="S275" t="s">
        <v>6648</v>
      </c>
      <c r="T275" t="s">
        <v>6647</v>
      </c>
      <c r="U275">
        <v>0</v>
      </c>
      <c r="V275">
        <v>1723393</v>
      </c>
      <c r="W275">
        <v>0</v>
      </c>
      <c r="X275">
        <v>0</v>
      </c>
      <c r="Y275">
        <v>0</v>
      </c>
      <c r="Z275" t="s">
        <v>6646</v>
      </c>
      <c r="AA275" t="s">
        <v>48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 t="s">
        <v>48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3.92544</v>
      </c>
      <c r="AQ275">
        <v>2.92</v>
      </c>
      <c r="AR275">
        <v>3.02887</v>
      </c>
      <c r="AS275">
        <v>3.6838805300000002</v>
      </c>
      <c r="AT275">
        <v>0</v>
      </c>
      <c r="AU275">
        <v>3.2562809399999999</v>
      </c>
      <c r="AV275">
        <v>0</v>
      </c>
      <c r="AW275">
        <v>3.43</v>
      </c>
      <c r="AX275">
        <v>4.07</v>
      </c>
      <c r="AY275">
        <v>0</v>
      </c>
      <c r="AZ275">
        <v>2.919</v>
      </c>
      <c r="BA275">
        <v>0</v>
      </c>
      <c r="BB275">
        <v>0</v>
      </c>
      <c r="BC275">
        <v>0</v>
      </c>
      <c r="BD275">
        <v>6.09</v>
      </c>
      <c r="BE275">
        <v>0</v>
      </c>
      <c r="BF275">
        <v>800</v>
      </c>
      <c r="BG275">
        <v>0</v>
      </c>
      <c r="BH275">
        <v>0</v>
      </c>
      <c r="BI275">
        <v>0</v>
      </c>
      <c r="BJ275">
        <v>800</v>
      </c>
      <c r="BK275">
        <v>0</v>
      </c>
      <c r="BL275">
        <v>680</v>
      </c>
      <c r="BM275">
        <v>800</v>
      </c>
      <c r="BN275">
        <v>0</v>
      </c>
      <c r="BO275">
        <v>800</v>
      </c>
      <c r="BP275">
        <v>0</v>
      </c>
      <c r="BQ275">
        <v>0</v>
      </c>
      <c r="BR275">
        <v>0</v>
      </c>
      <c r="BS275">
        <v>800</v>
      </c>
      <c r="BT275">
        <v>800</v>
      </c>
      <c r="BU275">
        <v>1</v>
      </c>
      <c r="BV275">
        <v>800</v>
      </c>
      <c r="BW275">
        <v>1</v>
      </c>
      <c r="BX275">
        <v>0</v>
      </c>
      <c r="BY275">
        <v>1</v>
      </c>
      <c r="BZ275">
        <v>0</v>
      </c>
      <c r="CA275">
        <v>1</v>
      </c>
      <c r="CB275">
        <v>1</v>
      </c>
      <c r="CC275">
        <v>0</v>
      </c>
      <c r="CD275">
        <v>800</v>
      </c>
      <c r="CE275">
        <v>0</v>
      </c>
      <c r="CF275">
        <v>0</v>
      </c>
      <c r="CG275">
        <v>0</v>
      </c>
      <c r="CH275">
        <v>2</v>
      </c>
      <c r="CI275" t="s">
        <v>6645</v>
      </c>
      <c r="CJ275" t="s">
        <v>6644</v>
      </c>
      <c r="CK275" t="s">
        <v>6643</v>
      </c>
      <c r="CL275" t="s">
        <v>6642</v>
      </c>
      <c r="CM275">
        <v>0</v>
      </c>
      <c r="CN275" t="s">
        <v>6641</v>
      </c>
      <c r="CO275">
        <v>0</v>
      </c>
      <c r="CP275" t="s">
        <v>6640</v>
      </c>
      <c r="CQ275" t="s">
        <v>6639</v>
      </c>
      <c r="CR275">
        <v>0</v>
      </c>
      <c r="CS275" t="s">
        <v>6637</v>
      </c>
      <c r="CT275">
        <v>0</v>
      </c>
      <c r="CU275">
        <v>0</v>
      </c>
      <c r="CV275">
        <v>0</v>
      </c>
      <c r="CW275" t="s">
        <v>6638</v>
      </c>
      <c r="CX275" t="s">
        <v>32</v>
      </c>
      <c r="CY275">
        <v>1723393</v>
      </c>
      <c r="CZ275">
        <v>0</v>
      </c>
      <c r="DA275">
        <v>2.919</v>
      </c>
      <c r="DB275">
        <v>29190</v>
      </c>
      <c r="DC275">
        <v>29190</v>
      </c>
      <c r="DD275">
        <v>800</v>
      </c>
      <c r="DE275">
        <v>800</v>
      </c>
      <c r="DF275" t="s">
        <v>6637</v>
      </c>
      <c r="DG275">
        <v>0</v>
      </c>
      <c r="DH275" t="s">
        <v>6646</v>
      </c>
      <c r="DI275">
        <v>10000</v>
      </c>
      <c r="DJ275" t="s">
        <v>288</v>
      </c>
      <c r="DK275">
        <v>650</v>
      </c>
      <c r="DL275">
        <v>16</v>
      </c>
      <c r="DM275" t="s">
        <v>2891</v>
      </c>
      <c r="DN275" t="s">
        <v>5805</v>
      </c>
      <c r="DO275" t="s">
        <v>8525</v>
      </c>
      <c r="DQ275">
        <f t="shared" si="9"/>
        <v>1</v>
      </c>
    </row>
    <row r="276" spans="1:121" x14ac:dyDescent="0.35">
      <c r="A276" t="str">
        <f t="shared" si="8"/>
        <v>FFSP2065</v>
      </c>
      <c r="B276" t="s">
        <v>6618</v>
      </c>
      <c r="C276">
        <v>10000</v>
      </c>
      <c r="D276" t="s">
        <v>6618</v>
      </c>
      <c r="E276" t="s">
        <v>288</v>
      </c>
      <c r="F276" t="s">
        <v>6618</v>
      </c>
      <c r="G276" t="s">
        <v>6622</v>
      </c>
      <c r="H276" t="s">
        <v>2282</v>
      </c>
      <c r="I276" t="s">
        <v>6621</v>
      </c>
      <c r="J276" t="s">
        <v>6620</v>
      </c>
      <c r="K276">
        <v>10000</v>
      </c>
      <c r="L276" t="s">
        <v>6619</v>
      </c>
      <c r="M276">
        <v>0</v>
      </c>
      <c r="N276" t="s">
        <v>6618</v>
      </c>
      <c r="O276" t="s">
        <v>6618</v>
      </c>
      <c r="P276">
        <v>0</v>
      </c>
      <c r="Q276">
        <v>2835590</v>
      </c>
      <c r="R276">
        <v>0</v>
      </c>
      <c r="S276" t="s">
        <v>6617</v>
      </c>
      <c r="T276" t="s">
        <v>6616</v>
      </c>
      <c r="U276">
        <v>0</v>
      </c>
      <c r="V276">
        <v>1723392</v>
      </c>
      <c r="W276">
        <v>0</v>
      </c>
      <c r="X276">
        <v>0</v>
      </c>
      <c r="Y276">
        <v>0</v>
      </c>
      <c r="Z276">
        <v>0</v>
      </c>
      <c r="AA276" t="s">
        <v>48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 t="s">
        <v>48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4.4811199999999998</v>
      </c>
      <c r="AQ276">
        <v>0</v>
      </c>
      <c r="AR276">
        <v>3.9515699999999998</v>
      </c>
      <c r="AS276">
        <v>4.8060841999999999</v>
      </c>
      <c r="AT276">
        <v>0</v>
      </c>
      <c r="AU276">
        <v>4.3287861699999999</v>
      </c>
      <c r="AV276">
        <v>0</v>
      </c>
      <c r="AW276">
        <v>4.96</v>
      </c>
      <c r="AX276">
        <v>4.96</v>
      </c>
      <c r="AY276">
        <v>0</v>
      </c>
      <c r="AZ276">
        <v>3.8079999999999998</v>
      </c>
      <c r="BA276">
        <v>0</v>
      </c>
      <c r="BB276">
        <v>0</v>
      </c>
      <c r="BC276">
        <v>0</v>
      </c>
      <c r="BD276">
        <v>0</v>
      </c>
      <c r="BE276">
        <v>800</v>
      </c>
      <c r="BF276">
        <v>0</v>
      </c>
      <c r="BG276">
        <v>0</v>
      </c>
      <c r="BH276">
        <v>0</v>
      </c>
      <c r="BI276">
        <v>0</v>
      </c>
      <c r="BJ276">
        <v>773</v>
      </c>
      <c r="BK276">
        <v>0</v>
      </c>
      <c r="BL276">
        <v>800</v>
      </c>
      <c r="BM276">
        <v>769</v>
      </c>
      <c r="BN276">
        <v>0</v>
      </c>
      <c r="BO276">
        <v>800</v>
      </c>
      <c r="BP276">
        <v>0</v>
      </c>
      <c r="BQ276">
        <v>0</v>
      </c>
      <c r="BR276">
        <v>0</v>
      </c>
      <c r="BS276">
        <v>0</v>
      </c>
      <c r="BT276">
        <v>1</v>
      </c>
      <c r="BU276">
        <v>0</v>
      </c>
      <c r="BV276">
        <v>800</v>
      </c>
      <c r="BW276">
        <v>1</v>
      </c>
      <c r="BX276">
        <v>0</v>
      </c>
      <c r="BY276">
        <v>1</v>
      </c>
      <c r="BZ276">
        <v>0</v>
      </c>
      <c r="CA276">
        <v>1</v>
      </c>
      <c r="CB276">
        <v>1</v>
      </c>
      <c r="CC276">
        <v>0</v>
      </c>
      <c r="CD276">
        <v>800</v>
      </c>
      <c r="CE276">
        <v>0</v>
      </c>
      <c r="CF276">
        <v>0</v>
      </c>
      <c r="CG276">
        <v>0</v>
      </c>
      <c r="CH276">
        <v>0</v>
      </c>
      <c r="CI276" t="s">
        <v>6615</v>
      </c>
      <c r="CJ276">
        <v>0</v>
      </c>
      <c r="CK276" t="s">
        <v>6614</v>
      </c>
      <c r="CL276" t="s">
        <v>6613</v>
      </c>
      <c r="CM276">
        <v>0</v>
      </c>
      <c r="CN276" t="s">
        <v>6612</v>
      </c>
      <c r="CO276">
        <v>0</v>
      </c>
      <c r="CP276" t="s">
        <v>6611</v>
      </c>
      <c r="CQ276" t="s">
        <v>6610</v>
      </c>
      <c r="CR276">
        <v>0</v>
      </c>
      <c r="CS276" t="s">
        <v>6609</v>
      </c>
      <c r="CT276">
        <v>0</v>
      </c>
      <c r="CU276">
        <v>0</v>
      </c>
      <c r="CV276">
        <v>0</v>
      </c>
      <c r="CW276">
        <v>0</v>
      </c>
      <c r="CX276" t="s">
        <v>32</v>
      </c>
      <c r="CY276">
        <v>1723392</v>
      </c>
      <c r="CZ276">
        <v>0</v>
      </c>
      <c r="DA276">
        <v>3.8079999999999998</v>
      </c>
      <c r="DB276">
        <v>38080</v>
      </c>
      <c r="DC276">
        <v>38080</v>
      </c>
      <c r="DD276">
        <v>800</v>
      </c>
      <c r="DE276">
        <v>800</v>
      </c>
      <c r="DF276" t="s">
        <v>6609</v>
      </c>
      <c r="DG276">
        <v>0</v>
      </c>
      <c r="DH276" t="s">
        <v>6618</v>
      </c>
      <c r="DI276">
        <v>10000</v>
      </c>
      <c r="DJ276" t="s">
        <v>288</v>
      </c>
      <c r="DK276">
        <v>650</v>
      </c>
      <c r="DL276">
        <v>25</v>
      </c>
      <c r="DM276" t="s">
        <v>6621</v>
      </c>
      <c r="DN276" t="s">
        <v>6620</v>
      </c>
      <c r="DO276" t="s">
        <v>8525</v>
      </c>
      <c r="DQ276">
        <f t="shared" si="9"/>
        <v>1</v>
      </c>
    </row>
    <row r="277" spans="1:121" x14ac:dyDescent="0.35">
      <c r="A277" t="str">
        <f t="shared" si="8"/>
        <v>FFSP2065</v>
      </c>
      <c r="B277" t="s">
        <v>6606</v>
      </c>
      <c r="C277">
        <v>10000</v>
      </c>
      <c r="D277" t="s">
        <v>6606</v>
      </c>
      <c r="E277" t="s">
        <v>288</v>
      </c>
      <c r="F277" t="s">
        <v>6606</v>
      </c>
      <c r="G277" t="s">
        <v>6608</v>
      </c>
      <c r="H277" t="s">
        <v>2282</v>
      </c>
      <c r="I277" t="s">
        <v>4775</v>
      </c>
      <c r="J277" t="s">
        <v>6562</v>
      </c>
      <c r="K277">
        <v>10000</v>
      </c>
      <c r="L277" t="s">
        <v>6607</v>
      </c>
      <c r="M277">
        <v>0</v>
      </c>
      <c r="N277" t="s">
        <v>6606</v>
      </c>
      <c r="O277">
        <v>0</v>
      </c>
      <c r="P277">
        <v>0</v>
      </c>
      <c r="Q277">
        <v>3265439</v>
      </c>
      <c r="R277">
        <v>0</v>
      </c>
      <c r="S277" t="s">
        <v>6605</v>
      </c>
      <c r="T277" t="s">
        <v>6600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 t="s">
        <v>48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 t="s">
        <v>48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4.4800000000000004</v>
      </c>
      <c r="AQ277">
        <v>0</v>
      </c>
      <c r="AR277">
        <v>3.95059</v>
      </c>
      <c r="AS277">
        <v>0</v>
      </c>
      <c r="AT277">
        <v>0</v>
      </c>
      <c r="AU277">
        <v>4.3675514189999998</v>
      </c>
      <c r="AV277">
        <v>0</v>
      </c>
      <c r="AW277">
        <v>4.95</v>
      </c>
      <c r="AX277">
        <v>3.69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775</v>
      </c>
      <c r="BF277">
        <v>0</v>
      </c>
      <c r="BG277">
        <v>1600</v>
      </c>
      <c r="BH277">
        <v>0</v>
      </c>
      <c r="BI277">
        <v>0</v>
      </c>
      <c r="BJ277">
        <v>785</v>
      </c>
      <c r="BK277">
        <v>0</v>
      </c>
      <c r="BL277">
        <v>791</v>
      </c>
      <c r="BM277">
        <v>785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1</v>
      </c>
      <c r="BU277">
        <v>0</v>
      </c>
      <c r="BV277">
        <v>800</v>
      </c>
      <c r="BW277">
        <v>0</v>
      </c>
      <c r="BX277">
        <v>0</v>
      </c>
      <c r="BY277">
        <v>1</v>
      </c>
      <c r="BZ277">
        <v>0</v>
      </c>
      <c r="CA277">
        <v>1</v>
      </c>
      <c r="CB277">
        <v>1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 t="s">
        <v>6604</v>
      </c>
      <c r="CJ277">
        <v>0</v>
      </c>
      <c r="CK277" t="s">
        <v>6603</v>
      </c>
      <c r="CL277">
        <v>0</v>
      </c>
      <c r="CM277">
        <v>0</v>
      </c>
      <c r="CN277" t="s">
        <v>6602</v>
      </c>
      <c r="CO277">
        <v>0</v>
      </c>
      <c r="CP277" t="s">
        <v>6601</v>
      </c>
      <c r="CQ277" t="s">
        <v>6599</v>
      </c>
      <c r="CR277">
        <v>0</v>
      </c>
      <c r="CS277">
        <v>0</v>
      </c>
      <c r="CT277">
        <v>0</v>
      </c>
      <c r="CU277">
        <v>0</v>
      </c>
      <c r="CV277">
        <v>0</v>
      </c>
      <c r="CW277">
        <v>0</v>
      </c>
      <c r="CX277" t="s">
        <v>30</v>
      </c>
      <c r="CY277" t="s">
        <v>6600</v>
      </c>
      <c r="CZ277">
        <v>0</v>
      </c>
      <c r="DA277">
        <v>3.69</v>
      </c>
      <c r="DB277">
        <v>36900</v>
      </c>
      <c r="DC277">
        <v>36900</v>
      </c>
      <c r="DD277">
        <v>785</v>
      </c>
      <c r="DE277">
        <v>1</v>
      </c>
      <c r="DF277" t="s">
        <v>6599</v>
      </c>
      <c r="DG277">
        <v>0</v>
      </c>
      <c r="DH277" t="s">
        <v>6606</v>
      </c>
      <c r="DI277">
        <v>10000</v>
      </c>
      <c r="DJ277" t="s">
        <v>288</v>
      </c>
      <c r="DK277">
        <v>650</v>
      </c>
      <c r="DL277">
        <v>22.5</v>
      </c>
      <c r="DM277" t="s">
        <v>4775</v>
      </c>
      <c r="DN277" t="s">
        <v>6562</v>
      </c>
      <c r="DO277" t="s">
        <v>8525</v>
      </c>
      <c r="DQ277">
        <f t="shared" si="9"/>
        <v>1</v>
      </c>
    </row>
    <row r="278" spans="1:121" x14ac:dyDescent="0.35">
      <c r="A278" t="str">
        <f t="shared" si="8"/>
        <v>FFSP2065</v>
      </c>
      <c r="B278" t="s">
        <v>6595</v>
      </c>
      <c r="C278">
        <v>10000</v>
      </c>
      <c r="D278" t="s">
        <v>6595</v>
      </c>
      <c r="E278" t="s">
        <v>288</v>
      </c>
      <c r="F278" t="s">
        <v>6595</v>
      </c>
      <c r="G278" t="s">
        <v>6598</v>
      </c>
      <c r="H278" t="s">
        <v>2282</v>
      </c>
      <c r="I278" t="s">
        <v>4803</v>
      </c>
      <c r="J278" t="s">
        <v>6597</v>
      </c>
      <c r="K278">
        <v>10000</v>
      </c>
      <c r="L278" t="s">
        <v>6596</v>
      </c>
      <c r="M278">
        <v>0</v>
      </c>
      <c r="N278" t="s">
        <v>6595</v>
      </c>
      <c r="O278">
        <v>0</v>
      </c>
      <c r="P278">
        <v>0</v>
      </c>
      <c r="Q278">
        <v>3236703</v>
      </c>
      <c r="R278">
        <v>0</v>
      </c>
      <c r="S278" t="s">
        <v>6594</v>
      </c>
      <c r="T278" t="s">
        <v>6589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 t="s">
        <v>48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 t="s">
        <v>48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2.73</v>
      </c>
      <c r="AQ278">
        <v>0</v>
      </c>
      <c r="AR278">
        <v>2.4073899999999999</v>
      </c>
      <c r="AS278">
        <v>0</v>
      </c>
      <c r="AT278">
        <v>0</v>
      </c>
      <c r="AU278">
        <v>2.7135674500000002</v>
      </c>
      <c r="AV278">
        <v>0</v>
      </c>
      <c r="AW278">
        <v>2.72</v>
      </c>
      <c r="AX278">
        <v>2.13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800</v>
      </c>
      <c r="BF278">
        <v>0</v>
      </c>
      <c r="BG278">
        <v>1600</v>
      </c>
      <c r="BH278">
        <v>0</v>
      </c>
      <c r="BI278">
        <v>0</v>
      </c>
      <c r="BJ278">
        <v>798</v>
      </c>
      <c r="BK278">
        <v>0</v>
      </c>
      <c r="BL278">
        <v>762</v>
      </c>
      <c r="BM278">
        <v>798</v>
      </c>
      <c r="BN278">
        <v>0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1</v>
      </c>
      <c r="BU278">
        <v>0</v>
      </c>
      <c r="BV278">
        <v>800</v>
      </c>
      <c r="BW278">
        <v>0</v>
      </c>
      <c r="BX278">
        <v>0</v>
      </c>
      <c r="BY278">
        <v>1</v>
      </c>
      <c r="BZ278">
        <v>0</v>
      </c>
      <c r="CA278">
        <v>1</v>
      </c>
      <c r="CB278">
        <v>1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 t="s">
        <v>6593</v>
      </c>
      <c r="CJ278">
        <v>0</v>
      </c>
      <c r="CK278" t="s">
        <v>6592</v>
      </c>
      <c r="CL278">
        <v>0</v>
      </c>
      <c r="CM278">
        <v>0</v>
      </c>
      <c r="CN278" t="s">
        <v>6591</v>
      </c>
      <c r="CO278">
        <v>0</v>
      </c>
      <c r="CP278" t="s">
        <v>6590</v>
      </c>
      <c r="CQ278" t="s">
        <v>6588</v>
      </c>
      <c r="CR278">
        <v>0</v>
      </c>
      <c r="CS278">
        <v>0</v>
      </c>
      <c r="CT278">
        <v>0</v>
      </c>
      <c r="CU278">
        <v>0</v>
      </c>
      <c r="CV278">
        <v>0</v>
      </c>
      <c r="CW278">
        <v>0</v>
      </c>
      <c r="CX278" t="s">
        <v>30</v>
      </c>
      <c r="CY278" t="s">
        <v>6589</v>
      </c>
      <c r="CZ278">
        <v>0</v>
      </c>
      <c r="DA278">
        <v>2.13</v>
      </c>
      <c r="DB278">
        <v>21300</v>
      </c>
      <c r="DC278">
        <v>21300</v>
      </c>
      <c r="DD278">
        <v>798</v>
      </c>
      <c r="DE278">
        <v>1</v>
      </c>
      <c r="DF278" t="s">
        <v>6588</v>
      </c>
      <c r="DG278">
        <v>0</v>
      </c>
      <c r="DH278" t="s">
        <v>6595</v>
      </c>
      <c r="DI278">
        <v>10000</v>
      </c>
      <c r="DJ278" t="s">
        <v>288</v>
      </c>
      <c r="DK278">
        <v>650</v>
      </c>
      <c r="DL278">
        <v>10</v>
      </c>
      <c r="DM278" t="s">
        <v>4803</v>
      </c>
      <c r="DN278" t="s">
        <v>6597</v>
      </c>
      <c r="DO278" t="s">
        <v>2065</v>
      </c>
      <c r="DQ278">
        <f t="shared" si="9"/>
        <v>1</v>
      </c>
    </row>
    <row r="279" spans="1:121" x14ac:dyDescent="0.35">
      <c r="A279" t="str">
        <f t="shared" si="8"/>
        <v>FFSP2065</v>
      </c>
      <c r="B279" t="s">
        <v>6581</v>
      </c>
      <c r="C279">
        <v>10000</v>
      </c>
      <c r="D279" t="s">
        <v>6581</v>
      </c>
      <c r="E279" t="s">
        <v>288</v>
      </c>
      <c r="F279" t="s">
        <v>6581</v>
      </c>
      <c r="G279" t="s">
        <v>6587</v>
      </c>
      <c r="H279" t="s">
        <v>2282</v>
      </c>
      <c r="I279" t="s">
        <v>4775</v>
      </c>
      <c r="J279" t="s">
        <v>6551</v>
      </c>
      <c r="K279">
        <v>10000</v>
      </c>
      <c r="L279" t="s">
        <v>6586</v>
      </c>
      <c r="M279">
        <v>0</v>
      </c>
      <c r="N279" t="s">
        <v>6581</v>
      </c>
      <c r="O279" t="s">
        <v>6581</v>
      </c>
      <c r="P279">
        <v>0</v>
      </c>
      <c r="Q279">
        <v>0</v>
      </c>
      <c r="R279">
        <v>0</v>
      </c>
      <c r="S279">
        <v>0</v>
      </c>
      <c r="T279" t="s">
        <v>6585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 t="s">
        <v>48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2.8479999999999999</v>
      </c>
      <c r="AQ279">
        <v>0</v>
      </c>
      <c r="AR279">
        <v>2.1975099999999999</v>
      </c>
      <c r="AS279">
        <v>2.6727166740000001</v>
      </c>
      <c r="AT279">
        <v>0</v>
      </c>
      <c r="AU279">
        <v>0</v>
      </c>
      <c r="AV279">
        <v>0</v>
      </c>
      <c r="AW279">
        <v>0</v>
      </c>
      <c r="AX279">
        <v>2.3199999999999998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800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800</v>
      </c>
      <c r="BU279">
        <v>0</v>
      </c>
      <c r="BV279">
        <v>800</v>
      </c>
      <c r="BW279">
        <v>1</v>
      </c>
      <c r="BX279">
        <v>0</v>
      </c>
      <c r="BY279">
        <v>0</v>
      </c>
      <c r="BZ279">
        <v>0</v>
      </c>
      <c r="CA279">
        <v>0</v>
      </c>
      <c r="CB279">
        <v>800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 t="s">
        <v>6584</v>
      </c>
      <c r="CJ279">
        <v>0</v>
      </c>
      <c r="CK279" t="s">
        <v>6580</v>
      </c>
      <c r="CL279" t="s">
        <v>6583</v>
      </c>
      <c r="CM279">
        <v>0</v>
      </c>
      <c r="CN279">
        <v>0</v>
      </c>
      <c r="CO279">
        <v>0</v>
      </c>
      <c r="CP279">
        <v>0</v>
      </c>
      <c r="CQ279" t="s">
        <v>6582</v>
      </c>
      <c r="CR279">
        <v>0</v>
      </c>
      <c r="CS279">
        <v>0</v>
      </c>
      <c r="CT279">
        <v>0</v>
      </c>
      <c r="CU279">
        <v>0</v>
      </c>
      <c r="CV279">
        <v>0</v>
      </c>
      <c r="CW279">
        <v>0</v>
      </c>
      <c r="CX279" t="s">
        <v>25</v>
      </c>
      <c r="CY279" t="s">
        <v>6581</v>
      </c>
      <c r="CZ279">
        <v>0</v>
      </c>
      <c r="DA279">
        <v>2.1975099999999999</v>
      </c>
      <c r="DB279">
        <v>21975.1</v>
      </c>
      <c r="DC279">
        <v>21975.1</v>
      </c>
      <c r="DD279">
        <v>0</v>
      </c>
      <c r="DE279">
        <v>800</v>
      </c>
      <c r="DF279" t="s">
        <v>6580</v>
      </c>
      <c r="DG279">
        <v>0</v>
      </c>
      <c r="DH279" t="s">
        <v>6581</v>
      </c>
      <c r="DI279">
        <v>10000</v>
      </c>
      <c r="DJ279" t="s">
        <v>288</v>
      </c>
      <c r="DK279">
        <v>650</v>
      </c>
      <c r="DL279">
        <v>20</v>
      </c>
      <c r="DM279" t="s">
        <v>4775</v>
      </c>
      <c r="DN279" t="s">
        <v>6551</v>
      </c>
      <c r="DO279" t="s">
        <v>8525</v>
      </c>
      <c r="DQ279">
        <f t="shared" si="9"/>
        <v>1</v>
      </c>
    </row>
    <row r="280" spans="1:121" x14ac:dyDescent="0.35">
      <c r="A280" t="str">
        <f t="shared" si="8"/>
        <v>FFSP3065</v>
      </c>
      <c r="B280" t="s">
        <v>6565</v>
      </c>
      <c r="C280">
        <v>10000</v>
      </c>
      <c r="D280" t="s">
        <v>6565</v>
      </c>
      <c r="E280" t="s">
        <v>288</v>
      </c>
      <c r="F280" t="s">
        <v>6565</v>
      </c>
      <c r="G280" t="s">
        <v>6579</v>
      </c>
      <c r="H280" t="s">
        <v>2282</v>
      </c>
      <c r="I280" t="s">
        <v>6578</v>
      </c>
      <c r="J280" t="s">
        <v>6577</v>
      </c>
      <c r="K280">
        <v>10000</v>
      </c>
      <c r="L280" t="s">
        <v>6576</v>
      </c>
      <c r="M280" t="s">
        <v>6565</v>
      </c>
      <c r="N280" t="s">
        <v>6565</v>
      </c>
      <c r="O280" t="s">
        <v>6565</v>
      </c>
      <c r="P280">
        <v>0</v>
      </c>
      <c r="Q280">
        <v>2835591</v>
      </c>
      <c r="R280">
        <v>0</v>
      </c>
      <c r="S280" t="s">
        <v>6575</v>
      </c>
      <c r="T280" t="s">
        <v>6574</v>
      </c>
      <c r="U280">
        <v>0</v>
      </c>
      <c r="V280">
        <v>1728780</v>
      </c>
      <c r="W280">
        <v>0</v>
      </c>
      <c r="X280">
        <v>0</v>
      </c>
      <c r="Y280">
        <v>0</v>
      </c>
      <c r="Z280" t="s">
        <v>6565</v>
      </c>
      <c r="AA280" t="s">
        <v>48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 t="s">
        <v>48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6.9200999999999997</v>
      </c>
      <c r="AQ280">
        <v>5.25</v>
      </c>
      <c r="AR280">
        <v>5.6955099999999996</v>
      </c>
      <c r="AS280">
        <v>6.7913233269999997</v>
      </c>
      <c r="AT280">
        <v>0</v>
      </c>
      <c r="AU280">
        <v>6.7968403740000003</v>
      </c>
      <c r="AV280">
        <v>0</v>
      </c>
      <c r="AW280">
        <v>7.15</v>
      </c>
      <c r="AX280">
        <v>8.32</v>
      </c>
      <c r="AY280">
        <v>0</v>
      </c>
      <c r="AZ280">
        <v>5.444</v>
      </c>
      <c r="BA280">
        <v>0</v>
      </c>
      <c r="BB280">
        <v>0</v>
      </c>
      <c r="BC280">
        <v>0</v>
      </c>
      <c r="BD280">
        <v>5.25</v>
      </c>
      <c r="BE280">
        <v>0</v>
      </c>
      <c r="BF280">
        <v>1471</v>
      </c>
      <c r="BG280">
        <v>0</v>
      </c>
      <c r="BH280">
        <v>0</v>
      </c>
      <c r="BI280">
        <v>0</v>
      </c>
      <c r="BJ280">
        <v>1241</v>
      </c>
      <c r="BK280">
        <v>0</v>
      </c>
      <c r="BL280">
        <v>596</v>
      </c>
      <c r="BM280">
        <v>1126</v>
      </c>
      <c r="BN280">
        <v>0</v>
      </c>
      <c r="BO280">
        <v>684</v>
      </c>
      <c r="BP280">
        <v>0</v>
      </c>
      <c r="BQ280">
        <v>0</v>
      </c>
      <c r="BR280">
        <v>0</v>
      </c>
      <c r="BS280">
        <v>1471</v>
      </c>
      <c r="BT280">
        <v>800</v>
      </c>
      <c r="BU280">
        <v>1</v>
      </c>
      <c r="BV280">
        <v>800</v>
      </c>
      <c r="BW280">
        <v>1</v>
      </c>
      <c r="BX280">
        <v>0</v>
      </c>
      <c r="BY280">
        <v>1</v>
      </c>
      <c r="BZ280">
        <v>0</v>
      </c>
      <c r="CA280">
        <v>1</v>
      </c>
      <c r="CB280">
        <v>1</v>
      </c>
      <c r="CC280">
        <v>0</v>
      </c>
      <c r="CD280">
        <v>800</v>
      </c>
      <c r="CE280">
        <v>0</v>
      </c>
      <c r="CF280">
        <v>0</v>
      </c>
      <c r="CG280">
        <v>0</v>
      </c>
      <c r="CH280">
        <v>2</v>
      </c>
      <c r="CI280" t="s">
        <v>6573</v>
      </c>
      <c r="CJ280" t="s">
        <v>6572</v>
      </c>
      <c r="CK280" t="s">
        <v>6571</v>
      </c>
      <c r="CL280" t="s">
        <v>6570</v>
      </c>
      <c r="CM280">
        <v>0</v>
      </c>
      <c r="CN280" t="s">
        <v>6569</v>
      </c>
      <c r="CO280">
        <v>0</v>
      </c>
      <c r="CP280" t="s">
        <v>6568</v>
      </c>
      <c r="CQ280" t="s">
        <v>6567</v>
      </c>
      <c r="CR280">
        <v>0</v>
      </c>
      <c r="CS280" t="s">
        <v>6566</v>
      </c>
      <c r="CT280">
        <v>0</v>
      </c>
      <c r="CU280">
        <v>0</v>
      </c>
      <c r="CV280">
        <v>0</v>
      </c>
      <c r="CW280" t="s">
        <v>6564</v>
      </c>
      <c r="CX280" t="s">
        <v>36</v>
      </c>
      <c r="CY280" t="s">
        <v>6565</v>
      </c>
      <c r="CZ280">
        <v>0</v>
      </c>
      <c r="DA280">
        <v>5.25</v>
      </c>
      <c r="DB280">
        <v>52500</v>
      </c>
      <c r="DC280">
        <v>52500</v>
      </c>
      <c r="DD280">
        <v>1471</v>
      </c>
      <c r="DE280">
        <v>2</v>
      </c>
      <c r="DF280" t="s">
        <v>6564</v>
      </c>
      <c r="DG280">
        <v>0</v>
      </c>
      <c r="DH280" t="s">
        <v>6565</v>
      </c>
      <c r="DI280">
        <v>10000</v>
      </c>
      <c r="DJ280" t="s">
        <v>288</v>
      </c>
      <c r="DK280">
        <v>650</v>
      </c>
      <c r="DL280">
        <v>30</v>
      </c>
      <c r="DM280" t="s">
        <v>6578</v>
      </c>
      <c r="DN280" t="s">
        <v>6577</v>
      </c>
      <c r="DO280" t="s">
        <v>8525</v>
      </c>
      <c r="DQ280">
        <f t="shared" si="9"/>
        <v>1</v>
      </c>
    </row>
    <row r="281" spans="1:121" x14ac:dyDescent="0.35">
      <c r="A281" t="str">
        <f t="shared" si="8"/>
        <v>FFSP3065</v>
      </c>
      <c r="B281" t="s">
        <v>6560</v>
      </c>
      <c r="C281">
        <v>10000</v>
      </c>
      <c r="D281" t="s">
        <v>6560</v>
      </c>
      <c r="E281" t="s">
        <v>288</v>
      </c>
      <c r="F281" t="s">
        <v>6560</v>
      </c>
      <c r="G281" t="s">
        <v>6563</v>
      </c>
      <c r="H281" t="s">
        <v>2282</v>
      </c>
      <c r="I281" t="s">
        <v>5007</v>
      </c>
      <c r="J281" t="s">
        <v>6562</v>
      </c>
      <c r="K281">
        <v>10000</v>
      </c>
      <c r="L281" t="s">
        <v>6561</v>
      </c>
      <c r="M281">
        <v>0</v>
      </c>
      <c r="N281" t="s">
        <v>6560</v>
      </c>
      <c r="O281">
        <v>0</v>
      </c>
      <c r="P281">
        <v>0</v>
      </c>
      <c r="Q281">
        <v>3265440</v>
      </c>
      <c r="R281">
        <v>0</v>
      </c>
      <c r="S281" t="s">
        <v>6559</v>
      </c>
      <c r="T281" t="s">
        <v>6554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 t="s">
        <v>48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 t="s">
        <v>48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5.04</v>
      </c>
      <c r="AQ281">
        <v>0</v>
      </c>
      <c r="AR281">
        <v>4.4444100000000004</v>
      </c>
      <c r="AS281">
        <v>0</v>
      </c>
      <c r="AT281">
        <v>0</v>
      </c>
      <c r="AU281">
        <v>4.8456561599999999</v>
      </c>
      <c r="AV281">
        <v>0</v>
      </c>
      <c r="AW281">
        <v>5.57</v>
      </c>
      <c r="AX281">
        <v>4.25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795</v>
      </c>
      <c r="BF281">
        <v>0</v>
      </c>
      <c r="BG281">
        <v>1600</v>
      </c>
      <c r="BH281">
        <v>0</v>
      </c>
      <c r="BI281">
        <v>0</v>
      </c>
      <c r="BJ281">
        <v>800</v>
      </c>
      <c r="BK281">
        <v>0</v>
      </c>
      <c r="BL281">
        <v>796</v>
      </c>
      <c r="BM281">
        <v>800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1</v>
      </c>
      <c r="BU281">
        <v>0</v>
      </c>
      <c r="BV281">
        <v>800</v>
      </c>
      <c r="BW281">
        <v>0</v>
      </c>
      <c r="BX281">
        <v>0</v>
      </c>
      <c r="BY281">
        <v>1</v>
      </c>
      <c r="BZ281">
        <v>0</v>
      </c>
      <c r="CA281">
        <v>1</v>
      </c>
      <c r="CB281">
        <v>1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 t="s">
        <v>6558</v>
      </c>
      <c r="CJ281">
        <v>0</v>
      </c>
      <c r="CK281" t="s">
        <v>6557</v>
      </c>
      <c r="CL281">
        <v>0</v>
      </c>
      <c r="CM281">
        <v>0</v>
      </c>
      <c r="CN281" t="s">
        <v>6556</v>
      </c>
      <c r="CO281">
        <v>0</v>
      </c>
      <c r="CP281" t="s">
        <v>6555</v>
      </c>
      <c r="CQ281" t="s">
        <v>6553</v>
      </c>
      <c r="CR281">
        <v>0</v>
      </c>
      <c r="CS281">
        <v>0</v>
      </c>
      <c r="CT281">
        <v>0</v>
      </c>
      <c r="CU281">
        <v>0</v>
      </c>
      <c r="CV281">
        <v>0</v>
      </c>
      <c r="CW281">
        <v>0</v>
      </c>
      <c r="CX281" t="s">
        <v>30</v>
      </c>
      <c r="CY281" t="s">
        <v>6554</v>
      </c>
      <c r="CZ281">
        <v>0</v>
      </c>
      <c r="DA281">
        <v>4.25</v>
      </c>
      <c r="DB281">
        <v>42500</v>
      </c>
      <c r="DC281">
        <v>42500</v>
      </c>
      <c r="DD281">
        <v>800</v>
      </c>
      <c r="DE281">
        <v>1</v>
      </c>
      <c r="DF281" t="s">
        <v>6553</v>
      </c>
      <c r="DG281">
        <v>0</v>
      </c>
      <c r="DH281" t="s">
        <v>6560</v>
      </c>
      <c r="DI281">
        <v>10000</v>
      </c>
      <c r="DJ281" t="s">
        <v>288</v>
      </c>
      <c r="DK281">
        <v>650</v>
      </c>
      <c r="DL281">
        <v>30</v>
      </c>
      <c r="DM281" t="s">
        <v>5007</v>
      </c>
      <c r="DN281" t="s">
        <v>6562</v>
      </c>
      <c r="DO281" t="s">
        <v>8525</v>
      </c>
      <c r="DQ281">
        <f t="shared" si="9"/>
        <v>1</v>
      </c>
    </row>
    <row r="282" spans="1:121" x14ac:dyDescent="0.35">
      <c r="A282" t="str">
        <f t="shared" si="8"/>
        <v>FFSP3065</v>
      </c>
      <c r="B282" t="s">
        <v>6546</v>
      </c>
      <c r="C282">
        <v>10000</v>
      </c>
      <c r="D282" t="s">
        <v>6546</v>
      </c>
      <c r="E282" t="s">
        <v>288</v>
      </c>
      <c r="F282" t="s">
        <v>6546</v>
      </c>
      <c r="G282" t="s">
        <v>6552</v>
      </c>
      <c r="H282" t="s">
        <v>2282</v>
      </c>
      <c r="I282" t="s">
        <v>5007</v>
      </c>
      <c r="J282" t="s">
        <v>6551</v>
      </c>
      <c r="K282">
        <v>10000</v>
      </c>
      <c r="L282" t="s">
        <v>6550</v>
      </c>
      <c r="M282">
        <v>0</v>
      </c>
      <c r="N282" t="s">
        <v>6546</v>
      </c>
      <c r="O282">
        <v>0</v>
      </c>
      <c r="P282">
        <v>0</v>
      </c>
      <c r="Q282">
        <v>0</v>
      </c>
      <c r="R282">
        <v>0</v>
      </c>
      <c r="S282">
        <v>0</v>
      </c>
      <c r="T282" t="s">
        <v>6549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 t="s">
        <v>48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4.2</v>
      </c>
      <c r="AQ282">
        <v>0</v>
      </c>
      <c r="AR282">
        <v>3.4567600000000001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3.64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0</v>
      </c>
      <c r="BL282">
        <v>0</v>
      </c>
      <c r="BM282">
        <v>0</v>
      </c>
      <c r="BN282">
        <v>0</v>
      </c>
      <c r="BO282">
        <v>0</v>
      </c>
      <c r="BP282">
        <v>0</v>
      </c>
      <c r="BQ282">
        <v>0</v>
      </c>
      <c r="BR282">
        <v>0</v>
      </c>
      <c r="BS282">
        <v>0</v>
      </c>
      <c r="BT282">
        <v>800</v>
      </c>
      <c r="BU282">
        <v>0</v>
      </c>
      <c r="BV282">
        <v>800</v>
      </c>
      <c r="BW282">
        <v>0</v>
      </c>
      <c r="BX282">
        <v>0</v>
      </c>
      <c r="BY282">
        <v>0</v>
      </c>
      <c r="BZ282">
        <v>0</v>
      </c>
      <c r="CA282">
        <v>0</v>
      </c>
      <c r="CB282">
        <v>800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 t="s">
        <v>6548</v>
      </c>
      <c r="CJ282">
        <v>0</v>
      </c>
      <c r="CK282" t="s">
        <v>6545</v>
      </c>
      <c r="CL282">
        <v>0</v>
      </c>
      <c r="CM282">
        <v>0</v>
      </c>
      <c r="CN282">
        <v>0</v>
      </c>
      <c r="CO282">
        <v>0</v>
      </c>
      <c r="CP282">
        <v>0</v>
      </c>
      <c r="CQ282" t="s">
        <v>6547</v>
      </c>
      <c r="CR282">
        <v>0</v>
      </c>
      <c r="CS282">
        <v>0</v>
      </c>
      <c r="CT282">
        <v>0</v>
      </c>
      <c r="CU282">
        <v>0</v>
      </c>
      <c r="CV282">
        <v>0</v>
      </c>
      <c r="CW282">
        <v>0</v>
      </c>
      <c r="CX282" t="s">
        <v>25</v>
      </c>
      <c r="CY282" t="s">
        <v>6546</v>
      </c>
      <c r="CZ282">
        <v>0</v>
      </c>
      <c r="DA282">
        <v>3.4567600000000001</v>
      </c>
      <c r="DB282">
        <v>34567.599999999999</v>
      </c>
      <c r="DC282">
        <v>34567.599999999999</v>
      </c>
      <c r="DD282">
        <v>0</v>
      </c>
      <c r="DE282">
        <v>800</v>
      </c>
      <c r="DF282" t="s">
        <v>6545</v>
      </c>
      <c r="DG282">
        <v>0</v>
      </c>
      <c r="DH282" t="s">
        <v>6546</v>
      </c>
      <c r="DI282">
        <v>10000</v>
      </c>
      <c r="DJ282" t="s">
        <v>288</v>
      </c>
      <c r="DK282">
        <v>650</v>
      </c>
      <c r="DL282">
        <v>30</v>
      </c>
      <c r="DM282" t="s">
        <v>5007</v>
      </c>
      <c r="DN282" t="s">
        <v>6551</v>
      </c>
      <c r="DO282" t="s">
        <v>8525</v>
      </c>
      <c r="DQ282">
        <f t="shared" si="9"/>
        <v>1</v>
      </c>
    </row>
    <row r="283" spans="1:121" x14ac:dyDescent="0.35">
      <c r="A283" t="str">
        <f t="shared" si="8"/>
        <v>FFSP4065</v>
      </c>
      <c r="B283" t="s">
        <v>6541</v>
      </c>
      <c r="C283">
        <v>10000</v>
      </c>
      <c r="D283" t="s">
        <v>6541</v>
      </c>
      <c r="E283" t="s">
        <v>288</v>
      </c>
      <c r="F283" t="s">
        <v>6541</v>
      </c>
      <c r="G283" t="s">
        <v>6544</v>
      </c>
      <c r="H283" t="s">
        <v>2282</v>
      </c>
      <c r="I283" t="s">
        <v>4775</v>
      </c>
      <c r="J283" t="s">
        <v>6543</v>
      </c>
      <c r="K283">
        <v>10000</v>
      </c>
      <c r="L283" t="s">
        <v>6542</v>
      </c>
      <c r="M283">
        <v>0</v>
      </c>
      <c r="N283" t="s">
        <v>6541</v>
      </c>
      <c r="O283">
        <v>0</v>
      </c>
      <c r="P283">
        <v>0</v>
      </c>
      <c r="Q283">
        <v>3236704</v>
      </c>
      <c r="R283">
        <v>0</v>
      </c>
      <c r="S283" t="s">
        <v>6540</v>
      </c>
      <c r="T283" t="s">
        <v>6535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 t="s">
        <v>48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 t="s">
        <v>48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5.1239999999999997</v>
      </c>
      <c r="AQ283">
        <v>0</v>
      </c>
      <c r="AR283">
        <v>4.5184800000000003</v>
      </c>
      <c r="AS283">
        <v>0</v>
      </c>
      <c r="AT283">
        <v>0</v>
      </c>
      <c r="AU283">
        <v>5.0007171570000004</v>
      </c>
      <c r="AV283">
        <v>0</v>
      </c>
      <c r="AW283">
        <v>5.67</v>
      </c>
      <c r="AX283">
        <v>4.22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800</v>
      </c>
      <c r="BF283">
        <v>0</v>
      </c>
      <c r="BG283">
        <v>1600</v>
      </c>
      <c r="BH283">
        <v>0</v>
      </c>
      <c r="BI283">
        <v>0</v>
      </c>
      <c r="BJ283">
        <v>789</v>
      </c>
      <c r="BK283">
        <v>0</v>
      </c>
      <c r="BL283">
        <v>743</v>
      </c>
      <c r="BM283">
        <v>789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1</v>
      </c>
      <c r="BU283">
        <v>0</v>
      </c>
      <c r="BV283">
        <v>800</v>
      </c>
      <c r="BW283">
        <v>0</v>
      </c>
      <c r="BX283">
        <v>0</v>
      </c>
      <c r="BY283">
        <v>1</v>
      </c>
      <c r="BZ283">
        <v>0</v>
      </c>
      <c r="CA283">
        <v>1</v>
      </c>
      <c r="CB283">
        <v>1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 t="s">
        <v>6539</v>
      </c>
      <c r="CJ283">
        <v>0</v>
      </c>
      <c r="CK283" t="s">
        <v>6538</v>
      </c>
      <c r="CL283">
        <v>0</v>
      </c>
      <c r="CM283">
        <v>0</v>
      </c>
      <c r="CN283" t="s">
        <v>6537</v>
      </c>
      <c r="CO283">
        <v>0</v>
      </c>
      <c r="CP283" t="s">
        <v>6536</v>
      </c>
      <c r="CQ283" t="s">
        <v>6534</v>
      </c>
      <c r="CR283">
        <v>0</v>
      </c>
      <c r="CS283">
        <v>0</v>
      </c>
      <c r="CT283">
        <v>0</v>
      </c>
      <c r="CU283">
        <v>0</v>
      </c>
      <c r="CV283">
        <v>0</v>
      </c>
      <c r="CW283">
        <v>0</v>
      </c>
      <c r="CX283" t="s">
        <v>30</v>
      </c>
      <c r="CY283" t="s">
        <v>6535</v>
      </c>
      <c r="CZ283">
        <v>0</v>
      </c>
      <c r="DA283">
        <v>4.22</v>
      </c>
      <c r="DB283">
        <v>42200</v>
      </c>
      <c r="DC283">
        <v>42200</v>
      </c>
      <c r="DD283">
        <v>789</v>
      </c>
      <c r="DE283">
        <v>1</v>
      </c>
      <c r="DF283" t="s">
        <v>6534</v>
      </c>
      <c r="DG283">
        <v>0</v>
      </c>
      <c r="DH283" t="s">
        <v>6541</v>
      </c>
      <c r="DI283">
        <v>10000</v>
      </c>
      <c r="DJ283" t="s">
        <v>288</v>
      </c>
      <c r="DK283">
        <v>650</v>
      </c>
      <c r="DL283">
        <v>20</v>
      </c>
      <c r="DM283" t="s">
        <v>4775</v>
      </c>
      <c r="DN283" t="s">
        <v>6543</v>
      </c>
      <c r="DO283" t="s">
        <v>2065</v>
      </c>
      <c r="DQ283">
        <f t="shared" si="9"/>
        <v>1</v>
      </c>
    </row>
    <row r="284" spans="1:121" x14ac:dyDescent="0.35">
      <c r="A284" t="str">
        <f t="shared" si="8"/>
        <v>FFSPF066</v>
      </c>
      <c r="B284" t="s">
        <v>6523</v>
      </c>
      <c r="C284">
        <v>10000</v>
      </c>
      <c r="D284" t="s">
        <v>6523</v>
      </c>
      <c r="E284" t="s">
        <v>288</v>
      </c>
      <c r="F284" t="s">
        <v>6523</v>
      </c>
      <c r="G284" t="s">
        <v>6533</v>
      </c>
      <c r="H284" t="s">
        <v>2282</v>
      </c>
      <c r="I284" t="s">
        <v>2437</v>
      </c>
      <c r="J284" t="s">
        <v>6532</v>
      </c>
      <c r="K284">
        <v>10000</v>
      </c>
      <c r="L284" t="s">
        <v>6531</v>
      </c>
      <c r="M284">
        <v>0</v>
      </c>
      <c r="N284" t="s">
        <v>6523</v>
      </c>
      <c r="O284" t="s">
        <v>6523</v>
      </c>
      <c r="P284">
        <v>0</v>
      </c>
      <c r="Q284">
        <v>0</v>
      </c>
      <c r="R284">
        <v>0</v>
      </c>
      <c r="S284" t="s">
        <v>6530</v>
      </c>
      <c r="T284" t="s">
        <v>6529</v>
      </c>
      <c r="U284">
        <v>0</v>
      </c>
      <c r="V284">
        <v>0</v>
      </c>
      <c r="W284">
        <v>0</v>
      </c>
      <c r="X284">
        <v>0</v>
      </c>
      <c r="Y284">
        <v>0</v>
      </c>
      <c r="Z284" t="s">
        <v>6523</v>
      </c>
      <c r="AA284" t="s">
        <v>48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 t="s">
        <v>48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1.36276</v>
      </c>
      <c r="AQ284">
        <v>0</v>
      </c>
      <c r="AR284">
        <v>1.2017199999999999</v>
      </c>
      <c r="AS284">
        <v>1.501935204</v>
      </c>
      <c r="AT284">
        <v>0</v>
      </c>
      <c r="AU284">
        <v>0</v>
      </c>
      <c r="AV284">
        <v>0</v>
      </c>
      <c r="AW284">
        <v>1.31</v>
      </c>
      <c r="AX284">
        <v>1.27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1.2807999999999999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889</v>
      </c>
      <c r="BM284">
        <v>0</v>
      </c>
      <c r="BN284">
        <v>0</v>
      </c>
      <c r="BO284">
        <v>0</v>
      </c>
      <c r="BP284">
        <v>0</v>
      </c>
      <c r="BQ284">
        <v>0</v>
      </c>
      <c r="BR284">
        <v>0</v>
      </c>
      <c r="BS284">
        <v>7000</v>
      </c>
      <c r="BT284">
        <v>1000</v>
      </c>
      <c r="BU284">
        <v>0</v>
      </c>
      <c r="BV284">
        <v>1000</v>
      </c>
      <c r="BW284">
        <v>1</v>
      </c>
      <c r="BX284">
        <v>0</v>
      </c>
      <c r="BY284">
        <v>0</v>
      </c>
      <c r="BZ284">
        <v>0</v>
      </c>
      <c r="CA284">
        <v>1</v>
      </c>
      <c r="CB284">
        <v>1000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1000</v>
      </c>
      <c r="CI284" t="s">
        <v>6528</v>
      </c>
      <c r="CJ284">
        <v>0</v>
      </c>
      <c r="CK284" t="s">
        <v>6522</v>
      </c>
      <c r="CL284" t="s">
        <v>6527</v>
      </c>
      <c r="CM284">
        <v>0</v>
      </c>
      <c r="CN284">
        <v>0</v>
      </c>
      <c r="CO284">
        <v>0</v>
      </c>
      <c r="CP284" t="s">
        <v>6526</v>
      </c>
      <c r="CQ284" t="s">
        <v>6525</v>
      </c>
      <c r="CR284">
        <v>0</v>
      </c>
      <c r="CS284">
        <v>0</v>
      </c>
      <c r="CT284">
        <v>0</v>
      </c>
      <c r="CU284">
        <v>0</v>
      </c>
      <c r="CV284">
        <v>0</v>
      </c>
      <c r="CW284" t="s">
        <v>6524</v>
      </c>
      <c r="CX284" t="s">
        <v>25</v>
      </c>
      <c r="CY284" t="s">
        <v>6523</v>
      </c>
      <c r="CZ284">
        <v>0</v>
      </c>
      <c r="DA284">
        <v>1.2017199999999999</v>
      </c>
      <c r="DB284">
        <v>12017.2</v>
      </c>
      <c r="DC284">
        <v>12017.2</v>
      </c>
      <c r="DD284">
        <v>0</v>
      </c>
      <c r="DE284">
        <v>1000</v>
      </c>
      <c r="DF284" t="s">
        <v>6522</v>
      </c>
      <c r="DG284">
        <v>0</v>
      </c>
      <c r="DH284" t="s">
        <v>6523</v>
      </c>
      <c r="DI284">
        <v>10000</v>
      </c>
      <c r="DJ284" t="s">
        <v>288</v>
      </c>
      <c r="DK284">
        <v>650</v>
      </c>
      <c r="DL284">
        <v>6</v>
      </c>
      <c r="DM284" t="s">
        <v>2437</v>
      </c>
      <c r="DN284" t="s">
        <v>6532</v>
      </c>
      <c r="DO284" t="s">
        <v>8535</v>
      </c>
      <c r="DQ284">
        <f t="shared" si="9"/>
        <v>1</v>
      </c>
    </row>
    <row r="285" spans="1:121" x14ac:dyDescent="0.35">
      <c r="A285" t="str">
        <f t="shared" si="8"/>
        <v>FFSPF086</v>
      </c>
      <c r="B285" t="s">
        <v>6511</v>
      </c>
      <c r="C285">
        <v>10000</v>
      </c>
      <c r="D285" t="s">
        <v>6511</v>
      </c>
      <c r="E285" t="s">
        <v>288</v>
      </c>
      <c r="F285" t="s">
        <v>6511</v>
      </c>
      <c r="G285" t="s">
        <v>6521</v>
      </c>
      <c r="H285" t="s">
        <v>2282</v>
      </c>
      <c r="I285" t="s">
        <v>2281</v>
      </c>
      <c r="J285" t="s">
        <v>6520</v>
      </c>
      <c r="K285">
        <v>10000</v>
      </c>
      <c r="L285" t="s">
        <v>6519</v>
      </c>
      <c r="M285">
        <v>0</v>
      </c>
      <c r="N285" t="s">
        <v>6511</v>
      </c>
      <c r="O285" t="s">
        <v>6511</v>
      </c>
      <c r="P285">
        <v>0</v>
      </c>
      <c r="Q285">
        <v>0</v>
      </c>
      <c r="R285">
        <v>0</v>
      </c>
      <c r="S285" t="s">
        <v>6518</v>
      </c>
      <c r="T285" t="s">
        <v>6517</v>
      </c>
      <c r="U285">
        <v>0</v>
      </c>
      <c r="V285">
        <v>0</v>
      </c>
      <c r="W285">
        <v>0</v>
      </c>
      <c r="X285">
        <v>0</v>
      </c>
      <c r="Y285">
        <v>0</v>
      </c>
      <c r="Z285" t="s">
        <v>6511</v>
      </c>
      <c r="AA285" t="s">
        <v>48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 t="s">
        <v>48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1.7901800000000001</v>
      </c>
      <c r="AQ285">
        <v>0</v>
      </c>
      <c r="AR285">
        <v>1.6132</v>
      </c>
      <c r="AS285">
        <v>1.962046052</v>
      </c>
      <c r="AT285">
        <v>0</v>
      </c>
      <c r="AU285">
        <v>0</v>
      </c>
      <c r="AV285">
        <v>0</v>
      </c>
      <c r="AW285">
        <v>1.83</v>
      </c>
      <c r="AX285">
        <v>1.7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1.79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995</v>
      </c>
      <c r="BM285">
        <v>0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2000</v>
      </c>
      <c r="BT285">
        <v>1000</v>
      </c>
      <c r="BU285">
        <v>0</v>
      </c>
      <c r="BV285">
        <v>1000</v>
      </c>
      <c r="BW285">
        <v>1</v>
      </c>
      <c r="BX285">
        <v>0</v>
      </c>
      <c r="BY285">
        <v>0</v>
      </c>
      <c r="BZ285">
        <v>0</v>
      </c>
      <c r="CA285">
        <v>1</v>
      </c>
      <c r="CB285">
        <v>1000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1000</v>
      </c>
      <c r="CI285" t="s">
        <v>6516</v>
      </c>
      <c r="CJ285">
        <v>0</v>
      </c>
      <c r="CK285" t="s">
        <v>6510</v>
      </c>
      <c r="CL285" t="s">
        <v>6515</v>
      </c>
      <c r="CM285">
        <v>0</v>
      </c>
      <c r="CN285">
        <v>0</v>
      </c>
      <c r="CO285">
        <v>0</v>
      </c>
      <c r="CP285" t="s">
        <v>6514</v>
      </c>
      <c r="CQ285" t="s">
        <v>6513</v>
      </c>
      <c r="CR285">
        <v>0</v>
      </c>
      <c r="CS285">
        <v>0</v>
      </c>
      <c r="CT285">
        <v>0</v>
      </c>
      <c r="CU285">
        <v>0</v>
      </c>
      <c r="CV285">
        <v>0</v>
      </c>
      <c r="CW285" t="s">
        <v>6512</v>
      </c>
      <c r="CX285" t="s">
        <v>25</v>
      </c>
      <c r="CY285" t="s">
        <v>6511</v>
      </c>
      <c r="CZ285">
        <v>0</v>
      </c>
      <c r="DA285">
        <v>1.6132</v>
      </c>
      <c r="DB285">
        <v>16132</v>
      </c>
      <c r="DC285">
        <v>16132</v>
      </c>
      <c r="DD285">
        <v>0</v>
      </c>
      <c r="DE285">
        <v>1000</v>
      </c>
      <c r="DF285" t="s">
        <v>6510</v>
      </c>
      <c r="DG285">
        <v>0</v>
      </c>
      <c r="DH285" t="s">
        <v>6511</v>
      </c>
      <c r="DI285">
        <v>10000</v>
      </c>
      <c r="DJ285" t="s">
        <v>288</v>
      </c>
      <c r="DK285">
        <v>650</v>
      </c>
      <c r="DL285">
        <v>8</v>
      </c>
      <c r="DM285" t="s">
        <v>2281</v>
      </c>
      <c r="DN285" t="s">
        <v>6520</v>
      </c>
      <c r="DO285" t="s">
        <v>8535</v>
      </c>
      <c r="DQ285">
        <f t="shared" si="9"/>
        <v>1</v>
      </c>
    </row>
    <row r="286" spans="1:121" x14ac:dyDescent="0.35">
      <c r="A286" t="str">
        <f t="shared" si="8"/>
        <v>FFSPF106</v>
      </c>
      <c r="B286" t="s">
        <v>6496</v>
      </c>
      <c r="C286">
        <v>10000</v>
      </c>
      <c r="D286" t="s">
        <v>6496</v>
      </c>
      <c r="E286" t="s">
        <v>288</v>
      </c>
      <c r="F286" t="s">
        <v>6496</v>
      </c>
      <c r="G286" t="s">
        <v>6509</v>
      </c>
      <c r="H286" t="s">
        <v>2282</v>
      </c>
      <c r="I286" t="s">
        <v>2341</v>
      </c>
      <c r="J286" t="s">
        <v>6508</v>
      </c>
      <c r="K286">
        <v>10000</v>
      </c>
      <c r="L286" t="s">
        <v>6507</v>
      </c>
      <c r="M286" t="s">
        <v>6496</v>
      </c>
      <c r="N286" t="s">
        <v>6496</v>
      </c>
      <c r="O286" t="s">
        <v>6496</v>
      </c>
      <c r="P286">
        <v>0</v>
      </c>
      <c r="Q286">
        <v>2895654</v>
      </c>
      <c r="R286">
        <v>0</v>
      </c>
      <c r="S286" t="s">
        <v>6506</v>
      </c>
      <c r="T286" t="s">
        <v>6505</v>
      </c>
      <c r="U286">
        <v>0</v>
      </c>
      <c r="V286">
        <v>1784444</v>
      </c>
      <c r="W286">
        <v>0</v>
      </c>
      <c r="X286">
        <v>0</v>
      </c>
      <c r="Y286">
        <v>0</v>
      </c>
      <c r="Z286" t="s">
        <v>6496</v>
      </c>
      <c r="AA286" t="s">
        <v>48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 t="s">
        <v>48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2.27738</v>
      </c>
      <c r="AQ286">
        <v>2.1619999999999999</v>
      </c>
      <c r="AR286">
        <v>2.0082599999999999</v>
      </c>
      <c r="AS286">
        <v>2.4424917929999999</v>
      </c>
      <c r="AT286">
        <v>0</v>
      </c>
      <c r="AU286">
        <v>2.1579322099999998</v>
      </c>
      <c r="AV286">
        <v>0</v>
      </c>
      <c r="AW286">
        <v>2.27</v>
      </c>
      <c r="AX286">
        <v>2.7</v>
      </c>
      <c r="AY286">
        <v>0</v>
      </c>
      <c r="AZ286">
        <v>3.298</v>
      </c>
      <c r="BA286">
        <v>0</v>
      </c>
      <c r="BB286">
        <v>0</v>
      </c>
      <c r="BC286">
        <v>0</v>
      </c>
      <c r="BD286">
        <v>2.1404000000000001</v>
      </c>
      <c r="BE286">
        <v>975</v>
      </c>
      <c r="BF286">
        <v>950</v>
      </c>
      <c r="BG286">
        <v>0</v>
      </c>
      <c r="BH286">
        <v>0</v>
      </c>
      <c r="BI286">
        <v>0</v>
      </c>
      <c r="BJ286">
        <v>974</v>
      </c>
      <c r="BK286">
        <v>0</v>
      </c>
      <c r="BL286">
        <v>827</v>
      </c>
      <c r="BM286">
        <v>974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30000</v>
      </c>
      <c r="BT286">
        <v>1</v>
      </c>
      <c r="BU286">
        <v>1</v>
      </c>
      <c r="BV286">
        <v>1000</v>
      </c>
      <c r="BW286">
        <v>1</v>
      </c>
      <c r="BX286">
        <v>0</v>
      </c>
      <c r="BY286">
        <v>1</v>
      </c>
      <c r="BZ286">
        <v>0</v>
      </c>
      <c r="CA286">
        <v>1</v>
      </c>
      <c r="CB286">
        <v>1</v>
      </c>
      <c r="CC286">
        <v>0</v>
      </c>
      <c r="CD286">
        <v>5</v>
      </c>
      <c r="CE286">
        <v>0</v>
      </c>
      <c r="CF286">
        <v>0</v>
      </c>
      <c r="CG286">
        <v>0</v>
      </c>
      <c r="CH286">
        <v>1000</v>
      </c>
      <c r="CI286" t="s">
        <v>6504</v>
      </c>
      <c r="CJ286" t="s">
        <v>6503</v>
      </c>
      <c r="CK286" t="s">
        <v>6495</v>
      </c>
      <c r="CL286" t="s">
        <v>6502</v>
      </c>
      <c r="CM286">
        <v>0</v>
      </c>
      <c r="CN286" t="s">
        <v>6501</v>
      </c>
      <c r="CO286">
        <v>0</v>
      </c>
      <c r="CP286" t="s">
        <v>6500</v>
      </c>
      <c r="CQ286" t="s">
        <v>6499</v>
      </c>
      <c r="CR286">
        <v>0</v>
      </c>
      <c r="CS286" t="s">
        <v>6498</v>
      </c>
      <c r="CT286">
        <v>0</v>
      </c>
      <c r="CU286">
        <v>0</v>
      </c>
      <c r="CV286">
        <v>0</v>
      </c>
      <c r="CW286" t="s">
        <v>6497</v>
      </c>
      <c r="CX286" t="s">
        <v>25</v>
      </c>
      <c r="CY286" t="s">
        <v>6496</v>
      </c>
      <c r="CZ286">
        <v>0</v>
      </c>
      <c r="DA286">
        <v>2.0082599999999999</v>
      </c>
      <c r="DB286">
        <v>20082.599999999999</v>
      </c>
      <c r="DC286">
        <v>20082.599999999999</v>
      </c>
      <c r="DD286">
        <v>0</v>
      </c>
      <c r="DE286">
        <v>1000</v>
      </c>
      <c r="DF286" t="s">
        <v>6495</v>
      </c>
      <c r="DG286">
        <v>0</v>
      </c>
      <c r="DH286" t="s">
        <v>6496</v>
      </c>
      <c r="DI286">
        <v>10000</v>
      </c>
      <c r="DJ286" t="s">
        <v>288</v>
      </c>
      <c r="DK286">
        <v>650</v>
      </c>
      <c r="DL286">
        <v>10</v>
      </c>
      <c r="DM286" t="s">
        <v>2104</v>
      </c>
      <c r="DN286" t="s">
        <v>6508</v>
      </c>
      <c r="DO286" t="s">
        <v>8535</v>
      </c>
      <c r="DQ286">
        <f t="shared" si="9"/>
        <v>1</v>
      </c>
    </row>
    <row r="287" spans="1:121" x14ac:dyDescent="0.35">
      <c r="A287" t="str">
        <f t="shared" si="8"/>
        <v>FFSPF206</v>
      </c>
      <c r="B287" t="s">
        <v>6482</v>
      </c>
      <c r="C287">
        <v>10000</v>
      </c>
      <c r="D287" t="s">
        <v>6482</v>
      </c>
      <c r="E287" t="s">
        <v>288</v>
      </c>
      <c r="F287" t="s">
        <v>6482</v>
      </c>
      <c r="G287" t="s">
        <v>6494</v>
      </c>
      <c r="H287" t="s">
        <v>2282</v>
      </c>
      <c r="I287" t="s">
        <v>2341</v>
      </c>
      <c r="J287" t="s">
        <v>6493</v>
      </c>
      <c r="K287">
        <v>10000</v>
      </c>
      <c r="L287" t="s">
        <v>6492</v>
      </c>
      <c r="M287" t="s">
        <v>6482</v>
      </c>
      <c r="N287" t="s">
        <v>6482</v>
      </c>
      <c r="O287">
        <v>0</v>
      </c>
      <c r="P287">
        <v>0</v>
      </c>
      <c r="Q287">
        <v>2895639</v>
      </c>
      <c r="R287">
        <v>0</v>
      </c>
      <c r="S287" t="s">
        <v>6491</v>
      </c>
      <c r="T287" t="s">
        <v>6490</v>
      </c>
      <c r="U287">
        <v>0</v>
      </c>
      <c r="V287">
        <v>1784461</v>
      </c>
      <c r="W287">
        <v>0</v>
      </c>
      <c r="X287">
        <v>0</v>
      </c>
      <c r="Y287">
        <v>0</v>
      </c>
      <c r="Z287" t="s">
        <v>6482</v>
      </c>
      <c r="AA287" t="s">
        <v>48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 t="s">
        <v>48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4.5547599999999999</v>
      </c>
      <c r="AQ287">
        <v>4.3230000000000004</v>
      </c>
      <c r="AR287">
        <v>4.0165100000000002</v>
      </c>
      <c r="AS287">
        <v>0</v>
      </c>
      <c r="AT287">
        <v>0</v>
      </c>
      <c r="AU287">
        <v>4.3933949180000003</v>
      </c>
      <c r="AV287">
        <v>0</v>
      </c>
      <c r="AW287">
        <v>5.04</v>
      </c>
      <c r="AX287">
        <v>5.04</v>
      </c>
      <c r="AY287">
        <v>0</v>
      </c>
      <c r="AZ287">
        <v>6.0549999999999997</v>
      </c>
      <c r="BA287">
        <v>0</v>
      </c>
      <c r="BB287">
        <v>0</v>
      </c>
      <c r="BC287">
        <v>0</v>
      </c>
      <c r="BD287">
        <v>4.3230000000000004</v>
      </c>
      <c r="BE287">
        <v>813</v>
      </c>
      <c r="BF287">
        <v>982</v>
      </c>
      <c r="BG287">
        <v>0</v>
      </c>
      <c r="BH287">
        <v>0</v>
      </c>
      <c r="BI287">
        <v>0</v>
      </c>
      <c r="BJ287">
        <v>918</v>
      </c>
      <c r="BK287">
        <v>0</v>
      </c>
      <c r="BL287">
        <v>810</v>
      </c>
      <c r="BM287">
        <v>918</v>
      </c>
      <c r="BN287">
        <v>0</v>
      </c>
      <c r="BO287">
        <v>0</v>
      </c>
      <c r="BP287">
        <v>0</v>
      </c>
      <c r="BQ287">
        <v>0</v>
      </c>
      <c r="BR287">
        <v>0</v>
      </c>
      <c r="BS287">
        <v>982</v>
      </c>
      <c r="BT287">
        <v>1</v>
      </c>
      <c r="BU287">
        <v>1</v>
      </c>
      <c r="BV287">
        <v>1000</v>
      </c>
      <c r="BW287">
        <v>0</v>
      </c>
      <c r="BX287">
        <v>0</v>
      </c>
      <c r="BY287">
        <v>1</v>
      </c>
      <c r="BZ287">
        <v>0</v>
      </c>
      <c r="CA287">
        <v>1</v>
      </c>
      <c r="CB287">
        <v>1</v>
      </c>
      <c r="CC287">
        <v>0</v>
      </c>
      <c r="CD287">
        <v>1</v>
      </c>
      <c r="CE287">
        <v>0</v>
      </c>
      <c r="CF287">
        <v>0</v>
      </c>
      <c r="CG287">
        <v>0</v>
      </c>
      <c r="CH287">
        <v>2</v>
      </c>
      <c r="CI287" t="s">
        <v>6489</v>
      </c>
      <c r="CJ287" t="s">
        <v>6488</v>
      </c>
      <c r="CK287" t="s">
        <v>6481</v>
      </c>
      <c r="CL287">
        <v>0</v>
      </c>
      <c r="CM287">
        <v>0</v>
      </c>
      <c r="CN287" t="s">
        <v>6487</v>
      </c>
      <c r="CO287">
        <v>0</v>
      </c>
      <c r="CP287" t="s">
        <v>6486</v>
      </c>
      <c r="CQ287" t="s">
        <v>6485</v>
      </c>
      <c r="CR287">
        <v>0</v>
      </c>
      <c r="CS287" t="s">
        <v>6484</v>
      </c>
      <c r="CT287">
        <v>0</v>
      </c>
      <c r="CU287">
        <v>0</v>
      </c>
      <c r="CV287">
        <v>0</v>
      </c>
      <c r="CW287" t="s">
        <v>6483</v>
      </c>
      <c r="CX287" t="s">
        <v>25</v>
      </c>
      <c r="CY287" t="s">
        <v>6482</v>
      </c>
      <c r="CZ287">
        <v>0</v>
      </c>
      <c r="DA287">
        <v>4.0165100000000002</v>
      </c>
      <c r="DB287">
        <v>40165.1</v>
      </c>
      <c r="DC287">
        <v>40165.1</v>
      </c>
      <c r="DD287">
        <v>0</v>
      </c>
      <c r="DE287">
        <v>1000</v>
      </c>
      <c r="DF287" t="s">
        <v>6481</v>
      </c>
      <c r="DG287">
        <v>0</v>
      </c>
      <c r="DH287" t="s">
        <v>6482</v>
      </c>
      <c r="DI287">
        <v>10000</v>
      </c>
      <c r="DJ287" t="s">
        <v>288</v>
      </c>
      <c r="DK287">
        <v>650</v>
      </c>
      <c r="DL287">
        <v>20</v>
      </c>
      <c r="DM287" t="s">
        <v>2104</v>
      </c>
      <c r="DN287" t="s">
        <v>6493</v>
      </c>
      <c r="DO287" t="s">
        <v>8535</v>
      </c>
      <c r="DQ287">
        <f t="shared" si="9"/>
        <v>1</v>
      </c>
    </row>
    <row r="288" spans="1:121" x14ac:dyDescent="0.35">
      <c r="A288" t="str">
        <f t="shared" si="8"/>
        <v>FFSB1012</v>
      </c>
      <c r="B288" t="s">
        <v>7442</v>
      </c>
      <c r="C288">
        <v>10000</v>
      </c>
      <c r="D288" t="s">
        <v>7442</v>
      </c>
      <c r="E288" t="s">
        <v>288</v>
      </c>
      <c r="F288" t="s">
        <v>7442</v>
      </c>
      <c r="G288" t="s">
        <v>7449</v>
      </c>
      <c r="H288" t="s">
        <v>2424</v>
      </c>
      <c r="I288" t="s">
        <v>3149</v>
      </c>
      <c r="J288" t="s">
        <v>7448</v>
      </c>
      <c r="K288">
        <v>10000</v>
      </c>
      <c r="L288" t="s">
        <v>7447</v>
      </c>
      <c r="M288">
        <v>0</v>
      </c>
      <c r="N288" t="s">
        <v>7442</v>
      </c>
      <c r="O288" t="s">
        <v>7442</v>
      </c>
      <c r="P288">
        <v>0</v>
      </c>
      <c r="Q288">
        <v>0</v>
      </c>
      <c r="R288">
        <v>0</v>
      </c>
      <c r="S288">
        <v>0</v>
      </c>
      <c r="T288" t="s">
        <v>7446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 t="s">
        <v>129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3.7759999999999998</v>
      </c>
      <c r="AQ288">
        <v>0</v>
      </c>
      <c r="AR288">
        <v>2.9135599999999999</v>
      </c>
      <c r="AS288">
        <v>3.4122967360000001</v>
      </c>
      <c r="AT288">
        <v>0</v>
      </c>
      <c r="AU288">
        <v>0</v>
      </c>
      <c r="AV288">
        <v>0</v>
      </c>
      <c r="AW288">
        <v>0</v>
      </c>
      <c r="AX288">
        <v>3.07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0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  <c r="BR288">
        <v>0</v>
      </c>
      <c r="BS288">
        <v>0</v>
      </c>
      <c r="BT288">
        <v>800</v>
      </c>
      <c r="BU288">
        <v>0</v>
      </c>
      <c r="BV288">
        <v>800</v>
      </c>
      <c r="BW288">
        <v>800</v>
      </c>
      <c r="BX288">
        <v>0</v>
      </c>
      <c r="BY288">
        <v>0</v>
      </c>
      <c r="BZ288">
        <v>0</v>
      </c>
      <c r="CA288">
        <v>0</v>
      </c>
      <c r="CB288">
        <v>800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 t="s">
        <v>7445</v>
      </c>
      <c r="CJ288">
        <v>0</v>
      </c>
      <c r="CK288" t="s">
        <v>7441</v>
      </c>
      <c r="CL288" t="s">
        <v>7444</v>
      </c>
      <c r="CM288">
        <v>0</v>
      </c>
      <c r="CN288">
        <v>0</v>
      </c>
      <c r="CO288">
        <v>0</v>
      </c>
      <c r="CP288">
        <v>0</v>
      </c>
      <c r="CQ288" t="s">
        <v>7443</v>
      </c>
      <c r="CR288">
        <v>0</v>
      </c>
      <c r="CS288">
        <v>0</v>
      </c>
      <c r="CT288">
        <v>0</v>
      </c>
      <c r="CU288">
        <v>0</v>
      </c>
      <c r="CV288">
        <v>0</v>
      </c>
      <c r="CW288">
        <v>0</v>
      </c>
      <c r="CX288" t="s">
        <v>25</v>
      </c>
      <c r="CY288" t="s">
        <v>7442</v>
      </c>
      <c r="CZ288">
        <v>0</v>
      </c>
      <c r="DA288">
        <v>2.9135599999999999</v>
      </c>
      <c r="DB288">
        <v>29135.599999999999</v>
      </c>
      <c r="DC288">
        <v>29135.599999999999</v>
      </c>
      <c r="DD288">
        <v>0</v>
      </c>
      <c r="DE288">
        <v>800</v>
      </c>
      <c r="DF288" t="s">
        <v>7441</v>
      </c>
      <c r="DG288">
        <v>0</v>
      </c>
      <c r="DH288" t="s">
        <v>7442</v>
      </c>
      <c r="DI288">
        <v>10000</v>
      </c>
      <c r="DJ288" t="s">
        <v>288</v>
      </c>
      <c r="DK288">
        <v>1200</v>
      </c>
      <c r="DL288">
        <v>21</v>
      </c>
      <c r="DM288" t="s">
        <v>3149</v>
      </c>
      <c r="DN288" t="s">
        <v>7448</v>
      </c>
      <c r="DO288" t="s">
        <v>8536</v>
      </c>
      <c r="DQ288">
        <f t="shared" si="9"/>
        <v>1</v>
      </c>
    </row>
    <row r="289" spans="1:121" x14ac:dyDescent="0.35">
      <c r="A289" t="str">
        <f t="shared" si="8"/>
        <v>FFSB1012</v>
      </c>
      <c r="B289" t="s">
        <v>7426</v>
      </c>
      <c r="C289">
        <v>10000</v>
      </c>
      <c r="D289" t="s">
        <v>7426</v>
      </c>
      <c r="E289" t="s">
        <v>288</v>
      </c>
      <c r="F289" t="s">
        <v>7426</v>
      </c>
      <c r="G289" t="s">
        <v>7440</v>
      </c>
      <c r="H289" t="s">
        <v>2424</v>
      </c>
      <c r="I289" t="s">
        <v>3149</v>
      </c>
      <c r="J289" t="s">
        <v>7175</v>
      </c>
      <c r="K289">
        <v>10000</v>
      </c>
      <c r="L289" t="s">
        <v>7439</v>
      </c>
      <c r="M289" t="s">
        <v>7426</v>
      </c>
      <c r="N289" t="s">
        <v>7426</v>
      </c>
      <c r="O289" t="s">
        <v>7426</v>
      </c>
      <c r="P289">
        <v>0</v>
      </c>
      <c r="Q289">
        <v>2981081</v>
      </c>
      <c r="R289" t="s">
        <v>7438</v>
      </c>
      <c r="S289" t="s">
        <v>7437</v>
      </c>
      <c r="T289" t="s">
        <v>7436</v>
      </c>
      <c r="U289">
        <v>0</v>
      </c>
      <c r="V289">
        <v>1857989</v>
      </c>
      <c r="W289">
        <v>0</v>
      </c>
      <c r="X289">
        <v>0</v>
      </c>
      <c r="Y289">
        <v>0</v>
      </c>
      <c r="Z289" t="s">
        <v>7426</v>
      </c>
      <c r="AA289" t="s">
        <v>129</v>
      </c>
      <c r="AB289" t="s">
        <v>514</v>
      </c>
      <c r="AC289">
        <v>0</v>
      </c>
      <c r="AD289">
        <v>0</v>
      </c>
      <c r="AE289">
        <v>0</v>
      </c>
      <c r="AF289" t="s">
        <v>514</v>
      </c>
      <c r="AG289" t="s">
        <v>129</v>
      </c>
      <c r="AH289" t="s">
        <v>129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4.2</v>
      </c>
      <c r="AQ289">
        <v>4.1040000000000001</v>
      </c>
      <c r="AR289">
        <v>3.7036799999999999</v>
      </c>
      <c r="AS289">
        <v>4.3377490180000002</v>
      </c>
      <c r="AT289">
        <v>0</v>
      </c>
      <c r="AU289">
        <v>4.6518299140000003</v>
      </c>
      <c r="AV289">
        <v>5.5</v>
      </c>
      <c r="AW289">
        <v>4.6500000000000004</v>
      </c>
      <c r="AX289">
        <v>3.9</v>
      </c>
      <c r="AY289">
        <v>0</v>
      </c>
      <c r="AZ289">
        <v>4.6529999999999996</v>
      </c>
      <c r="BA289">
        <v>0</v>
      </c>
      <c r="BB289">
        <v>0</v>
      </c>
      <c r="BC289">
        <v>0</v>
      </c>
      <c r="BD289">
        <v>4.1040000000000001</v>
      </c>
      <c r="BE289">
        <v>0</v>
      </c>
      <c r="BF289">
        <v>741</v>
      </c>
      <c r="BG289">
        <v>0</v>
      </c>
      <c r="BH289">
        <v>0</v>
      </c>
      <c r="BI289">
        <v>0</v>
      </c>
      <c r="BJ289">
        <v>617</v>
      </c>
      <c r="BK289">
        <v>800</v>
      </c>
      <c r="BL289">
        <v>1187</v>
      </c>
      <c r="BM289">
        <v>0</v>
      </c>
      <c r="BN289">
        <v>0</v>
      </c>
      <c r="BO289">
        <v>784</v>
      </c>
      <c r="BP289">
        <v>0</v>
      </c>
      <c r="BQ289">
        <v>0</v>
      </c>
      <c r="BR289">
        <v>0</v>
      </c>
      <c r="BS289">
        <v>741</v>
      </c>
      <c r="BT289">
        <v>800</v>
      </c>
      <c r="BU289">
        <v>1</v>
      </c>
      <c r="BV289">
        <v>800</v>
      </c>
      <c r="BW289">
        <v>800</v>
      </c>
      <c r="BX289">
        <v>0</v>
      </c>
      <c r="BY289">
        <v>1</v>
      </c>
      <c r="BZ289">
        <v>800</v>
      </c>
      <c r="CA289">
        <v>1</v>
      </c>
      <c r="CB289">
        <v>1</v>
      </c>
      <c r="CC289">
        <v>0</v>
      </c>
      <c r="CD289">
        <v>800</v>
      </c>
      <c r="CE289">
        <v>0</v>
      </c>
      <c r="CF289">
        <v>0</v>
      </c>
      <c r="CG289">
        <v>0</v>
      </c>
      <c r="CH289">
        <v>2</v>
      </c>
      <c r="CI289" t="s">
        <v>7435</v>
      </c>
      <c r="CJ289" t="s">
        <v>7434</v>
      </c>
      <c r="CK289" t="s">
        <v>7425</v>
      </c>
      <c r="CL289" t="s">
        <v>7433</v>
      </c>
      <c r="CM289">
        <v>0</v>
      </c>
      <c r="CN289" t="s">
        <v>7432</v>
      </c>
      <c r="CO289" t="s">
        <v>7431</v>
      </c>
      <c r="CP289" t="s">
        <v>7430</v>
      </c>
      <c r="CQ289" t="s">
        <v>7429</v>
      </c>
      <c r="CR289">
        <v>0</v>
      </c>
      <c r="CS289" t="s">
        <v>7428</v>
      </c>
      <c r="CT289">
        <v>0</v>
      </c>
      <c r="CU289">
        <v>0</v>
      </c>
      <c r="CV289">
        <v>0</v>
      </c>
      <c r="CW289" t="s">
        <v>7427</v>
      </c>
      <c r="CX289" t="s">
        <v>25</v>
      </c>
      <c r="CY289" t="s">
        <v>7426</v>
      </c>
      <c r="CZ289">
        <v>0</v>
      </c>
      <c r="DA289">
        <v>3.7036799999999999</v>
      </c>
      <c r="DB289">
        <v>37036.800000000003</v>
      </c>
      <c r="DC289">
        <v>37036.800000000003</v>
      </c>
      <c r="DD289">
        <v>0</v>
      </c>
      <c r="DE289">
        <v>800</v>
      </c>
      <c r="DF289" t="s">
        <v>7425</v>
      </c>
      <c r="DG289">
        <v>0</v>
      </c>
      <c r="DH289" t="s">
        <v>7426</v>
      </c>
      <c r="DI289">
        <v>10000</v>
      </c>
      <c r="DJ289" t="s">
        <v>288</v>
      </c>
      <c r="DK289">
        <v>1200</v>
      </c>
      <c r="DL289">
        <v>21</v>
      </c>
      <c r="DM289" t="s">
        <v>3149</v>
      </c>
      <c r="DN289" t="s">
        <v>7175</v>
      </c>
      <c r="DO289" t="s">
        <v>8536</v>
      </c>
      <c r="DQ289">
        <f t="shared" si="9"/>
        <v>1</v>
      </c>
    </row>
    <row r="290" spans="1:121" x14ac:dyDescent="0.35">
      <c r="A290" t="str">
        <f t="shared" si="8"/>
        <v>FFSB2012</v>
      </c>
      <c r="B290" t="s">
        <v>7375</v>
      </c>
      <c r="C290">
        <v>10000</v>
      </c>
      <c r="D290" t="s">
        <v>7375</v>
      </c>
      <c r="E290" t="s">
        <v>288</v>
      </c>
      <c r="F290" t="s">
        <v>7375</v>
      </c>
      <c r="G290" t="s">
        <v>7389</v>
      </c>
      <c r="H290" t="s">
        <v>2424</v>
      </c>
      <c r="I290" t="s">
        <v>6621</v>
      </c>
      <c r="J290" t="s">
        <v>7076</v>
      </c>
      <c r="K290">
        <v>10000</v>
      </c>
      <c r="L290" t="s">
        <v>7388</v>
      </c>
      <c r="M290" t="s">
        <v>7375</v>
      </c>
      <c r="N290" t="s">
        <v>7375</v>
      </c>
      <c r="O290" t="s">
        <v>7375</v>
      </c>
      <c r="P290">
        <v>0</v>
      </c>
      <c r="Q290">
        <v>2981083</v>
      </c>
      <c r="R290" t="s">
        <v>7387</v>
      </c>
      <c r="S290" t="s">
        <v>7386</v>
      </c>
      <c r="T290" t="s">
        <v>7385</v>
      </c>
      <c r="U290">
        <v>0</v>
      </c>
      <c r="V290">
        <v>1857991</v>
      </c>
      <c r="W290">
        <v>0</v>
      </c>
      <c r="X290">
        <v>0</v>
      </c>
      <c r="Y290">
        <v>0</v>
      </c>
      <c r="Z290" t="s">
        <v>7375</v>
      </c>
      <c r="AA290" t="s">
        <v>129</v>
      </c>
      <c r="AB290" t="s">
        <v>514</v>
      </c>
      <c r="AC290">
        <v>0</v>
      </c>
      <c r="AD290">
        <v>0</v>
      </c>
      <c r="AE290">
        <v>0</v>
      </c>
      <c r="AF290" t="s">
        <v>514</v>
      </c>
      <c r="AG290" t="s">
        <v>129</v>
      </c>
      <c r="AH290" t="s">
        <v>129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7.0000499999999999</v>
      </c>
      <c r="AQ290">
        <v>7.75</v>
      </c>
      <c r="AR290">
        <v>5.7613099999999999</v>
      </c>
      <c r="AS290">
        <v>6.7476484960000001</v>
      </c>
      <c r="AT290">
        <v>0</v>
      </c>
      <c r="AU290">
        <v>6.3704226320000004</v>
      </c>
      <c r="AV290">
        <v>8.56</v>
      </c>
      <c r="AW290">
        <v>7.23</v>
      </c>
      <c r="AX290">
        <v>5.98</v>
      </c>
      <c r="AY290">
        <v>0</v>
      </c>
      <c r="AZ290">
        <v>7.3390000000000004</v>
      </c>
      <c r="BA290">
        <v>0</v>
      </c>
      <c r="BB290">
        <v>0</v>
      </c>
      <c r="BC290">
        <v>0</v>
      </c>
      <c r="BD290">
        <v>6.93</v>
      </c>
      <c r="BE290">
        <v>800</v>
      </c>
      <c r="BF290">
        <v>150</v>
      </c>
      <c r="BG290">
        <v>0</v>
      </c>
      <c r="BH290">
        <v>0</v>
      </c>
      <c r="BI290">
        <v>0</v>
      </c>
      <c r="BJ290">
        <v>697</v>
      </c>
      <c r="BK290">
        <v>800</v>
      </c>
      <c r="BL290">
        <v>662</v>
      </c>
      <c r="BM290">
        <v>0</v>
      </c>
      <c r="BN290">
        <v>0</v>
      </c>
      <c r="BO290">
        <v>593</v>
      </c>
      <c r="BP290">
        <v>0</v>
      </c>
      <c r="BQ290">
        <v>0</v>
      </c>
      <c r="BR290">
        <v>0</v>
      </c>
      <c r="BS290">
        <v>1600</v>
      </c>
      <c r="BT290">
        <v>800</v>
      </c>
      <c r="BU290">
        <v>1</v>
      </c>
      <c r="BV290">
        <v>800</v>
      </c>
      <c r="BW290">
        <v>800</v>
      </c>
      <c r="BX290">
        <v>0</v>
      </c>
      <c r="BY290">
        <v>1</v>
      </c>
      <c r="BZ290">
        <v>800</v>
      </c>
      <c r="CA290">
        <v>1</v>
      </c>
      <c r="CB290">
        <v>1</v>
      </c>
      <c r="CC290">
        <v>0</v>
      </c>
      <c r="CD290">
        <v>800</v>
      </c>
      <c r="CE290">
        <v>0</v>
      </c>
      <c r="CF290">
        <v>0</v>
      </c>
      <c r="CG290">
        <v>0</v>
      </c>
      <c r="CH290">
        <v>800</v>
      </c>
      <c r="CI290" t="s">
        <v>7384</v>
      </c>
      <c r="CJ290" t="s">
        <v>7383</v>
      </c>
      <c r="CK290" t="s">
        <v>7374</v>
      </c>
      <c r="CL290" t="s">
        <v>7382</v>
      </c>
      <c r="CM290">
        <v>0</v>
      </c>
      <c r="CN290" t="s">
        <v>7381</v>
      </c>
      <c r="CO290" t="s">
        <v>7380</v>
      </c>
      <c r="CP290" t="s">
        <v>7379</v>
      </c>
      <c r="CQ290" t="s">
        <v>7378</v>
      </c>
      <c r="CR290">
        <v>0</v>
      </c>
      <c r="CS290" t="s">
        <v>7377</v>
      </c>
      <c r="CT290">
        <v>0</v>
      </c>
      <c r="CU290">
        <v>0</v>
      </c>
      <c r="CV290">
        <v>0</v>
      </c>
      <c r="CW290" t="s">
        <v>7376</v>
      </c>
      <c r="CX290" t="s">
        <v>25</v>
      </c>
      <c r="CY290" t="s">
        <v>7375</v>
      </c>
      <c r="CZ290">
        <v>0</v>
      </c>
      <c r="DA290">
        <v>5.7613099999999999</v>
      </c>
      <c r="DB290">
        <v>57613.1</v>
      </c>
      <c r="DC290">
        <v>57613.1</v>
      </c>
      <c r="DD290">
        <v>0</v>
      </c>
      <c r="DE290">
        <v>800</v>
      </c>
      <c r="DF290" t="s">
        <v>7374</v>
      </c>
      <c r="DG290">
        <v>0</v>
      </c>
      <c r="DH290" t="s">
        <v>7375</v>
      </c>
      <c r="DI290">
        <v>10000</v>
      </c>
      <c r="DJ290" t="s">
        <v>288</v>
      </c>
      <c r="DK290">
        <v>1200</v>
      </c>
      <c r="DL290">
        <v>32</v>
      </c>
      <c r="DM290" t="s">
        <v>6621</v>
      </c>
      <c r="DN290" t="s">
        <v>7076</v>
      </c>
      <c r="DO290" t="s">
        <v>8536</v>
      </c>
      <c r="DQ290">
        <f t="shared" si="9"/>
        <v>1</v>
      </c>
    </row>
    <row r="291" spans="1:121" x14ac:dyDescent="0.35">
      <c r="A291" t="str">
        <f t="shared" si="8"/>
        <v>FFSD0812</v>
      </c>
      <c r="B291" t="s">
        <v>7265</v>
      </c>
      <c r="C291">
        <v>10000</v>
      </c>
      <c r="D291" t="s">
        <v>7265</v>
      </c>
      <c r="E291" t="s">
        <v>288</v>
      </c>
      <c r="F291" t="s">
        <v>7265</v>
      </c>
      <c r="G291" t="s">
        <v>7278</v>
      </c>
      <c r="H291" t="s">
        <v>2424</v>
      </c>
      <c r="I291" t="s">
        <v>2281</v>
      </c>
      <c r="J291" t="s">
        <v>7277</v>
      </c>
      <c r="K291">
        <v>10000</v>
      </c>
      <c r="L291" t="s">
        <v>7276</v>
      </c>
      <c r="M291" t="s">
        <v>7265</v>
      </c>
      <c r="N291" t="s">
        <v>7265</v>
      </c>
      <c r="O291" t="s">
        <v>7265</v>
      </c>
      <c r="P291">
        <v>0</v>
      </c>
      <c r="Q291">
        <v>2895645</v>
      </c>
      <c r="R291">
        <v>0</v>
      </c>
      <c r="S291" t="s">
        <v>7275</v>
      </c>
      <c r="T291" t="s">
        <v>7274</v>
      </c>
      <c r="U291">
        <v>0</v>
      </c>
      <c r="V291">
        <v>1784262</v>
      </c>
      <c r="W291">
        <v>0</v>
      </c>
      <c r="X291">
        <v>0</v>
      </c>
      <c r="Y291">
        <v>0</v>
      </c>
      <c r="Z291" t="s">
        <v>7265</v>
      </c>
      <c r="AA291" t="s">
        <v>129</v>
      </c>
      <c r="AB291" t="s">
        <v>514</v>
      </c>
      <c r="AC291">
        <v>0</v>
      </c>
      <c r="AD291">
        <v>0</v>
      </c>
      <c r="AE291">
        <v>0</v>
      </c>
      <c r="AF291" t="s">
        <v>514</v>
      </c>
      <c r="AG291">
        <v>0</v>
      </c>
      <c r="AH291" t="s">
        <v>129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2.8052999999999999</v>
      </c>
      <c r="AQ291">
        <v>2.6</v>
      </c>
      <c r="AR291">
        <v>2.6640799999999998</v>
      </c>
      <c r="AS291">
        <v>3.3897927870000002</v>
      </c>
      <c r="AT291">
        <v>0</v>
      </c>
      <c r="AU291">
        <v>2.7523326990000001</v>
      </c>
      <c r="AV291">
        <v>0</v>
      </c>
      <c r="AW291">
        <v>2.9</v>
      </c>
      <c r="AX291">
        <v>3.12</v>
      </c>
      <c r="AY291">
        <v>0</v>
      </c>
      <c r="AZ291">
        <v>2.6709999999999998</v>
      </c>
      <c r="BA291">
        <v>0</v>
      </c>
      <c r="BB291">
        <v>0</v>
      </c>
      <c r="BC291">
        <v>0</v>
      </c>
      <c r="BD291">
        <v>2.7342</v>
      </c>
      <c r="BE291">
        <v>0</v>
      </c>
      <c r="BF291">
        <v>2490</v>
      </c>
      <c r="BG291">
        <v>0</v>
      </c>
      <c r="BH291">
        <v>0</v>
      </c>
      <c r="BI291">
        <v>0</v>
      </c>
      <c r="BJ291">
        <v>2370</v>
      </c>
      <c r="BK291">
        <v>0</v>
      </c>
      <c r="BL291">
        <v>1950</v>
      </c>
      <c r="BM291">
        <v>0</v>
      </c>
      <c r="BN291">
        <v>0</v>
      </c>
      <c r="BO291">
        <v>2494</v>
      </c>
      <c r="BP291">
        <v>0</v>
      </c>
      <c r="BQ291">
        <v>0</v>
      </c>
      <c r="BR291">
        <v>0</v>
      </c>
      <c r="BS291">
        <v>5000</v>
      </c>
      <c r="BT291">
        <v>2500</v>
      </c>
      <c r="BU291">
        <v>1</v>
      </c>
      <c r="BV291">
        <v>2500</v>
      </c>
      <c r="BW291">
        <v>2500</v>
      </c>
      <c r="BX291">
        <v>0</v>
      </c>
      <c r="BY291">
        <v>1</v>
      </c>
      <c r="BZ291">
        <v>0</v>
      </c>
      <c r="CA291">
        <v>1</v>
      </c>
      <c r="CB291">
        <v>2500</v>
      </c>
      <c r="CC291">
        <v>0</v>
      </c>
      <c r="CD291">
        <v>2500</v>
      </c>
      <c r="CE291">
        <v>0</v>
      </c>
      <c r="CF291">
        <v>0</v>
      </c>
      <c r="CG291">
        <v>0</v>
      </c>
      <c r="CH291">
        <v>2500</v>
      </c>
      <c r="CI291" t="s">
        <v>7273</v>
      </c>
      <c r="CJ291" t="s">
        <v>7264</v>
      </c>
      <c r="CK291" t="s">
        <v>7272</v>
      </c>
      <c r="CL291" t="s">
        <v>7271</v>
      </c>
      <c r="CM291">
        <v>0</v>
      </c>
      <c r="CN291" t="s">
        <v>7270</v>
      </c>
      <c r="CO291">
        <v>0</v>
      </c>
      <c r="CP291" t="s">
        <v>7269</v>
      </c>
      <c r="CQ291" t="s">
        <v>7268</v>
      </c>
      <c r="CR291">
        <v>0</v>
      </c>
      <c r="CS291" t="s">
        <v>7267</v>
      </c>
      <c r="CT291">
        <v>0</v>
      </c>
      <c r="CU291">
        <v>0</v>
      </c>
      <c r="CV291">
        <v>0</v>
      </c>
      <c r="CW291" t="s">
        <v>7266</v>
      </c>
      <c r="CX291" t="s">
        <v>2614</v>
      </c>
      <c r="CY291" t="s">
        <v>7265</v>
      </c>
      <c r="CZ291" t="s">
        <v>514</v>
      </c>
      <c r="DA291">
        <v>2.6</v>
      </c>
      <c r="DB291">
        <v>26000</v>
      </c>
      <c r="DC291">
        <v>26000</v>
      </c>
      <c r="DD291">
        <v>2490</v>
      </c>
      <c r="DE291">
        <v>1</v>
      </c>
      <c r="DF291" t="s">
        <v>7264</v>
      </c>
      <c r="DG291">
        <v>0</v>
      </c>
      <c r="DH291" t="s">
        <v>7265</v>
      </c>
      <c r="DI291">
        <v>10000</v>
      </c>
      <c r="DJ291" t="s">
        <v>288</v>
      </c>
      <c r="DK291">
        <v>1200</v>
      </c>
      <c r="DL291">
        <v>22.5</v>
      </c>
      <c r="DM291" t="s">
        <v>2281</v>
      </c>
      <c r="DN291" t="s">
        <v>7277</v>
      </c>
      <c r="DO291" t="s">
        <v>8526</v>
      </c>
      <c r="DQ291">
        <f t="shared" si="9"/>
        <v>1</v>
      </c>
    </row>
    <row r="292" spans="1:121" x14ac:dyDescent="0.35">
      <c r="A292" t="str">
        <f t="shared" si="8"/>
        <v>FFSD1012</v>
      </c>
      <c r="B292" t="s">
        <v>7232</v>
      </c>
      <c r="C292">
        <v>10000</v>
      </c>
      <c r="D292" t="s">
        <v>7232</v>
      </c>
      <c r="E292" t="s">
        <v>288</v>
      </c>
      <c r="F292" t="s">
        <v>7232</v>
      </c>
      <c r="G292" t="s">
        <v>7235</v>
      </c>
      <c r="H292" t="s">
        <v>2424</v>
      </c>
      <c r="I292" t="s">
        <v>3149</v>
      </c>
      <c r="J292" t="s">
        <v>7234</v>
      </c>
      <c r="K292">
        <v>10000</v>
      </c>
      <c r="L292" t="s">
        <v>7228</v>
      </c>
      <c r="M292">
        <v>0</v>
      </c>
      <c r="N292">
        <v>0</v>
      </c>
      <c r="O292" t="s">
        <v>7232</v>
      </c>
      <c r="P292">
        <v>0</v>
      </c>
      <c r="Q292">
        <v>0</v>
      </c>
      <c r="R292">
        <v>0</v>
      </c>
      <c r="S292" t="s">
        <v>7233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 t="s">
        <v>7232</v>
      </c>
      <c r="AA292" t="s">
        <v>514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 t="s">
        <v>129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3.0226000000000002</v>
      </c>
      <c r="AQ292">
        <v>0</v>
      </c>
      <c r="AR292">
        <v>0</v>
      </c>
      <c r="AS292">
        <v>3.9512956720000001</v>
      </c>
      <c r="AT292">
        <v>0</v>
      </c>
      <c r="AU292">
        <v>0</v>
      </c>
      <c r="AV292">
        <v>0</v>
      </c>
      <c r="AW292">
        <v>3.47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3.1871999999999998</v>
      </c>
      <c r="BE292">
        <v>2408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0</v>
      </c>
      <c r="BL292">
        <v>3758</v>
      </c>
      <c r="BM292">
        <v>0</v>
      </c>
      <c r="BN292">
        <v>0</v>
      </c>
      <c r="BO292">
        <v>0</v>
      </c>
      <c r="BP292">
        <v>0</v>
      </c>
      <c r="BQ292">
        <v>0</v>
      </c>
      <c r="BR292">
        <v>0</v>
      </c>
      <c r="BS292">
        <v>82500</v>
      </c>
      <c r="BT292">
        <v>1</v>
      </c>
      <c r="BU292">
        <v>0</v>
      </c>
      <c r="BV292">
        <v>0</v>
      </c>
      <c r="BW292">
        <v>2500</v>
      </c>
      <c r="BX292">
        <v>0</v>
      </c>
      <c r="BY292">
        <v>0</v>
      </c>
      <c r="BZ292">
        <v>0</v>
      </c>
      <c r="CA292">
        <v>1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2500</v>
      </c>
      <c r="CI292" t="s">
        <v>7227</v>
      </c>
      <c r="CJ292">
        <v>0</v>
      </c>
      <c r="CK292">
        <v>0</v>
      </c>
      <c r="CL292" t="s">
        <v>7231</v>
      </c>
      <c r="CM292">
        <v>0</v>
      </c>
      <c r="CN292">
        <v>0</v>
      </c>
      <c r="CO292">
        <v>0</v>
      </c>
      <c r="CP292" t="s">
        <v>7230</v>
      </c>
      <c r="CQ292">
        <v>0</v>
      </c>
      <c r="CR292">
        <v>0</v>
      </c>
      <c r="CS292">
        <v>0</v>
      </c>
      <c r="CT292">
        <v>0</v>
      </c>
      <c r="CU292">
        <v>0</v>
      </c>
      <c r="CV292">
        <v>0</v>
      </c>
      <c r="CW292" t="s">
        <v>7229</v>
      </c>
      <c r="CX292" t="s">
        <v>23</v>
      </c>
      <c r="CY292" t="s">
        <v>7228</v>
      </c>
      <c r="CZ292" t="s">
        <v>514</v>
      </c>
      <c r="DA292">
        <v>3.0226000000000002</v>
      </c>
      <c r="DB292">
        <v>30226</v>
      </c>
      <c r="DC292">
        <v>30226</v>
      </c>
      <c r="DD292">
        <v>2408</v>
      </c>
      <c r="DE292">
        <v>1</v>
      </c>
      <c r="DF292" t="s">
        <v>7227</v>
      </c>
      <c r="DG292">
        <v>0</v>
      </c>
      <c r="DH292" t="s">
        <v>7232</v>
      </c>
      <c r="DI292">
        <v>10000</v>
      </c>
      <c r="DJ292" t="s">
        <v>288</v>
      </c>
      <c r="DK292">
        <v>1200</v>
      </c>
      <c r="DL292" t="s">
        <v>2104</v>
      </c>
      <c r="DM292" t="s">
        <v>3149</v>
      </c>
      <c r="DN292" t="s">
        <v>7234</v>
      </c>
      <c r="DO292" t="s">
        <v>8526</v>
      </c>
      <c r="DQ292">
        <f t="shared" si="9"/>
        <v>1</v>
      </c>
    </row>
    <row r="293" spans="1:121" x14ac:dyDescent="0.35">
      <c r="A293" t="str">
        <f t="shared" si="8"/>
        <v>FFSH1012</v>
      </c>
      <c r="B293" t="s">
        <v>7178</v>
      </c>
      <c r="C293">
        <v>10000</v>
      </c>
      <c r="D293" t="s">
        <v>7178</v>
      </c>
      <c r="E293" t="s">
        <v>288</v>
      </c>
      <c r="F293" t="s">
        <v>7178</v>
      </c>
      <c r="G293" t="s">
        <v>7188</v>
      </c>
      <c r="H293" t="s">
        <v>2424</v>
      </c>
      <c r="I293" t="s">
        <v>3149</v>
      </c>
      <c r="J293" t="s">
        <v>7187</v>
      </c>
      <c r="K293">
        <v>10000</v>
      </c>
      <c r="L293" t="s">
        <v>7186</v>
      </c>
      <c r="M293">
        <v>0</v>
      </c>
      <c r="N293" t="s">
        <v>7178</v>
      </c>
      <c r="O293" t="s">
        <v>7178</v>
      </c>
      <c r="P293">
        <v>0</v>
      </c>
      <c r="Q293">
        <v>0</v>
      </c>
      <c r="R293">
        <v>0</v>
      </c>
      <c r="S293" t="s">
        <v>7185</v>
      </c>
      <c r="T293" t="s">
        <v>7184</v>
      </c>
      <c r="U293">
        <v>0</v>
      </c>
      <c r="V293">
        <v>0</v>
      </c>
      <c r="W293">
        <v>0</v>
      </c>
      <c r="X293">
        <v>0</v>
      </c>
      <c r="Y293">
        <v>0</v>
      </c>
      <c r="Z293" t="s">
        <v>7178</v>
      </c>
      <c r="AA293" t="s">
        <v>48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 t="s">
        <v>48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4.0107100000000004</v>
      </c>
      <c r="AQ293">
        <v>0</v>
      </c>
      <c r="AR293">
        <v>3.0946699999999998</v>
      </c>
      <c r="AS293">
        <v>3.7637853630000002</v>
      </c>
      <c r="AT293">
        <v>0</v>
      </c>
      <c r="AU293">
        <v>0</v>
      </c>
      <c r="AV293">
        <v>0</v>
      </c>
      <c r="AW293">
        <v>3.88</v>
      </c>
      <c r="AX293">
        <v>3.26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3.2982999999999998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0</v>
      </c>
      <c r="BL293">
        <v>337</v>
      </c>
      <c r="BM293">
        <v>0</v>
      </c>
      <c r="BN293">
        <v>0</v>
      </c>
      <c r="BO293">
        <v>0</v>
      </c>
      <c r="BP293">
        <v>0</v>
      </c>
      <c r="BQ293">
        <v>0</v>
      </c>
      <c r="BR293">
        <v>0</v>
      </c>
      <c r="BS293">
        <v>3600</v>
      </c>
      <c r="BT293">
        <v>450</v>
      </c>
      <c r="BU293">
        <v>0</v>
      </c>
      <c r="BV293">
        <v>450</v>
      </c>
      <c r="BW293">
        <v>1</v>
      </c>
      <c r="BX293">
        <v>0</v>
      </c>
      <c r="BY293">
        <v>0</v>
      </c>
      <c r="BZ293">
        <v>0</v>
      </c>
      <c r="CA293">
        <v>1</v>
      </c>
      <c r="CB293">
        <v>450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450</v>
      </c>
      <c r="CI293" t="s">
        <v>7183</v>
      </c>
      <c r="CJ293">
        <v>0</v>
      </c>
      <c r="CK293" t="s">
        <v>7177</v>
      </c>
      <c r="CL293" t="s">
        <v>7182</v>
      </c>
      <c r="CM293">
        <v>0</v>
      </c>
      <c r="CN293">
        <v>0</v>
      </c>
      <c r="CO293">
        <v>0</v>
      </c>
      <c r="CP293" t="s">
        <v>7181</v>
      </c>
      <c r="CQ293" t="s">
        <v>7180</v>
      </c>
      <c r="CR293">
        <v>0</v>
      </c>
      <c r="CS293">
        <v>0</v>
      </c>
      <c r="CT293">
        <v>0</v>
      </c>
      <c r="CU293">
        <v>0</v>
      </c>
      <c r="CV293">
        <v>0</v>
      </c>
      <c r="CW293" t="s">
        <v>7179</v>
      </c>
      <c r="CX293" t="s">
        <v>25</v>
      </c>
      <c r="CY293" t="s">
        <v>7178</v>
      </c>
      <c r="CZ293">
        <v>0</v>
      </c>
      <c r="DA293">
        <v>3.0946699999999998</v>
      </c>
      <c r="DB293">
        <v>30946.7</v>
      </c>
      <c r="DC293">
        <v>30946.7</v>
      </c>
      <c r="DD293">
        <v>0</v>
      </c>
      <c r="DE293">
        <v>450</v>
      </c>
      <c r="DF293" t="s">
        <v>7177</v>
      </c>
      <c r="DG293">
        <v>0</v>
      </c>
      <c r="DH293" t="s">
        <v>7178</v>
      </c>
      <c r="DI293">
        <v>10000</v>
      </c>
      <c r="DJ293" t="s">
        <v>288</v>
      </c>
      <c r="DK293">
        <v>1200</v>
      </c>
      <c r="DL293">
        <v>17</v>
      </c>
      <c r="DM293" t="s">
        <v>3149</v>
      </c>
      <c r="DN293" t="s">
        <v>7187</v>
      </c>
      <c r="DO293" t="s">
        <v>8549</v>
      </c>
      <c r="DQ293">
        <f t="shared" si="9"/>
        <v>1</v>
      </c>
    </row>
    <row r="294" spans="1:121" x14ac:dyDescent="0.35">
      <c r="A294" t="str">
        <f t="shared" si="8"/>
        <v>FFSH1012</v>
      </c>
      <c r="B294" t="s">
        <v>7163</v>
      </c>
      <c r="C294">
        <v>10000</v>
      </c>
      <c r="D294" t="s">
        <v>7163</v>
      </c>
      <c r="E294" t="s">
        <v>288</v>
      </c>
      <c r="F294" t="s">
        <v>7163</v>
      </c>
      <c r="G294" t="s">
        <v>7176</v>
      </c>
      <c r="H294" t="s">
        <v>2424</v>
      </c>
      <c r="I294" t="s">
        <v>2341</v>
      </c>
      <c r="J294" t="s">
        <v>7175</v>
      </c>
      <c r="K294">
        <v>10000</v>
      </c>
      <c r="L294" t="s">
        <v>7174</v>
      </c>
      <c r="M294" t="s">
        <v>7163</v>
      </c>
      <c r="N294" t="s">
        <v>7163</v>
      </c>
      <c r="O294" t="s">
        <v>7163</v>
      </c>
      <c r="P294">
        <v>0</v>
      </c>
      <c r="Q294">
        <v>2895638</v>
      </c>
      <c r="R294">
        <v>0</v>
      </c>
      <c r="S294" t="s">
        <v>7173</v>
      </c>
      <c r="T294" t="s">
        <v>7172</v>
      </c>
      <c r="U294">
        <v>0</v>
      </c>
      <c r="V294">
        <v>1784264</v>
      </c>
      <c r="W294">
        <v>0</v>
      </c>
      <c r="X294">
        <v>0</v>
      </c>
      <c r="Y294">
        <v>0</v>
      </c>
      <c r="Z294" t="s">
        <v>7163</v>
      </c>
      <c r="AA294" t="s">
        <v>48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 t="s">
        <v>48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6.4820000000000002</v>
      </c>
      <c r="AQ294">
        <v>5.71</v>
      </c>
      <c r="AR294">
        <v>5.7160099999999998</v>
      </c>
      <c r="AS294">
        <v>6.9519802799999999</v>
      </c>
      <c r="AT294">
        <v>0</v>
      </c>
      <c r="AU294">
        <v>6.2541268839999997</v>
      </c>
      <c r="AV294">
        <v>0</v>
      </c>
      <c r="AW294">
        <v>7.18</v>
      </c>
      <c r="AX294">
        <v>7.18</v>
      </c>
      <c r="AY294">
        <v>0</v>
      </c>
      <c r="AZ294">
        <v>8.5340000000000007</v>
      </c>
      <c r="BA294">
        <v>0</v>
      </c>
      <c r="BB294">
        <v>0</v>
      </c>
      <c r="BC294">
        <v>0</v>
      </c>
      <c r="BD294">
        <v>5.71</v>
      </c>
      <c r="BE294">
        <v>295</v>
      </c>
      <c r="BF294">
        <v>450</v>
      </c>
      <c r="BG294">
        <v>0</v>
      </c>
      <c r="BH294">
        <v>0</v>
      </c>
      <c r="BI294">
        <v>0</v>
      </c>
      <c r="BJ294">
        <v>420</v>
      </c>
      <c r="BK294">
        <v>0</v>
      </c>
      <c r="BL294">
        <v>401</v>
      </c>
      <c r="BM294">
        <v>420</v>
      </c>
      <c r="BN294">
        <v>0</v>
      </c>
      <c r="BO294">
        <v>448</v>
      </c>
      <c r="BP294">
        <v>0</v>
      </c>
      <c r="BQ294">
        <v>0</v>
      </c>
      <c r="BR294">
        <v>0</v>
      </c>
      <c r="BS294">
        <v>450</v>
      </c>
      <c r="BT294">
        <v>1</v>
      </c>
      <c r="BU294">
        <v>1</v>
      </c>
      <c r="BV294">
        <v>450</v>
      </c>
      <c r="BW294">
        <v>1</v>
      </c>
      <c r="BX294">
        <v>0</v>
      </c>
      <c r="BY294">
        <v>1</v>
      </c>
      <c r="BZ294">
        <v>0</v>
      </c>
      <c r="CA294">
        <v>1</v>
      </c>
      <c r="CB294">
        <v>1</v>
      </c>
      <c r="CC294">
        <v>0</v>
      </c>
      <c r="CD294">
        <v>30</v>
      </c>
      <c r="CE294">
        <v>0</v>
      </c>
      <c r="CF294">
        <v>0</v>
      </c>
      <c r="CG294">
        <v>0</v>
      </c>
      <c r="CH294">
        <v>1</v>
      </c>
      <c r="CI294" t="s">
        <v>7171</v>
      </c>
      <c r="CJ294" t="s">
        <v>7170</v>
      </c>
      <c r="CK294" t="s">
        <v>7169</v>
      </c>
      <c r="CL294" t="s">
        <v>7168</v>
      </c>
      <c r="CM294">
        <v>0</v>
      </c>
      <c r="CN294" t="s">
        <v>7167</v>
      </c>
      <c r="CO294">
        <v>0</v>
      </c>
      <c r="CP294" t="s">
        <v>7166</v>
      </c>
      <c r="CQ294" t="s">
        <v>7165</v>
      </c>
      <c r="CR294">
        <v>0</v>
      </c>
      <c r="CS294" t="s">
        <v>7164</v>
      </c>
      <c r="CT294">
        <v>0</v>
      </c>
      <c r="CU294">
        <v>0</v>
      </c>
      <c r="CV294">
        <v>0</v>
      </c>
      <c r="CW294" t="s">
        <v>7162</v>
      </c>
      <c r="CX294" t="s">
        <v>36</v>
      </c>
      <c r="CY294" t="s">
        <v>7163</v>
      </c>
      <c r="CZ294">
        <v>0</v>
      </c>
      <c r="DA294">
        <v>5.71</v>
      </c>
      <c r="DB294">
        <v>57100</v>
      </c>
      <c r="DC294">
        <v>57100</v>
      </c>
      <c r="DD294">
        <v>450</v>
      </c>
      <c r="DE294">
        <v>1</v>
      </c>
      <c r="DF294" t="s">
        <v>7162</v>
      </c>
      <c r="DG294">
        <v>0</v>
      </c>
      <c r="DH294" t="s">
        <v>7163</v>
      </c>
      <c r="DI294">
        <v>10000</v>
      </c>
      <c r="DJ294" t="s">
        <v>288</v>
      </c>
      <c r="DK294">
        <v>1200</v>
      </c>
      <c r="DL294">
        <v>17</v>
      </c>
      <c r="DM294" t="s">
        <v>2104</v>
      </c>
      <c r="DN294" t="s">
        <v>7175</v>
      </c>
      <c r="DO294" t="s">
        <v>8549</v>
      </c>
      <c r="DQ294">
        <f t="shared" si="9"/>
        <v>1</v>
      </c>
    </row>
    <row r="295" spans="1:121" x14ac:dyDescent="0.35">
      <c r="A295" t="str">
        <f t="shared" si="8"/>
        <v>FFSH1512</v>
      </c>
      <c r="B295" t="s">
        <v>7124</v>
      </c>
      <c r="C295">
        <v>10000</v>
      </c>
      <c r="D295" t="s">
        <v>7124</v>
      </c>
      <c r="E295" t="s">
        <v>288</v>
      </c>
      <c r="F295" t="s">
        <v>7124</v>
      </c>
      <c r="G295" t="s">
        <v>7136</v>
      </c>
      <c r="H295" t="s">
        <v>2424</v>
      </c>
      <c r="I295" t="s">
        <v>6659</v>
      </c>
      <c r="J295" t="s">
        <v>7135</v>
      </c>
      <c r="K295">
        <v>10000</v>
      </c>
      <c r="L295" t="s">
        <v>7134</v>
      </c>
      <c r="M295" t="s">
        <v>7124</v>
      </c>
      <c r="N295" t="s">
        <v>7124</v>
      </c>
      <c r="O295">
        <v>0</v>
      </c>
      <c r="P295">
        <v>0</v>
      </c>
      <c r="Q295">
        <v>2895633</v>
      </c>
      <c r="R295">
        <v>0</v>
      </c>
      <c r="S295" t="s">
        <v>7133</v>
      </c>
      <c r="T295" t="s">
        <v>7132</v>
      </c>
      <c r="U295">
        <v>0</v>
      </c>
      <c r="V295">
        <v>1784265</v>
      </c>
      <c r="W295">
        <v>0</v>
      </c>
      <c r="X295">
        <v>0</v>
      </c>
      <c r="Y295">
        <v>0</v>
      </c>
      <c r="Z295" t="s">
        <v>7124</v>
      </c>
      <c r="AA295" t="s">
        <v>48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 t="s">
        <v>48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5.1310000000000002</v>
      </c>
      <c r="AQ295">
        <v>5.0140000000000002</v>
      </c>
      <c r="AR295">
        <v>4.65848</v>
      </c>
      <c r="AS295">
        <v>0</v>
      </c>
      <c r="AT295">
        <v>0</v>
      </c>
      <c r="AU295">
        <v>8.0760936000000001</v>
      </c>
      <c r="AV295">
        <v>0</v>
      </c>
      <c r="AW295">
        <v>5.84</v>
      </c>
      <c r="AX295">
        <v>6.53</v>
      </c>
      <c r="AY295">
        <v>0</v>
      </c>
      <c r="AZ295">
        <v>6.4939999999999998</v>
      </c>
      <c r="BA295">
        <v>0</v>
      </c>
      <c r="BB295">
        <v>0</v>
      </c>
      <c r="BC295">
        <v>0</v>
      </c>
      <c r="BD295">
        <v>5.0140000000000002</v>
      </c>
      <c r="BE295">
        <v>425</v>
      </c>
      <c r="BF295">
        <v>147</v>
      </c>
      <c r="BG295">
        <v>0</v>
      </c>
      <c r="BH295">
        <v>0</v>
      </c>
      <c r="BI295">
        <v>0</v>
      </c>
      <c r="BJ295">
        <v>394</v>
      </c>
      <c r="BK295">
        <v>0</v>
      </c>
      <c r="BL295">
        <v>537</v>
      </c>
      <c r="BM295">
        <v>394</v>
      </c>
      <c r="BN295">
        <v>0</v>
      </c>
      <c r="BO295">
        <v>450</v>
      </c>
      <c r="BP295">
        <v>0</v>
      </c>
      <c r="BQ295">
        <v>0</v>
      </c>
      <c r="BR295">
        <v>0</v>
      </c>
      <c r="BS295">
        <v>147</v>
      </c>
      <c r="BT295">
        <v>1</v>
      </c>
      <c r="BU295">
        <v>1</v>
      </c>
      <c r="BV295">
        <v>450</v>
      </c>
      <c r="BW295">
        <v>0</v>
      </c>
      <c r="BX295">
        <v>0</v>
      </c>
      <c r="BY295">
        <v>1</v>
      </c>
      <c r="BZ295">
        <v>0</v>
      </c>
      <c r="CA295">
        <v>1</v>
      </c>
      <c r="CB295">
        <v>1</v>
      </c>
      <c r="CC295">
        <v>0</v>
      </c>
      <c r="CD295">
        <v>30</v>
      </c>
      <c r="CE295">
        <v>0</v>
      </c>
      <c r="CF295">
        <v>0</v>
      </c>
      <c r="CG295">
        <v>0</v>
      </c>
      <c r="CH295">
        <v>2</v>
      </c>
      <c r="CI295" t="s">
        <v>7131</v>
      </c>
      <c r="CJ295" t="s">
        <v>7130</v>
      </c>
      <c r="CK295" t="s">
        <v>7123</v>
      </c>
      <c r="CL295">
        <v>0</v>
      </c>
      <c r="CM295">
        <v>0</v>
      </c>
      <c r="CN295" t="s">
        <v>7129</v>
      </c>
      <c r="CO295">
        <v>0</v>
      </c>
      <c r="CP295" t="s">
        <v>7128</v>
      </c>
      <c r="CQ295" t="s">
        <v>7127</v>
      </c>
      <c r="CR295">
        <v>0</v>
      </c>
      <c r="CS295" t="s">
        <v>7126</v>
      </c>
      <c r="CT295">
        <v>0</v>
      </c>
      <c r="CU295">
        <v>0</v>
      </c>
      <c r="CV295">
        <v>0</v>
      </c>
      <c r="CW295" t="s">
        <v>7125</v>
      </c>
      <c r="CX295" t="s">
        <v>25</v>
      </c>
      <c r="CY295" t="s">
        <v>7124</v>
      </c>
      <c r="CZ295">
        <v>0</v>
      </c>
      <c r="DA295">
        <v>4.65848</v>
      </c>
      <c r="DB295">
        <v>46584.800000000003</v>
      </c>
      <c r="DC295">
        <v>46584.800000000003</v>
      </c>
      <c r="DD295">
        <v>0</v>
      </c>
      <c r="DE295">
        <v>450</v>
      </c>
      <c r="DF295" t="s">
        <v>7123</v>
      </c>
      <c r="DG295">
        <v>0</v>
      </c>
      <c r="DH295" t="s">
        <v>7124</v>
      </c>
      <c r="DI295">
        <v>10000</v>
      </c>
      <c r="DJ295" t="s">
        <v>288</v>
      </c>
      <c r="DK295">
        <v>1200</v>
      </c>
      <c r="DL295">
        <v>26</v>
      </c>
      <c r="DM295" t="s">
        <v>6659</v>
      </c>
      <c r="DN295" t="s">
        <v>7135</v>
      </c>
      <c r="DO295" t="s">
        <v>8549</v>
      </c>
      <c r="DQ295">
        <f t="shared" si="9"/>
        <v>1</v>
      </c>
    </row>
    <row r="296" spans="1:121" x14ac:dyDescent="0.35">
      <c r="A296" t="str">
        <f t="shared" si="8"/>
        <v>FFSH2012</v>
      </c>
      <c r="B296" t="s">
        <v>7095</v>
      </c>
      <c r="C296">
        <v>10000</v>
      </c>
      <c r="D296" t="s">
        <v>7095</v>
      </c>
      <c r="E296" t="s">
        <v>288</v>
      </c>
      <c r="F296" t="s">
        <v>7095</v>
      </c>
      <c r="G296" t="s">
        <v>7097</v>
      </c>
      <c r="H296" t="s">
        <v>2424</v>
      </c>
      <c r="I296" t="s">
        <v>6621</v>
      </c>
      <c r="J296" t="s">
        <v>7096</v>
      </c>
      <c r="K296">
        <v>10000</v>
      </c>
      <c r="L296" t="s">
        <v>7091</v>
      </c>
      <c r="M296">
        <v>0</v>
      </c>
      <c r="N296">
        <v>0</v>
      </c>
      <c r="O296" t="s">
        <v>7095</v>
      </c>
      <c r="P296">
        <v>0</v>
      </c>
      <c r="Q296">
        <v>0</v>
      </c>
      <c r="R296">
        <v>0</v>
      </c>
      <c r="S296" t="s">
        <v>7094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 t="s">
        <v>48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 t="s">
        <v>48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6.92483</v>
      </c>
      <c r="AQ296">
        <v>0</v>
      </c>
      <c r="AR296">
        <v>0</v>
      </c>
      <c r="AS296">
        <v>7.7019311369999999</v>
      </c>
      <c r="AT296">
        <v>0</v>
      </c>
      <c r="AU296">
        <v>0</v>
      </c>
      <c r="AV296">
        <v>0</v>
      </c>
      <c r="AW296">
        <v>7.95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1149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451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1</v>
      </c>
      <c r="BU296">
        <v>0</v>
      </c>
      <c r="BV296">
        <v>0</v>
      </c>
      <c r="BW296">
        <v>1</v>
      </c>
      <c r="BX296">
        <v>0</v>
      </c>
      <c r="BY296">
        <v>0</v>
      </c>
      <c r="BZ296">
        <v>0</v>
      </c>
      <c r="CA296">
        <v>1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 t="s">
        <v>7090</v>
      </c>
      <c r="CJ296">
        <v>0</v>
      </c>
      <c r="CK296">
        <v>0</v>
      </c>
      <c r="CL296" t="s">
        <v>7093</v>
      </c>
      <c r="CM296">
        <v>0</v>
      </c>
      <c r="CN296">
        <v>0</v>
      </c>
      <c r="CO296">
        <v>0</v>
      </c>
      <c r="CP296" t="s">
        <v>7092</v>
      </c>
      <c r="CQ296">
        <v>0</v>
      </c>
      <c r="CR296">
        <v>0</v>
      </c>
      <c r="CS296">
        <v>0</v>
      </c>
      <c r="CT296">
        <v>0</v>
      </c>
      <c r="CU296">
        <v>0</v>
      </c>
      <c r="CV296">
        <v>0</v>
      </c>
      <c r="CW296">
        <v>0</v>
      </c>
      <c r="CX296" t="s">
        <v>23</v>
      </c>
      <c r="CY296" t="s">
        <v>7091</v>
      </c>
      <c r="CZ296" t="s">
        <v>48</v>
      </c>
      <c r="DA296">
        <v>6.92483</v>
      </c>
      <c r="DB296">
        <v>69248.3</v>
      </c>
      <c r="DC296">
        <v>69248.3</v>
      </c>
      <c r="DD296">
        <v>1149</v>
      </c>
      <c r="DE296">
        <v>1</v>
      </c>
      <c r="DF296" t="s">
        <v>7090</v>
      </c>
      <c r="DG296">
        <v>0</v>
      </c>
      <c r="DH296" t="s">
        <v>7095</v>
      </c>
      <c r="DI296">
        <v>10000</v>
      </c>
      <c r="DJ296" t="s">
        <v>288</v>
      </c>
      <c r="DK296">
        <v>1200</v>
      </c>
      <c r="DL296">
        <v>30</v>
      </c>
      <c r="DM296" t="s">
        <v>6621</v>
      </c>
      <c r="DN296" t="s">
        <v>7096</v>
      </c>
      <c r="DO296" t="s">
        <v>8549</v>
      </c>
      <c r="DQ296">
        <f t="shared" si="9"/>
        <v>1</v>
      </c>
    </row>
    <row r="297" spans="1:121" x14ac:dyDescent="0.35">
      <c r="A297" t="str">
        <f t="shared" si="8"/>
        <v>FFSH2012</v>
      </c>
      <c r="B297" t="s">
        <v>7079</v>
      </c>
      <c r="C297">
        <v>10000</v>
      </c>
      <c r="D297" t="s">
        <v>7079</v>
      </c>
      <c r="E297" t="s">
        <v>288</v>
      </c>
      <c r="F297" t="s">
        <v>7079</v>
      </c>
      <c r="G297" t="s">
        <v>7089</v>
      </c>
      <c r="H297" t="s">
        <v>2424</v>
      </c>
      <c r="I297" t="s">
        <v>2341</v>
      </c>
      <c r="J297" t="s">
        <v>7076</v>
      </c>
      <c r="K297">
        <v>10000</v>
      </c>
      <c r="L297" t="s">
        <v>7088</v>
      </c>
      <c r="M297" t="s">
        <v>7079</v>
      </c>
      <c r="N297" t="s">
        <v>7079</v>
      </c>
      <c r="O297" t="s">
        <v>7079</v>
      </c>
      <c r="P297">
        <v>0</v>
      </c>
      <c r="Q297">
        <v>0</v>
      </c>
      <c r="R297">
        <v>0</v>
      </c>
      <c r="S297" t="s">
        <v>7087</v>
      </c>
      <c r="T297" t="s">
        <v>7086</v>
      </c>
      <c r="U297">
        <v>0</v>
      </c>
      <c r="V297">
        <v>0</v>
      </c>
      <c r="W297">
        <v>0</v>
      </c>
      <c r="X297">
        <v>0</v>
      </c>
      <c r="Y297">
        <v>0</v>
      </c>
      <c r="Z297" t="s">
        <v>7079</v>
      </c>
      <c r="AA297" t="s">
        <v>48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 t="s">
        <v>48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8.8027599999999993</v>
      </c>
      <c r="AQ297">
        <v>3.1</v>
      </c>
      <c r="AR297">
        <v>7.0113000000000003</v>
      </c>
      <c r="AS297">
        <v>8.3601151409999996</v>
      </c>
      <c r="AT297">
        <v>0</v>
      </c>
      <c r="AU297">
        <v>0</v>
      </c>
      <c r="AV297">
        <v>0</v>
      </c>
      <c r="AW297">
        <v>8.8000000000000007</v>
      </c>
      <c r="AX297">
        <v>7.39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3.1</v>
      </c>
      <c r="BE297">
        <v>0</v>
      </c>
      <c r="BF297">
        <v>145</v>
      </c>
      <c r="BG297">
        <v>0</v>
      </c>
      <c r="BH297">
        <v>0</v>
      </c>
      <c r="BI297">
        <v>0</v>
      </c>
      <c r="BJ297">
        <v>0</v>
      </c>
      <c r="BK297">
        <v>0</v>
      </c>
      <c r="BL297">
        <v>0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145</v>
      </c>
      <c r="BT297">
        <v>450</v>
      </c>
      <c r="BU297">
        <v>1</v>
      </c>
      <c r="BV297">
        <v>450</v>
      </c>
      <c r="BW297">
        <v>1</v>
      </c>
      <c r="BX297">
        <v>0</v>
      </c>
      <c r="BY297">
        <v>0</v>
      </c>
      <c r="BZ297">
        <v>0</v>
      </c>
      <c r="CA297">
        <v>1</v>
      </c>
      <c r="CB297">
        <v>450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1</v>
      </c>
      <c r="CI297" t="s">
        <v>7085</v>
      </c>
      <c r="CJ297" t="s">
        <v>7084</v>
      </c>
      <c r="CK297" t="s">
        <v>7083</v>
      </c>
      <c r="CL297" t="s">
        <v>7082</v>
      </c>
      <c r="CM297">
        <v>0</v>
      </c>
      <c r="CN297">
        <v>0</v>
      </c>
      <c r="CO297">
        <v>0</v>
      </c>
      <c r="CP297" t="s">
        <v>7081</v>
      </c>
      <c r="CQ297" t="s">
        <v>7080</v>
      </c>
      <c r="CR297">
        <v>0</v>
      </c>
      <c r="CS297">
        <v>0</v>
      </c>
      <c r="CT297">
        <v>0</v>
      </c>
      <c r="CU297">
        <v>0</v>
      </c>
      <c r="CV297">
        <v>0</v>
      </c>
      <c r="CW297" t="s">
        <v>7078</v>
      </c>
      <c r="CX297" t="s">
        <v>36</v>
      </c>
      <c r="CY297" t="s">
        <v>7079</v>
      </c>
      <c r="CZ297">
        <v>0</v>
      </c>
      <c r="DA297">
        <v>3.1</v>
      </c>
      <c r="DB297">
        <v>31000</v>
      </c>
      <c r="DC297">
        <v>31000</v>
      </c>
      <c r="DD297">
        <v>145</v>
      </c>
      <c r="DE297">
        <v>1</v>
      </c>
      <c r="DF297" t="s">
        <v>7078</v>
      </c>
      <c r="DG297">
        <v>0</v>
      </c>
      <c r="DH297" t="s">
        <v>7079</v>
      </c>
      <c r="DI297">
        <v>10000</v>
      </c>
      <c r="DJ297" t="s">
        <v>288</v>
      </c>
      <c r="DK297">
        <v>1200</v>
      </c>
      <c r="DL297">
        <v>15</v>
      </c>
      <c r="DM297" t="s">
        <v>2104</v>
      </c>
      <c r="DN297" t="s">
        <v>7076</v>
      </c>
      <c r="DO297" t="s">
        <v>2030</v>
      </c>
      <c r="DQ297">
        <f t="shared" si="9"/>
        <v>1</v>
      </c>
    </row>
    <row r="298" spans="1:121" x14ac:dyDescent="0.35">
      <c r="A298" t="str">
        <f t="shared" si="8"/>
        <v>FFSH2012</v>
      </c>
      <c r="B298" t="s">
        <v>7065</v>
      </c>
      <c r="C298">
        <v>10000</v>
      </c>
      <c r="D298" t="s">
        <v>7065</v>
      </c>
      <c r="E298" t="s">
        <v>288</v>
      </c>
      <c r="F298" t="s">
        <v>7065</v>
      </c>
      <c r="G298" t="s">
        <v>7077</v>
      </c>
      <c r="H298" t="s">
        <v>2424</v>
      </c>
      <c r="I298" t="s">
        <v>2341</v>
      </c>
      <c r="J298" t="s">
        <v>7076</v>
      </c>
      <c r="K298">
        <v>10000</v>
      </c>
      <c r="L298" t="s">
        <v>7075</v>
      </c>
      <c r="M298" t="s">
        <v>7065</v>
      </c>
      <c r="N298" t="s">
        <v>7065</v>
      </c>
      <c r="O298">
        <v>0</v>
      </c>
      <c r="P298">
        <v>0</v>
      </c>
      <c r="Q298">
        <v>2895630</v>
      </c>
      <c r="R298">
        <v>0</v>
      </c>
      <c r="S298" t="s">
        <v>7074</v>
      </c>
      <c r="T298" t="s">
        <v>7073</v>
      </c>
      <c r="U298">
        <v>0</v>
      </c>
      <c r="V298">
        <v>1784267</v>
      </c>
      <c r="W298">
        <v>0</v>
      </c>
      <c r="X298">
        <v>0</v>
      </c>
      <c r="Y298">
        <v>0</v>
      </c>
      <c r="Z298" t="s">
        <v>7065</v>
      </c>
      <c r="AA298" t="s">
        <v>48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 t="s">
        <v>48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13.398</v>
      </c>
      <c r="AQ298">
        <v>12.28</v>
      </c>
      <c r="AR298">
        <v>11.40732</v>
      </c>
      <c r="AS298">
        <v>0</v>
      </c>
      <c r="AT298">
        <v>0</v>
      </c>
      <c r="AU298">
        <v>12.28858402</v>
      </c>
      <c r="AV298">
        <v>0</v>
      </c>
      <c r="AW298">
        <v>14.33</v>
      </c>
      <c r="AX298">
        <v>13.4</v>
      </c>
      <c r="AY298">
        <v>0</v>
      </c>
      <c r="AZ298">
        <v>15.48</v>
      </c>
      <c r="BA298">
        <v>0</v>
      </c>
      <c r="BB298">
        <v>0</v>
      </c>
      <c r="BC298">
        <v>0</v>
      </c>
      <c r="BD298">
        <v>12.28</v>
      </c>
      <c r="BE298">
        <v>439</v>
      </c>
      <c r="BF298">
        <v>350</v>
      </c>
      <c r="BG298">
        <v>0</v>
      </c>
      <c r="BH298">
        <v>0</v>
      </c>
      <c r="BI298">
        <v>0</v>
      </c>
      <c r="BJ298">
        <v>446</v>
      </c>
      <c r="BK298">
        <v>0</v>
      </c>
      <c r="BL298">
        <v>487</v>
      </c>
      <c r="BM298">
        <v>446</v>
      </c>
      <c r="BN298">
        <v>0</v>
      </c>
      <c r="BO298">
        <v>420</v>
      </c>
      <c r="BP298">
        <v>0</v>
      </c>
      <c r="BQ298">
        <v>0</v>
      </c>
      <c r="BR298">
        <v>0</v>
      </c>
      <c r="BS298">
        <v>350</v>
      </c>
      <c r="BT298">
        <v>1</v>
      </c>
      <c r="BU298">
        <v>1</v>
      </c>
      <c r="BV298">
        <v>450</v>
      </c>
      <c r="BW298">
        <v>0</v>
      </c>
      <c r="BX298">
        <v>0</v>
      </c>
      <c r="BY298">
        <v>1</v>
      </c>
      <c r="BZ298">
        <v>0</v>
      </c>
      <c r="CA298">
        <v>1</v>
      </c>
      <c r="CB298">
        <v>1</v>
      </c>
      <c r="CC298">
        <v>0</v>
      </c>
      <c r="CD298">
        <v>30</v>
      </c>
      <c r="CE298">
        <v>0</v>
      </c>
      <c r="CF298">
        <v>0</v>
      </c>
      <c r="CG298">
        <v>0</v>
      </c>
      <c r="CH298">
        <v>1</v>
      </c>
      <c r="CI298" t="s">
        <v>7072</v>
      </c>
      <c r="CJ298" t="s">
        <v>7071</v>
      </c>
      <c r="CK298" t="s">
        <v>7064</v>
      </c>
      <c r="CL298">
        <v>0</v>
      </c>
      <c r="CM298">
        <v>0</v>
      </c>
      <c r="CN298" t="s">
        <v>7070</v>
      </c>
      <c r="CO298">
        <v>0</v>
      </c>
      <c r="CP298" t="s">
        <v>7069</v>
      </c>
      <c r="CQ298" t="s">
        <v>7068</v>
      </c>
      <c r="CR298">
        <v>0</v>
      </c>
      <c r="CS298" t="s">
        <v>7067</v>
      </c>
      <c r="CT298">
        <v>0</v>
      </c>
      <c r="CU298">
        <v>0</v>
      </c>
      <c r="CV298">
        <v>0</v>
      </c>
      <c r="CW298" t="s">
        <v>7066</v>
      </c>
      <c r="CX298" t="s">
        <v>25</v>
      </c>
      <c r="CY298" t="s">
        <v>7065</v>
      </c>
      <c r="CZ298">
        <v>0</v>
      </c>
      <c r="DA298">
        <v>11.40732</v>
      </c>
      <c r="DB298">
        <v>114073.2</v>
      </c>
      <c r="DC298">
        <v>114073.2</v>
      </c>
      <c r="DD298">
        <v>0</v>
      </c>
      <c r="DE298">
        <v>450</v>
      </c>
      <c r="DF298" t="s">
        <v>7064</v>
      </c>
      <c r="DG298">
        <v>0</v>
      </c>
      <c r="DH298" t="s">
        <v>7065</v>
      </c>
      <c r="DI298">
        <v>10000</v>
      </c>
      <c r="DJ298" t="s">
        <v>288</v>
      </c>
      <c r="DK298">
        <v>1200</v>
      </c>
      <c r="DL298">
        <v>30</v>
      </c>
      <c r="DM298" t="s">
        <v>2104</v>
      </c>
      <c r="DN298" t="s">
        <v>7076</v>
      </c>
      <c r="DO298" t="s">
        <v>8549</v>
      </c>
      <c r="DQ298">
        <f t="shared" si="9"/>
        <v>1</v>
      </c>
    </row>
    <row r="299" spans="1:121" x14ac:dyDescent="0.35">
      <c r="A299" t="str">
        <f t="shared" si="8"/>
        <v>FFSH3012</v>
      </c>
      <c r="B299" t="s">
        <v>7011</v>
      </c>
      <c r="C299">
        <v>10000</v>
      </c>
      <c r="D299" t="s">
        <v>7011</v>
      </c>
      <c r="E299" t="s">
        <v>288</v>
      </c>
      <c r="F299" t="s">
        <v>7011</v>
      </c>
      <c r="G299" t="s">
        <v>7024</v>
      </c>
      <c r="H299" t="s">
        <v>2424</v>
      </c>
      <c r="I299" t="s">
        <v>2341</v>
      </c>
      <c r="J299" t="s">
        <v>7023</v>
      </c>
      <c r="K299">
        <v>10000</v>
      </c>
      <c r="L299" t="s">
        <v>7022</v>
      </c>
      <c r="M299" t="s">
        <v>7011</v>
      </c>
      <c r="N299" t="s">
        <v>7011</v>
      </c>
      <c r="O299" t="s">
        <v>7011</v>
      </c>
      <c r="P299">
        <v>0</v>
      </c>
      <c r="Q299">
        <v>2895627</v>
      </c>
      <c r="R299">
        <v>0</v>
      </c>
      <c r="S299" t="s">
        <v>7021</v>
      </c>
      <c r="T299" t="s">
        <v>7020</v>
      </c>
      <c r="U299">
        <v>0</v>
      </c>
      <c r="V299">
        <v>1784269</v>
      </c>
      <c r="W299">
        <v>0</v>
      </c>
      <c r="X299">
        <v>0</v>
      </c>
      <c r="Y299">
        <v>0</v>
      </c>
      <c r="Z299" t="s">
        <v>7011</v>
      </c>
      <c r="AA299" t="s">
        <v>48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 t="s">
        <v>48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9.8941499999999998</v>
      </c>
      <c r="AQ299">
        <v>10.010899999999999</v>
      </c>
      <c r="AR299">
        <v>9.3004200000000008</v>
      </c>
      <c r="AS299">
        <v>11.31148763</v>
      </c>
      <c r="AT299">
        <v>0</v>
      </c>
      <c r="AU299">
        <v>16.1521872</v>
      </c>
      <c r="AV299">
        <v>0</v>
      </c>
      <c r="AW299">
        <v>11.67</v>
      </c>
      <c r="AX299">
        <v>12.61</v>
      </c>
      <c r="AY299">
        <v>0</v>
      </c>
      <c r="AZ299">
        <v>12.64</v>
      </c>
      <c r="BA299">
        <v>0</v>
      </c>
      <c r="BB299">
        <v>0</v>
      </c>
      <c r="BC299">
        <v>0</v>
      </c>
      <c r="BD299">
        <v>10.010899999999999</v>
      </c>
      <c r="BE299">
        <v>178</v>
      </c>
      <c r="BF299">
        <v>353</v>
      </c>
      <c r="BG299">
        <v>0</v>
      </c>
      <c r="BH299">
        <v>450</v>
      </c>
      <c r="BI299">
        <v>0</v>
      </c>
      <c r="BJ299">
        <v>426</v>
      </c>
      <c r="BK299">
        <v>0</v>
      </c>
      <c r="BL299">
        <v>489</v>
      </c>
      <c r="BM299">
        <v>426</v>
      </c>
      <c r="BN299">
        <v>0</v>
      </c>
      <c r="BO299">
        <v>449</v>
      </c>
      <c r="BP299">
        <v>0</v>
      </c>
      <c r="BQ299">
        <v>0</v>
      </c>
      <c r="BR299">
        <v>0</v>
      </c>
      <c r="BS299">
        <v>353</v>
      </c>
      <c r="BT299">
        <v>1</v>
      </c>
      <c r="BU299">
        <v>1</v>
      </c>
      <c r="BV299">
        <v>450</v>
      </c>
      <c r="BW299">
        <v>1</v>
      </c>
      <c r="BX299">
        <v>0</v>
      </c>
      <c r="BY299">
        <v>1</v>
      </c>
      <c r="BZ299">
        <v>0</v>
      </c>
      <c r="CA299">
        <v>1</v>
      </c>
      <c r="CB299">
        <v>1</v>
      </c>
      <c r="CC299">
        <v>0</v>
      </c>
      <c r="CD299">
        <v>30</v>
      </c>
      <c r="CE299">
        <v>0</v>
      </c>
      <c r="CF299">
        <v>0</v>
      </c>
      <c r="CG299">
        <v>0</v>
      </c>
      <c r="CH299">
        <v>1</v>
      </c>
      <c r="CI299" t="s">
        <v>7019</v>
      </c>
      <c r="CJ299" t="s">
        <v>7018</v>
      </c>
      <c r="CK299" t="s">
        <v>7010</v>
      </c>
      <c r="CL299" t="s">
        <v>7017</v>
      </c>
      <c r="CM299">
        <v>0</v>
      </c>
      <c r="CN299" t="s">
        <v>7016</v>
      </c>
      <c r="CO299">
        <v>0</v>
      </c>
      <c r="CP299" t="s">
        <v>7015</v>
      </c>
      <c r="CQ299" t="s">
        <v>7014</v>
      </c>
      <c r="CR299">
        <v>0</v>
      </c>
      <c r="CS299" t="s">
        <v>7013</v>
      </c>
      <c r="CT299">
        <v>0</v>
      </c>
      <c r="CU299">
        <v>0</v>
      </c>
      <c r="CV299">
        <v>0</v>
      </c>
      <c r="CW299" t="s">
        <v>7012</v>
      </c>
      <c r="CX299" t="s">
        <v>25</v>
      </c>
      <c r="CY299" t="s">
        <v>7011</v>
      </c>
      <c r="CZ299">
        <v>0</v>
      </c>
      <c r="DA299">
        <v>9.3004200000000008</v>
      </c>
      <c r="DB299">
        <v>93004.2</v>
      </c>
      <c r="DC299">
        <v>93004.2</v>
      </c>
      <c r="DD299">
        <v>0</v>
      </c>
      <c r="DE299">
        <v>450</v>
      </c>
      <c r="DF299" t="s">
        <v>7010</v>
      </c>
      <c r="DG299">
        <v>0</v>
      </c>
      <c r="DH299" t="s">
        <v>7011</v>
      </c>
      <c r="DI299">
        <v>10000</v>
      </c>
      <c r="DJ299" t="s">
        <v>288</v>
      </c>
      <c r="DK299">
        <v>1200</v>
      </c>
      <c r="DL299">
        <v>46</v>
      </c>
      <c r="DM299" t="s">
        <v>2104</v>
      </c>
      <c r="DN299" t="s">
        <v>7023</v>
      </c>
      <c r="DO299" t="s">
        <v>8549</v>
      </c>
      <c r="DQ299">
        <f t="shared" si="9"/>
        <v>1</v>
      </c>
    </row>
    <row r="300" spans="1:121" x14ac:dyDescent="0.35">
      <c r="A300" t="str">
        <f t="shared" si="8"/>
        <v>FFSH4012</v>
      </c>
      <c r="B300" t="s">
        <v>6950</v>
      </c>
      <c r="C300">
        <v>10000</v>
      </c>
      <c r="D300" t="s">
        <v>6950</v>
      </c>
      <c r="E300" t="s">
        <v>288</v>
      </c>
      <c r="F300" t="s">
        <v>6950</v>
      </c>
      <c r="G300" t="s">
        <v>6959</v>
      </c>
      <c r="H300" t="s">
        <v>2424</v>
      </c>
      <c r="I300" t="s">
        <v>2341</v>
      </c>
      <c r="J300" t="s">
        <v>6958</v>
      </c>
      <c r="K300">
        <v>10000</v>
      </c>
      <c r="L300" t="s">
        <v>6957</v>
      </c>
      <c r="M300">
        <v>0</v>
      </c>
      <c r="N300" t="s">
        <v>6950</v>
      </c>
      <c r="O300">
        <v>0</v>
      </c>
      <c r="P300">
        <v>0</v>
      </c>
      <c r="Q300">
        <v>0</v>
      </c>
      <c r="R300">
        <v>0</v>
      </c>
      <c r="S300" t="s">
        <v>6956</v>
      </c>
      <c r="T300" t="s">
        <v>6955</v>
      </c>
      <c r="U300">
        <v>0</v>
      </c>
      <c r="V300">
        <v>0</v>
      </c>
      <c r="W300">
        <v>0</v>
      </c>
      <c r="X300">
        <v>0</v>
      </c>
      <c r="Y300">
        <v>0</v>
      </c>
      <c r="Z300" t="s">
        <v>6950</v>
      </c>
      <c r="AA300" t="s">
        <v>48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 t="s">
        <v>48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14.074759999999999</v>
      </c>
      <c r="AQ300">
        <v>0</v>
      </c>
      <c r="AR300">
        <v>12.41151</v>
      </c>
      <c r="AS300">
        <v>0</v>
      </c>
      <c r="AT300">
        <v>0</v>
      </c>
      <c r="AU300">
        <v>0</v>
      </c>
      <c r="AV300">
        <v>0</v>
      </c>
      <c r="AW300">
        <v>15.28</v>
      </c>
      <c r="AX300">
        <v>13.07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13.228199999999999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2700</v>
      </c>
      <c r="BT300">
        <v>450</v>
      </c>
      <c r="BU300">
        <v>0</v>
      </c>
      <c r="BV300">
        <v>450</v>
      </c>
      <c r="BW300">
        <v>0</v>
      </c>
      <c r="BX300">
        <v>0</v>
      </c>
      <c r="BY300">
        <v>0</v>
      </c>
      <c r="BZ300">
        <v>0</v>
      </c>
      <c r="CA300">
        <v>1</v>
      </c>
      <c r="CB300">
        <v>450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450</v>
      </c>
      <c r="CI300" t="s">
        <v>6954</v>
      </c>
      <c r="CJ300">
        <v>0</v>
      </c>
      <c r="CK300" t="s">
        <v>6949</v>
      </c>
      <c r="CL300">
        <v>0</v>
      </c>
      <c r="CM300">
        <v>0</v>
      </c>
      <c r="CN300">
        <v>0</v>
      </c>
      <c r="CO300">
        <v>0</v>
      </c>
      <c r="CP300" t="s">
        <v>6953</v>
      </c>
      <c r="CQ300" t="s">
        <v>6952</v>
      </c>
      <c r="CR300">
        <v>0</v>
      </c>
      <c r="CS300">
        <v>0</v>
      </c>
      <c r="CT300">
        <v>0</v>
      </c>
      <c r="CU300">
        <v>0</v>
      </c>
      <c r="CV300">
        <v>0</v>
      </c>
      <c r="CW300" t="s">
        <v>6951</v>
      </c>
      <c r="CX300" t="s">
        <v>25</v>
      </c>
      <c r="CY300" t="s">
        <v>6950</v>
      </c>
      <c r="CZ300">
        <v>0</v>
      </c>
      <c r="DA300">
        <v>12.41151</v>
      </c>
      <c r="DB300">
        <v>124115.1</v>
      </c>
      <c r="DC300">
        <v>124115.1</v>
      </c>
      <c r="DD300">
        <v>0</v>
      </c>
      <c r="DE300">
        <v>450</v>
      </c>
      <c r="DF300" t="s">
        <v>6949</v>
      </c>
      <c r="DG300">
        <v>0</v>
      </c>
      <c r="DH300" t="s">
        <v>6950</v>
      </c>
      <c r="DI300">
        <v>10000</v>
      </c>
      <c r="DJ300" t="s">
        <v>288</v>
      </c>
      <c r="DK300">
        <v>1200</v>
      </c>
      <c r="DL300">
        <v>61</v>
      </c>
      <c r="DM300" t="s">
        <v>2104</v>
      </c>
      <c r="DN300" t="s">
        <v>6958</v>
      </c>
      <c r="DO300" t="s">
        <v>8549</v>
      </c>
      <c r="DQ300">
        <f t="shared" si="9"/>
        <v>1</v>
      </c>
    </row>
    <row r="301" spans="1:121" x14ac:dyDescent="0.35">
      <c r="A301" t="str">
        <f t="shared" si="8"/>
        <v>FFSH4012</v>
      </c>
      <c r="B301" t="s">
        <v>6935</v>
      </c>
      <c r="C301">
        <v>10000</v>
      </c>
      <c r="D301" t="s">
        <v>6935</v>
      </c>
      <c r="E301" t="s">
        <v>288</v>
      </c>
      <c r="F301" t="s">
        <v>6935</v>
      </c>
      <c r="G301" t="s">
        <v>6948</v>
      </c>
      <c r="H301" t="s">
        <v>2424</v>
      </c>
      <c r="I301" t="s">
        <v>2341</v>
      </c>
      <c r="J301" t="s">
        <v>6947</v>
      </c>
      <c r="K301">
        <v>10000</v>
      </c>
      <c r="L301" t="s">
        <v>6946</v>
      </c>
      <c r="M301" t="s">
        <v>6935</v>
      </c>
      <c r="N301" t="s">
        <v>6935</v>
      </c>
      <c r="O301" t="s">
        <v>6935</v>
      </c>
      <c r="P301">
        <v>0</v>
      </c>
      <c r="Q301">
        <v>2895626</v>
      </c>
      <c r="R301">
        <v>0</v>
      </c>
      <c r="S301" t="s">
        <v>6945</v>
      </c>
      <c r="T301" t="s">
        <v>6944</v>
      </c>
      <c r="U301">
        <v>0</v>
      </c>
      <c r="V301">
        <v>1784271</v>
      </c>
      <c r="W301">
        <v>0</v>
      </c>
      <c r="X301">
        <v>0</v>
      </c>
      <c r="Y301">
        <v>0</v>
      </c>
      <c r="Z301" t="s">
        <v>6935</v>
      </c>
      <c r="AA301" t="s">
        <v>48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 t="s">
        <v>48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14.1172</v>
      </c>
      <c r="AQ301">
        <v>11.56</v>
      </c>
      <c r="AR301">
        <v>12.01966</v>
      </c>
      <c r="AS301">
        <v>14.332089140000001</v>
      </c>
      <c r="AT301">
        <v>0</v>
      </c>
      <c r="AU301">
        <v>12.94759326</v>
      </c>
      <c r="AV301">
        <v>0</v>
      </c>
      <c r="AW301">
        <v>15.09</v>
      </c>
      <c r="AX301">
        <v>14.11</v>
      </c>
      <c r="AY301">
        <v>0</v>
      </c>
      <c r="AZ301">
        <v>16.34</v>
      </c>
      <c r="BA301">
        <v>0</v>
      </c>
      <c r="BB301">
        <v>0</v>
      </c>
      <c r="BC301">
        <v>0</v>
      </c>
      <c r="BD301">
        <v>11.56</v>
      </c>
      <c r="BE301">
        <v>440</v>
      </c>
      <c r="BF301">
        <v>450</v>
      </c>
      <c r="BG301">
        <v>0</v>
      </c>
      <c r="BH301">
        <v>0</v>
      </c>
      <c r="BI301">
        <v>0</v>
      </c>
      <c r="BJ301">
        <v>446</v>
      </c>
      <c r="BK301">
        <v>0</v>
      </c>
      <c r="BL301">
        <v>395</v>
      </c>
      <c r="BM301">
        <v>444</v>
      </c>
      <c r="BN301">
        <v>0</v>
      </c>
      <c r="BO301">
        <v>449</v>
      </c>
      <c r="BP301">
        <v>0</v>
      </c>
      <c r="BQ301">
        <v>0</v>
      </c>
      <c r="BR301">
        <v>0</v>
      </c>
      <c r="BS301">
        <v>450</v>
      </c>
      <c r="BT301">
        <v>1</v>
      </c>
      <c r="BU301">
        <v>1</v>
      </c>
      <c r="BV301">
        <v>450</v>
      </c>
      <c r="BW301">
        <v>1</v>
      </c>
      <c r="BX301">
        <v>0</v>
      </c>
      <c r="BY301">
        <v>1</v>
      </c>
      <c r="BZ301">
        <v>0</v>
      </c>
      <c r="CA301">
        <v>1</v>
      </c>
      <c r="CB301">
        <v>1</v>
      </c>
      <c r="CC301">
        <v>0</v>
      </c>
      <c r="CD301">
        <v>30</v>
      </c>
      <c r="CE301">
        <v>0</v>
      </c>
      <c r="CF301">
        <v>0</v>
      </c>
      <c r="CG301">
        <v>0</v>
      </c>
      <c r="CH301">
        <v>1</v>
      </c>
      <c r="CI301" t="s">
        <v>6943</v>
      </c>
      <c r="CJ301" t="s">
        <v>6942</v>
      </c>
      <c r="CK301" t="s">
        <v>6941</v>
      </c>
      <c r="CL301" t="s">
        <v>6940</v>
      </c>
      <c r="CM301">
        <v>0</v>
      </c>
      <c r="CN301" t="s">
        <v>6939</v>
      </c>
      <c r="CO301">
        <v>0</v>
      </c>
      <c r="CP301" t="s">
        <v>6938</v>
      </c>
      <c r="CQ301" t="s">
        <v>6937</v>
      </c>
      <c r="CR301">
        <v>0</v>
      </c>
      <c r="CS301" t="s">
        <v>6936</v>
      </c>
      <c r="CT301">
        <v>0</v>
      </c>
      <c r="CU301">
        <v>0</v>
      </c>
      <c r="CV301">
        <v>0</v>
      </c>
      <c r="CW301" t="s">
        <v>6934</v>
      </c>
      <c r="CX301" t="s">
        <v>36</v>
      </c>
      <c r="CY301" t="s">
        <v>6935</v>
      </c>
      <c r="CZ301">
        <v>0</v>
      </c>
      <c r="DA301">
        <v>11.56</v>
      </c>
      <c r="DB301">
        <v>115600</v>
      </c>
      <c r="DC301">
        <v>115600</v>
      </c>
      <c r="DD301">
        <v>450</v>
      </c>
      <c r="DE301">
        <v>1</v>
      </c>
      <c r="DF301" t="s">
        <v>6934</v>
      </c>
      <c r="DG301">
        <v>0</v>
      </c>
      <c r="DH301" t="s">
        <v>6935</v>
      </c>
      <c r="DI301">
        <v>10000</v>
      </c>
      <c r="DJ301" t="s">
        <v>288</v>
      </c>
      <c r="DK301">
        <v>1200</v>
      </c>
      <c r="DL301">
        <v>25</v>
      </c>
      <c r="DM301" t="s">
        <v>2104</v>
      </c>
      <c r="DN301" t="s">
        <v>6947</v>
      </c>
      <c r="DO301" t="s">
        <v>2030</v>
      </c>
      <c r="DQ301">
        <f t="shared" si="9"/>
        <v>1</v>
      </c>
    </row>
    <row r="302" spans="1:121" x14ac:dyDescent="0.35">
      <c r="A302" t="str">
        <f t="shared" si="8"/>
        <v>FFSH5012</v>
      </c>
      <c r="B302" t="s">
        <v>6895</v>
      </c>
      <c r="C302">
        <v>10000</v>
      </c>
      <c r="D302" t="s">
        <v>6895</v>
      </c>
      <c r="E302" t="s">
        <v>288</v>
      </c>
      <c r="F302" t="s">
        <v>6895</v>
      </c>
      <c r="G302" t="s">
        <v>6908</v>
      </c>
      <c r="H302" t="s">
        <v>2424</v>
      </c>
      <c r="I302" t="s">
        <v>2341</v>
      </c>
      <c r="J302" t="s">
        <v>6907</v>
      </c>
      <c r="K302">
        <v>10000</v>
      </c>
      <c r="L302" t="s">
        <v>6906</v>
      </c>
      <c r="M302" t="s">
        <v>6895</v>
      </c>
      <c r="N302" t="s">
        <v>6895</v>
      </c>
      <c r="O302" t="s">
        <v>6895</v>
      </c>
      <c r="P302">
        <v>0</v>
      </c>
      <c r="Q302">
        <v>2895625</v>
      </c>
      <c r="R302">
        <v>0</v>
      </c>
      <c r="S302" t="s">
        <v>6905</v>
      </c>
      <c r="T302" t="s">
        <v>6904</v>
      </c>
      <c r="U302">
        <v>0</v>
      </c>
      <c r="V302">
        <v>1784413</v>
      </c>
      <c r="W302">
        <v>0</v>
      </c>
      <c r="X302">
        <v>0</v>
      </c>
      <c r="Y302">
        <v>0</v>
      </c>
      <c r="Z302" t="s">
        <v>6895</v>
      </c>
      <c r="AA302" t="s">
        <v>48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 t="s">
        <v>48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16.956</v>
      </c>
      <c r="AQ302">
        <v>16.690000000000001</v>
      </c>
      <c r="AR302">
        <v>15.50605</v>
      </c>
      <c r="AS302">
        <v>18.858850990000001</v>
      </c>
      <c r="AT302">
        <v>0</v>
      </c>
      <c r="AU302">
        <v>18.21966716</v>
      </c>
      <c r="AV302">
        <v>0</v>
      </c>
      <c r="AW302">
        <v>19.09</v>
      </c>
      <c r="AX302">
        <v>22.74</v>
      </c>
      <c r="AY302">
        <v>0</v>
      </c>
      <c r="AZ302">
        <v>20.04</v>
      </c>
      <c r="BA302">
        <v>0</v>
      </c>
      <c r="BB302">
        <v>0</v>
      </c>
      <c r="BC302">
        <v>0</v>
      </c>
      <c r="BD302">
        <v>16.690000000000001</v>
      </c>
      <c r="BE302">
        <v>392</v>
      </c>
      <c r="BF302">
        <v>293</v>
      </c>
      <c r="BG302">
        <v>0</v>
      </c>
      <c r="BH302">
        <v>450</v>
      </c>
      <c r="BI302">
        <v>0</v>
      </c>
      <c r="BJ302">
        <v>172</v>
      </c>
      <c r="BK302">
        <v>0</v>
      </c>
      <c r="BL302">
        <v>413</v>
      </c>
      <c r="BM302">
        <v>36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293</v>
      </c>
      <c r="BT302">
        <v>1</v>
      </c>
      <c r="BU302">
        <v>1</v>
      </c>
      <c r="BV302">
        <v>450</v>
      </c>
      <c r="BW302">
        <v>1</v>
      </c>
      <c r="BX302">
        <v>0</v>
      </c>
      <c r="BY302">
        <v>1</v>
      </c>
      <c r="BZ302">
        <v>0</v>
      </c>
      <c r="CA302">
        <v>1</v>
      </c>
      <c r="CB302">
        <v>1</v>
      </c>
      <c r="CC302">
        <v>0</v>
      </c>
      <c r="CD302">
        <v>1</v>
      </c>
      <c r="CE302">
        <v>0</v>
      </c>
      <c r="CF302">
        <v>0</v>
      </c>
      <c r="CG302">
        <v>0</v>
      </c>
      <c r="CH302">
        <v>1</v>
      </c>
      <c r="CI302" t="s">
        <v>6903</v>
      </c>
      <c r="CJ302" t="s">
        <v>6902</v>
      </c>
      <c r="CK302" t="s">
        <v>6894</v>
      </c>
      <c r="CL302" t="s">
        <v>6901</v>
      </c>
      <c r="CM302">
        <v>0</v>
      </c>
      <c r="CN302" t="s">
        <v>6900</v>
      </c>
      <c r="CO302">
        <v>0</v>
      </c>
      <c r="CP302" t="s">
        <v>6899</v>
      </c>
      <c r="CQ302" t="s">
        <v>6898</v>
      </c>
      <c r="CR302">
        <v>0</v>
      </c>
      <c r="CS302" t="s">
        <v>6897</v>
      </c>
      <c r="CT302">
        <v>0</v>
      </c>
      <c r="CU302">
        <v>0</v>
      </c>
      <c r="CV302">
        <v>0</v>
      </c>
      <c r="CW302" t="s">
        <v>6896</v>
      </c>
      <c r="CX302" t="s">
        <v>25</v>
      </c>
      <c r="CY302" t="s">
        <v>6895</v>
      </c>
      <c r="CZ302">
        <v>0</v>
      </c>
      <c r="DA302">
        <v>15.50605</v>
      </c>
      <c r="DB302">
        <v>155060.5</v>
      </c>
      <c r="DC302">
        <v>155060.5</v>
      </c>
      <c r="DD302">
        <v>0</v>
      </c>
      <c r="DE302">
        <v>450</v>
      </c>
      <c r="DF302" t="s">
        <v>6894</v>
      </c>
      <c r="DG302">
        <v>0</v>
      </c>
      <c r="DH302" t="s">
        <v>6895</v>
      </c>
      <c r="DI302">
        <v>10000</v>
      </c>
      <c r="DJ302" t="s">
        <v>288</v>
      </c>
      <c r="DK302">
        <v>1200</v>
      </c>
      <c r="DL302">
        <v>77</v>
      </c>
      <c r="DM302" t="s">
        <v>2104</v>
      </c>
      <c r="DN302" t="s">
        <v>6907</v>
      </c>
      <c r="DO302" t="s">
        <v>8549</v>
      </c>
      <c r="DQ302">
        <f t="shared" si="9"/>
        <v>1</v>
      </c>
    </row>
    <row r="303" spans="1:121" x14ac:dyDescent="0.35">
      <c r="A303" t="str">
        <f t="shared" si="8"/>
        <v>FFSP0512</v>
      </c>
      <c r="B303" t="s">
        <v>6776</v>
      </c>
      <c r="C303">
        <v>10000</v>
      </c>
      <c r="D303" t="s">
        <v>6776</v>
      </c>
      <c r="E303" t="s">
        <v>288</v>
      </c>
      <c r="F303" t="s">
        <v>6776</v>
      </c>
      <c r="G303" t="s">
        <v>6787</v>
      </c>
      <c r="H303" t="s">
        <v>2424</v>
      </c>
      <c r="I303" t="s">
        <v>6786</v>
      </c>
      <c r="J303" t="s">
        <v>6785</v>
      </c>
      <c r="K303">
        <v>10000</v>
      </c>
      <c r="L303" t="s">
        <v>6784</v>
      </c>
      <c r="M303">
        <v>0</v>
      </c>
      <c r="N303" t="s">
        <v>6776</v>
      </c>
      <c r="O303" t="s">
        <v>6776</v>
      </c>
      <c r="P303">
        <v>0</v>
      </c>
      <c r="Q303">
        <v>2773494</v>
      </c>
      <c r="R303">
        <v>0</v>
      </c>
      <c r="S303" t="s">
        <v>6783</v>
      </c>
      <c r="T303" t="s">
        <v>6782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 t="s">
        <v>48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 t="s">
        <v>48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1.89873</v>
      </c>
      <c r="AQ303">
        <v>0</v>
      </c>
      <c r="AR303">
        <v>1.46505</v>
      </c>
      <c r="AS303">
        <v>1.78175463</v>
      </c>
      <c r="AT303">
        <v>0</v>
      </c>
      <c r="AU303">
        <v>1.9253407140000001</v>
      </c>
      <c r="AV303">
        <v>0</v>
      </c>
      <c r="AW303">
        <v>1.97</v>
      </c>
      <c r="AX303">
        <v>2.23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726</v>
      </c>
      <c r="BK303">
        <v>0</v>
      </c>
      <c r="BL303">
        <v>1585</v>
      </c>
      <c r="BM303">
        <v>766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800</v>
      </c>
      <c r="BU303">
        <v>0</v>
      </c>
      <c r="BV303">
        <v>800</v>
      </c>
      <c r="BW303">
        <v>1</v>
      </c>
      <c r="BX303">
        <v>0</v>
      </c>
      <c r="BY303">
        <v>1</v>
      </c>
      <c r="BZ303">
        <v>0</v>
      </c>
      <c r="CA303">
        <v>1</v>
      </c>
      <c r="CB303">
        <v>1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 t="s">
        <v>6781</v>
      </c>
      <c r="CJ303">
        <v>0</v>
      </c>
      <c r="CK303" t="s">
        <v>6775</v>
      </c>
      <c r="CL303" t="s">
        <v>6780</v>
      </c>
      <c r="CM303">
        <v>0</v>
      </c>
      <c r="CN303" t="s">
        <v>6779</v>
      </c>
      <c r="CO303">
        <v>0</v>
      </c>
      <c r="CP303" t="s">
        <v>6778</v>
      </c>
      <c r="CQ303" t="s">
        <v>6777</v>
      </c>
      <c r="CR303">
        <v>0</v>
      </c>
      <c r="CS303">
        <v>0</v>
      </c>
      <c r="CT303">
        <v>0</v>
      </c>
      <c r="CU303">
        <v>0</v>
      </c>
      <c r="CV303">
        <v>0</v>
      </c>
      <c r="CW303">
        <v>0</v>
      </c>
      <c r="CX303" t="s">
        <v>25</v>
      </c>
      <c r="CY303" t="s">
        <v>6776</v>
      </c>
      <c r="CZ303">
        <v>0</v>
      </c>
      <c r="DA303">
        <v>1.46505</v>
      </c>
      <c r="DB303">
        <v>14650.5</v>
      </c>
      <c r="DC303">
        <v>14650.5</v>
      </c>
      <c r="DD303">
        <v>0</v>
      </c>
      <c r="DE303">
        <v>800</v>
      </c>
      <c r="DF303" t="s">
        <v>6775</v>
      </c>
      <c r="DG303">
        <v>0</v>
      </c>
      <c r="DH303" t="s">
        <v>6776</v>
      </c>
      <c r="DI303">
        <v>10000</v>
      </c>
      <c r="DJ303" t="s">
        <v>288</v>
      </c>
      <c r="DK303">
        <v>1200</v>
      </c>
      <c r="DL303" t="s">
        <v>2104</v>
      </c>
      <c r="DM303" t="s">
        <v>6786</v>
      </c>
      <c r="DN303" t="s">
        <v>6785</v>
      </c>
      <c r="DO303" t="s">
        <v>8525</v>
      </c>
      <c r="DQ303">
        <f t="shared" si="9"/>
        <v>1</v>
      </c>
    </row>
    <row r="304" spans="1:121" x14ac:dyDescent="0.35">
      <c r="A304" t="str">
        <f t="shared" si="8"/>
        <v>FFSP0812</v>
      </c>
      <c r="B304" t="s">
        <v>6746</v>
      </c>
      <c r="C304">
        <v>10000</v>
      </c>
      <c r="D304" t="s">
        <v>6746</v>
      </c>
      <c r="E304" t="s">
        <v>288</v>
      </c>
      <c r="F304" t="s">
        <v>6746</v>
      </c>
      <c r="G304" t="s">
        <v>6749</v>
      </c>
      <c r="H304" t="s">
        <v>2424</v>
      </c>
      <c r="I304" t="s">
        <v>2281</v>
      </c>
      <c r="J304" t="s">
        <v>6748</v>
      </c>
      <c r="K304">
        <v>10000</v>
      </c>
      <c r="L304" t="s">
        <v>6742</v>
      </c>
      <c r="M304">
        <v>0</v>
      </c>
      <c r="N304">
        <v>0</v>
      </c>
      <c r="O304" t="s">
        <v>6746</v>
      </c>
      <c r="P304">
        <v>0</v>
      </c>
      <c r="Q304">
        <v>0</v>
      </c>
      <c r="R304">
        <v>0</v>
      </c>
      <c r="S304" t="s">
        <v>6747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 t="s">
        <v>6746</v>
      </c>
      <c r="AA304" t="s">
        <v>48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 t="s">
        <v>48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2.5718000000000001</v>
      </c>
      <c r="AQ304">
        <v>0</v>
      </c>
      <c r="AR304">
        <v>0</v>
      </c>
      <c r="AS304">
        <v>3.4522886920000002</v>
      </c>
      <c r="AT304">
        <v>0</v>
      </c>
      <c r="AU304">
        <v>0</v>
      </c>
      <c r="AV304">
        <v>0</v>
      </c>
      <c r="AW304">
        <v>3.29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3.0253000000000001</v>
      </c>
      <c r="BE304">
        <v>438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630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1600</v>
      </c>
      <c r="BT304">
        <v>1</v>
      </c>
      <c r="BU304">
        <v>0</v>
      </c>
      <c r="BV304">
        <v>0</v>
      </c>
      <c r="BW304">
        <v>1</v>
      </c>
      <c r="BX304">
        <v>0</v>
      </c>
      <c r="BY304">
        <v>0</v>
      </c>
      <c r="BZ304">
        <v>0</v>
      </c>
      <c r="CA304">
        <v>1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800</v>
      </c>
      <c r="CI304" t="s">
        <v>6741</v>
      </c>
      <c r="CJ304">
        <v>0</v>
      </c>
      <c r="CK304">
        <v>0</v>
      </c>
      <c r="CL304" t="s">
        <v>6745</v>
      </c>
      <c r="CM304">
        <v>0</v>
      </c>
      <c r="CN304">
        <v>0</v>
      </c>
      <c r="CO304">
        <v>0</v>
      </c>
      <c r="CP304" t="s">
        <v>6744</v>
      </c>
      <c r="CQ304">
        <v>0</v>
      </c>
      <c r="CR304">
        <v>0</v>
      </c>
      <c r="CS304">
        <v>0</v>
      </c>
      <c r="CT304">
        <v>0</v>
      </c>
      <c r="CU304">
        <v>0</v>
      </c>
      <c r="CV304">
        <v>0</v>
      </c>
      <c r="CW304" t="s">
        <v>6743</v>
      </c>
      <c r="CX304" t="s">
        <v>23</v>
      </c>
      <c r="CY304" t="s">
        <v>6742</v>
      </c>
      <c r="CZ304" t="s">
        <v>48</v>
      </c>
      <c r="DA304">
        <v>2.5718000000000001</v>
      </c>
      <c r="DB304">
        <v>25718</v>
      </c>
      <c r="DC304">
        <v>25718</v>
      </c>
      <c r="DD304">
        <v>438</v>
      </c>
      <c r="DE304">
        <v>1</v>
      </c>
      <c r="DF304" t="s">
        <v>6741</v>
      </c>
      <c r="DG304">
        <v>0</v>
      </c>
      <c r="DH304" t="s">
        <v>6746</v>
      </c>
      <c r="DI304">
        <v>10000</v>
      </c>
      <c r="DJ304" t="s">
        <v>288</v>
      </c>
      <c r="DK304">
        <v>1200</v>
      </c>
      <c r="DL304">
        <v>8</v>
      </c>
      <c r="DM304" t="s">
        <v>2281</v>
      </c>
      <c r="DN304" t="s">
        <v>6748</v>
      </c>
      <c r="DO304" t="s">
        <v>8525</v>
      </c>
      <c r="DQ304">
        <f t="shared" si="9"/>
        <v>1</v>
      </c>
    </row>
    <row r="305" spans="1:121" x14ac:dyDescent="0.35">
      <c r="A305" t="str">
        <f t="shared" si="8"/>
        <v>FFSP1012</v>
      </c>
      <c r="B305" t="s">
        <v>6713</v>
      </c>
      <c r="C305">
        <v>10000</v>
      </c>
      <c r="D305" t="s">
        <v>6713</v>
      </c>
      <c r="E305" t="s">
        <v>288</v>
      </c>
      <c r="F305" t="s">
        <v>6713</v>
      </c>
      <c r="G305" t="s">
        <v>6714</v>
      </c>
      <c r="H305" t="s">
        <v>2424</v>
      </c>
      <c r="I305" t="s">
        <v>3149</v>
      </c>
      <c r="J305" t="s">
        <v>4399</v>
      </c>
      <c r="K305">
        <v>10000</v>
      </c>
      <c r="L305" t="s">
        <v>6709</v>
      </c>
      <c r="M305">
        <v>0</v>
      </c>
      <c r="N305">
        <v>0</v>
      </c>
      <c r="O305" t="s">
        <v>6713</v>
      </c>
      <c r="P305">
        <v>0</v>
      </c>
      <c r="Q305">
        <v>0</v>
      </c>
      <c r="R305">
        <v>0</v>
      </c>
      <c r="S305" t="s">
        <v>6712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 t="s">
        <v>48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 t="s">
        <v>48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3.2143999999999999</v>
      </c>
      <c r="AQ305">
        <v>0</v>
      </c>
      <c r="AR305">
        <v>0</v>
      </c>
      <c r="AS305">
        <v>3.8389453869999999</v>
      </c>
      <c r="AT305">
        <v>0</v>
      </c>
      <c r="AU305">
        <v>0</v>
      </c>
      <c r="AV305">
        <v>0</v>
      </c>
      <c r="AW305">
        <v>3.96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606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727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1</v>
      </c>
      <c r="BU305">
        <v>0</v>
      </c>
      <c r="BV305">
        <v>0</v>
      </c>
      <c r="BW305">
        <v>1</v>
      </c>
      <c r="BX305">
        <v>0</v>
      </c>
      <c r="BY305">
        <v>0</v>
      </c>
      <c r="BZ305">
        <v>0</v>
      </c>
      <c r="CA305">
        <v>1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 t="s">
        <v>6708</v>
      </c>
      <c r="CJ305">
        <v>0</v>
      </c>
      <c r="CK305">
        <v>0</v>
      </c>
      <c r="CL305" t="s">
        <v>6711</v>
      </c>
      <c r="CM305">
        <v>0</v>
      </c>
      <c r="CN305">
        <v>0</v>
      </c>
      <c r="CO305">
        <v>0</v>
      </c>
      <c r="CP305" t="s">
        <v>6710</v>
      </c>
      <c r="CQ305">
        <v>0</v>
      </c>
      <c r="CR305">
        <v>0</v>
      </c>
      <c r="CS305">
        <v>0</v>
      </c>
      <c r="CT305">
        <v>0</v>
      </c>
      <c r="CU305">
        <v>0</v>
      </c>
      <c r="CV305">
        <v>0</v>
      </c>
      <c r="CW305">
        <v>0</v>
      </c>
      <c r="CX305" t="s">
        <v>23</v>
      </c>
      <c r="CY305" t="s">
        <v>6709</v>
      </c>
      <c r="CZ305" t="s">
        <v>48</v>
      </c>
      <c r="DA305">
        <v>3.2143999999999999</v>
      </c>
      <c r="DB305">
        <v>32144</v>
      </c>
      <c r="DC305">
        <v>32144</v>
      </c>
      <c r="DD305">
        <v>606</v>
      </c>
      <c r="DE305">
        <v>1</v>
      </c>
      <c r="DF305" t="s">
        <v>6708</v>
      </c>
      <c r="DG305">
        <v>0</v>
      </c>
      <c r="DH305" t="s">
        <v>6713</v>
      </c>
      <c r="DI305">
        <v>10000</v>
      </c>
      <c r="DJ305" t="s">
        <v>288</v>
      </c>
      <c r="DK305">
        <v>1200</v>
      </c>
      <c r="DL305">
        <v>10</v>
      </c>
      <c r="DM305" t="s">
        <v>3149</v>
      </c>
      <c r="DN305" t="s">
        <v>4399</v>
      </c>
      <c r="DO305" t="s">
        <v>8525</v>
      </c>
      <c r="DQ305">
        <f t="shared" si="9"/>
        <v>1</v>
      </c>
    </row>
    <row r="306" spans="1:121" x14ac:dyDescent="0.35">
      <c r="A306" t="str">
        <f t="shared" si="8"/>
        <v>FFSP1512</v>
      </c>
      <c r="B306" t="s">
        <v>6656</v>
      </c>
      <c r="C306">
        <v>10000</v>
      </c>
      <c r="D306" t="s">
        <v>6656</v>
      </c>
      <c r="E306" t="s">
        <v>288</v>
      </c>
      <c r="F306" t="s">
        <v>6656</v>
      </c>
      <c r="G306" t="s">
        <v>6660</v>
      </c>
      <c r="H306" t="s">
        <v>2424</v>
      </c>
      <c r="I306" t="s">
        <v>6659</v>
      </c>
      <c r="J306" t="s">
        <v>6658</v>
      </c>
      <c r="K306">
        <v>10000</v>
      </c>
      <c r="L306" t="s">
        <v>6652</v>
      </c>
      <c r="M306">
        <v>0</v>
      </c>
      <c r="N306">
        <v>0</v>
      </c>
      <c r="O306" t="s">
        <v>6656</v>
      </c>
      <c r="P306">
        <v>0</v>
      </c>
      <c r="Q306">
        <v>0</v>
      </c>
      <c r="R306">
        <v>0</v>
      </c>
      <c r="S306" t="s">
        <v>6657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 t="s">
        <v>6656</v>
      </c>
      <c r="AA306" t="s">
        <v>48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 t="s">
        <v>48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4.8230000000000004</v>
      </c>
      <c r="AQ306">
        <v>0</v>
      </c>
      <c r="AR306">
        <v>0</v>
      </c>
      <c r="AS306">
        <v>5.6080020060000004</v>
      </c>
      <c r="AT306">
        <v>0</v>
      </c>
      <c r="AU306">
        <v>0</v>
      </c>
      <c r="AV306">
        <v>0</v>
      </c>
      <c r="AW306">
        <v>5.78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4.9142000000000001</v>
      </c>
      <c r="BE306">
        <v>745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443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800</v>
      </c>
      <c r="BT306">
        <v>1</v>
      </c>
      <c r="BU306">
        <v>0</v>
      </c>
      <c r="BV306">
        <v>0</v>
      </c>
      <c r="BW306">
        <v>1</v>
      </c>
      <c r="BX306">
        <v>0</v>
      </c>
      <c r="BY306">
        <v>0</v>
      </c>
      <c r="BZ306">
        <v>0</v>
      </c>
      <c r="CA306">
        <v>1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800</v>
      </c>
      <c r="CI306" t="s">
        <v>6651</v>
      </c>
      <c r="CJ306">
        <v>0</v>
      </c>
      <c r="CK306">
        <v>0</v>
      </c>
      <c r="CL306" t="s">
        <v>6655</v>
      </c>
      <c r="CM306">
        <v>0</v>
      </c>
      <c r="CN306">
        <v>0</v>
      </c>
      <c r="CO306">
        <v>0</v>
      </c>
      <c r="CP306" t="s">
        <v>6654</v>
      </c>
      <c r="CQ306">
        <v>0</v>
      </c>
      <c r="CR306">
        <v>0</v>
      </c>
      <c r="CS306">
        <v>0</v>
      </c>
      <c r="CT306">
        <v>0</v>
      </c>
      <c r="CU306">
        <v>0</v>
      </c>
      <c r="CV306">
        <v>0</v>
      </c>
      <c r="CW306" t="s">
        <v>6653</v>
      </c>
      <c r="CX306" t="s">
        <v>23</v>
      </c>
      <c r="CY306" t="s">
        <v>6652</v>
      </c>
      <c r="CZ306" t="s">
        <v>48</v>
      </c>
      <c r="DA306">
        <v>4.8230000000000004</v>
      </c>
      <c r="DB306">
        <v>48230</v>
      </c>
      <c r="DC306">
        <v>48230</v>
      </c>
      <c r="DD306">
        <v>745</v>
      </c>
      <c r="DE306">
        <v>1</v>
      </c>
      <c r="DF306" t="s">
        <v>6651</v>
      </c>
      <c r="DG306">
        <v>0</v>
      </c>
      <c r="DH306" t="s">
        <v>6656</v>
      </c>
      <c r="DI306">
        <v>10000</v>
      </c>
      <c r="DJ306" t="s">
        <v>288</v>
      </c>
      <c r="DK306">
        <v>1200</v>
      </c>
      <c r="DL306">
        <v>15</v>
      </c>
      <c r="DM306" t="s">
        <v>6659</v>
      </c>
      <c r="DN306" t="s">
        <v>6658</v>
      </c>
      <c r="DO306" t="s">
        <v>8525</v>
      </c>
      <c r="DQ306">
        <f t="shared" si="9"/>
        <v>1</v>
      </c>
    </row>
    <row r="307" spans="1:121" x14ac:dyDescent="0.35">
      <c r="A307" t="str">
        <f t="shared" si="8"/>
        <v>FFSP2012</v>
      </c>
      <c r="B307" t="s">
        <v>6624</v>
      </c>
      <c r="C307">
        <v>10000</v>
      </c>
      <c r="D307" t="s">
        <v>6624</v>
      </c>
      <c r="E307" t="s">
        <v>288</v>
      </c>
      <c r="F307" t="s">
        <v>6624</v>
      </c>
      <c r="G307" t="s">
        <v>6636</v>
      </c>
      <c r="H307" t="s">
        <v>2424</v>
      </c>
      <c r="I307" t="s">
        <v>6621</v>
      </c>
      <c r="J307" t="s">
        <v>6635</v>
      </c>
      <c r="K307">
        <v>10000</v>
      </c>
      <c r="L307" t="s">
        <v>6634</v>
      </c>
      <c r="M307" t="s">
        <v>6624</v>
      </c>
      <c r="N307" t="s">
        <v>6624</v>
      </c>
      <c r="O307" t="s">
        <v>6624</v>
      </c>
      <c r="P307">
        <v>0</v>
      </c>
      <c r="Q307">
        <v>0</v>
      </c>
      <c r="R307">
        <v>0</v>
      </c>
      <c r="S307" t="s">
        <v>6633</v>
      </c>
      <c r="T307" t="s">
        <v>6632</v>
      </c>
      <c r="U307">
        <v>0</v>
      </c>
      <c r="V307">
        <v>0</v>
      </c>
      <c r="W307">
        <v>0</v>
      </c>
      <c r="X307">
        <v>0</v>
      </c>
      <c r="Y307">
        <v>0</v>
      </c>
      <c r="Z307" t="s">
        <v>6624</v>
      </c>
      <c r="AA307" t="s">
        <v>48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 t="s">
        <v>48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7.1913</v>
      </c>
      <c r="AQ307">
        <v>6.3788999999999998</v>
      </c>
      <c r="AR307">
        <v>10.135719999999999</v>
      </c>
      <c r="AS307">
        <v>7.1986312359999998</v>
      </c>
      <c r="AT307">
        <v>0</v>
      </c>
      <c r="AU307">
        <v>0</v>
      </c>
      <c r="AV307">
        <v>0</v>
      </c>
      <c r="AW307">
        <v>7.43</v>
      </c>
      <c r="AX307">
        <v>8.73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6.3788999999999998</v>
      </c>
      <c r="BE307">
        <v>0</v>
      </c>
      <c r="BF307">
        <v>190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691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190</v>
      </c>
      <c r="BT307">
        <v>800</v>
      </c>
      <c r="BU307">
        <v>1</v>
      </c>
      <c r="BV307">
        <v>47</v>
      </c>
      <c r="BW307">
        <v>1</v>
      </c>
      <c r="BX307">
        <v>0</v>
      </c>
      <c r="BY307">
        <v>0</v>
      </c>
      <c r="BZ307">
        <v>0</v>
      </c>
      <c r="CA307">
        <v>1</v>
      </c>
      <c r="CB307">
        <v>800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1</v>
      </c>
      <c r="CI307" t="s">
        <v>6631</v>
      </c>
      <c r="CJ307" t="s">
        <v>6630</v>
      </c>
      <c r="CK307" t="s">
        <v>6629</v>
      </c>
      <c r="CL307" t="s">
        <v>6628</v>
      </c>
      <c r="CM307">
        <v>0</v>
      </c>
      <c r="CN307">
        <v>0</v>
      </c>
      <c r="CO307">
        <v>0</v>
      </c>
      <c r="CP307" t="s">
        <v>6627</v>
      </c>
      <c r="CQ307" t="s">
        <v>6626</v>
      </c>
      <c r="CR307">
        <v>0</v>
      </c>
      <c r="CS307">
        <v>0</v>
      </c>
      <c r="CT307">
        <v>0</v>
      </c>
      <c r="CU307">
        <v>0</v>
      </c>
      <c r="CV307">
        <v>0</v>
      </c>
      <c r="CW307" t="s">
        <v>6625</v>
      </c>
      <c r="CX307" t="s">
        <v>4961</v>
      </c>
      <c r="CY307" t="s">
        <v>6624</v>
      </c>
      <c r="CZ307">
        <v>0</v>
      </c>
      <c r="DA307">
        <v>6.23</v>
      </c>
      <c r="DB307">
        <v>62300</v>
      </c>
      <c r="DC307">
        <v>62300</v>
      </c>
      <c r="DD307">
        <v>553</v>
      </c>
      <c r="DE307">
        <v>1</v>
      </c>
      <c r="DF307" t="s">
        <v>6623</v>
      </c>
      <c r="DG307">
        <v>0</v>
      </c>
      <c r="DH307" t="s">
        <v>6624</v>
      </c>
      <c r="DI307">
        <v>10000</v>
      </c>
      <c r="DJ307" t="s">
        <v>288</v>
      </c>
      <c r="DK307">
        <v>1200</v>
      </c>
      <c r="DL307">
        <v>20</v>
      </c>
      <c r="DM307" t="s">
        <v>6621</v>
      </c>
      <c r="DN307" t="s">
        <v>6635</v>
      </c>
      <c r="DO307" t="s">
        <v>8525</v>
      </c>
      <c r="DQ307">
        <f t="shared" si="9"/>
        <v>1</v>
      </c>
    </row>
    <row r="308" spans="1:121" x14ac:dyDescent="0.35">
      <c r="A308" t="str">
        <f t="shared" si="8"/>
        <v>MSC010SD</v>
      </c>
      <c r="B308" t="s">
        <v>4413</v>
      </c>
      <c r="C308">
        <v>10000</v>
      </c>
      <c r="D308" t="s">
        <v>4413</v>
      </c>
      <c r="E308" t="s">
        <v>898</v>
      </c>
      <c r="F308" t="s">
        <v>4413</v>
      </c>
      <c r="G308" t="s">
        <v>4415</v>
      </c>
      <c r="H308" t="s">
        <v>4338</v>
      </c>
      <c r="I308" t="s">
        <v>3063</v>
      </c>
      <c r="J308" t="s">
        <v>4414</v>
      </c>
      <c r="K308">
        <v>10000</v>
      </c>
      <c r="L308" t="s">
        <v>4410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 t="s">
        <v>4413</v>
      </c>
      <c r="V308">
        <v>0</v>
      </c>
      <c r="W308">
        <v>0</v>
      </c>
      <c r="X308">
        <v>0</v>
      </c>
      <c r="Y308">
        <v>0</v>
      </c>
      <c r="Z308" t="s">
        <v>4413</v>
      </c>
      <c r="AA308" t="s">
        <v>48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2.4889999999999999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2.62</v>
      </c>
      <c r="AZ308">
        <v>0</v>
      </c>
      <c r="BA308">
        <v>0</v>
      </c>
      <c r="BB308">
        <v>0</v>
      </c>
      <c r="BC308">
        <v>0</v>
      </c>
      <c r="BD308">
        <v>3.4</v>
      </c>
      <c r="BE308">
        <v>171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788</v>
      </c>
      <c r="BO308">
        <v>0</v>
      </c>
      <c r="BP308">
        <v>0</v>
      </c>
      <c r="BQ308">
        <v>0</v>
      </c>
      <c r="BR308">
        <v>0</v>
      </c>
      <c r="BS308">
        <v>788</v>
      </c>
      <c r="BT308">
        <v>1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1</v>
      </c>
      <c r="CD308">
        <v>0</v>
      </c>
      <c r="CE308">
        <v>0</v>
      </c>
      <c r="CF308">
        <v>0</v>
      </c>
      <c r="CG308">
        <v>0</v>
      </c>
      <c r="CH308">
        <v>16</v>
      </c>
      <c r="CI308" t="s">
        <v>4409</v>
      </c>
      <c r="CJ308">
        <v>0</v>
      </c>
      <c r="CK308">
        <v>0</v>
      </c>
      <c r="CL308">
        <v>0</v>
      </c>
      <c r="CM308">
        <v>0</v>
      </c>
      <c r="CN308">
        <v>0</v>
      </c>
      <c r="CO308">
        <v>0</v>
      </c>
      <c r="CP308">
        <v>0</v>
      </c>
      <c r="CQ308">
        <v>0</v>
      </c>
      <c r="CR308" t="s">
        <v>4412</v>
      </c>
      <c r="CS308">
        <v>0</v>
      </c>
      <c r="CT308">
        <v>0</v>
      </c>
      <c r="CU308">
        <v>0</v>
      </c>
      <c r="CV308">
        <v>0</v>
      </c>
      <c r="CW308" t="s">
        <v>4411</v>
      </c>
      <c r="CX308" t="s">
        <v>23</v>
      </c>
      <c r="CY308" t="s">
        <v>4410</v>
      </c>
      <c r="CZ308" t="s">
        <v>48</v>
      </c>
      <c r="DA308">
        <v>2.4889999999999999</v>
      </c>
      <c r="DB308">
        <v>24890</v>
      </c>
      <c r="DC308">
        <v>24890</v>
      </c>
      <c r="DD308">
        <v>171</v>
      </c>
      <c r="DE308">
        <v>1</v>
      </c>
      <c r="DF308" t="s">
        <v>4409</v>
      </c>
      <c r="DG308">
        <v>0</v>
      </c>
      <c r="DH308" t="s">
        <v>4413</v>
      </c>
      <c r="DI308">
        <v>10000</v>
      </c>
      <c r="DJ308" t="s">
        <v>8574</v>
      </c>
      <c r="DK308">
        <v>650</v>
      </c>
      <c r="DL308">
        <v>10</v>
      </c>
      <c r="DM308" t="s">
        <v>3063</v>
      </c>
      <c r="DN308" t="s">
        <v>4414</v>
      </c>
      <c r="DO308" t="s">
        <v>2065</v>
      </c>
      <c r="DQ308">
        <f t="shared" si="9"/>
        <v>1</v>
      </c>
    </row>
    <row r="309" spans="1:121" x14ac:dyDescent="0.35">
      <c r="A309" t="str">
        <f t="shared" si="8"/>
        <v>MSC030SD</v>
      </c>
      <c r="B309" t="s">
        <v>4380</v>
      </c>
      <c r="C309">
        <v>10000</v>
      </c>
      <c r="D309" t="s">
        <v>4380</v>
      </c>
      <c r="E309" t="s">
        <v>898</v>
      </c>
      <c r="F309" t="s">
        <v>4380</v>
      </c>
      <c r="G309" t="s">
        <v>4385</v>
      </c>
      <c r="H309" t="s">
        <v>4338</v>
      </c>
      <c r="I309" t="s">
        <v>4369</v>
      </c>
      <c r="J309" t="s">
        <v>4384</v>
      </c>
      <c r="K309">
        <v>10000</v>
      </c>
      <c r="L309" t="s">
        <v>4383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 t="s">
        <v>4380</v>
      </c>
      <c r="V309">
        <v>0</v>
      </c>
      <c r="W309">
        <v>0</v>
      </c>
      <c r="X309">
        <v>0</v>
      </c>
      <c r="Y309">
        <v>0</v>
      </c>
      <c r="Z309" t="s">
        <v>4380</v>
      </c>
      <c r="AA309" t="s">
        <v>48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5.8400999999999996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5.41</v>
      </c>
      <c r="AZ309">
        <v>0</v>
      </c>
      <c r="BA309">
        <v>0</v>
      </c>
      <c r="BB309">
        <v>0</v>
      </c>
      <c r="BC309">
        <v>0</v>
      </c>
      <c r="BD309">
        <v>7</v>
      </c>
      <c r="BE309">
        <v>200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0</v>
      </c>
      <c r="BL309">
        <v>0</v>
      </c>
      <c r="BM309">
        <v>0</v>
      </c>
      <c r="BN309">
        <v>782</v>
      </c>
      <c r="BO309">
        <v>0</v>
      </c>
      <c r="BP309">
        <v>0</v>
      </c>
      <c r="BQ309">
        <v>0</v>
      </c>
      <c r="BR309">
        <v>0</v>
      </c>
      <c r="BS309">
        <v>782</v>
      </c>
      <c r="BT309">
        <v>1</v>
      </c>
      <c r="BU309">
        <v>0</v>
      </c>
      <c r="BV309">
        <v>0</v>
      </c>
      <c r="BW309">
        <v>0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1</v>
      </c>
      <c r="CD309">
        <v>0</v>
      </c>
      <c r="CE309">
        <v>0</v>
      </c>
      <c r="CF309">
        <v>0</v>
      </c>
      <c r="CG309">
        <v>0</v>
      </c>
      <c r="CH309">
        <v>8</v>
      </c>
      <c r="CI309" t="s">
        <v>4382</v>
      </c>
      <c r="CJ309">
        <v>0</v>
      </c>
      <c r="CK309">
        <v>0</v>
      </c>
      <c r="CL309">
        <v>0</v>
      </c>
      <c r="CM309">
        <v>0</v>
      </c>
      <c r="CN309">
        <v>0</v>
      </c>
      <c r="CO309">
        <v>0</v>
      </c>
      <c r="CP309">
        <v>0</v>
      </c>
      <c r="CQ309">
        <v>0</v>
      </c>
      <c r="CR309" t="s">
        <v>4379</v>
      </c>
      <c r="CS309">
        <v>0</v>
      </c>
      <c r="CT309">
        <v>0</v>
      </c>
      <c r="CU309">
        <v>0</v>
      </c>
      <c r="CV309">
        <v>0</v>
      </c>
      <c r="CW309" t="s">
        <v>4381</v>
      </c>
      <c r="CX309" t="s">
        <v>31</v>
      </c>
      <c r="CY309" t="s">
        <v>4380</v>
      </c>
      <c r="CZ309">
        <v>0</v>
      </c>
      <c r="DA309">
        <v>5.41</v>
      </c>
      <c r="DB309">
        <v>54100</v>
      </c>
      <c r="DC309">
        <v>54100</v>
      </c>
      <c r="DD309">
        <v>782</v>
      </c>
      <c r="DE309">
        <v>1</v>
      </c>
      <c r="DF309" t="s">
        <v>4379</v>
      </c>
      <c r="DG309">
        <v>0</v>
      </c>
      <c r="DH309" t="s">
        <v>4380</v>
      </c>
      <c r="DI309">
        <v>10000</v>
      </c>
      <c r="DJ309" t="s">
        <v>8574</v>
      </c>
      <c r="DK309">
        <v>650</v>
      </c>
      <c r="DL309">
        <v>30</v>
      </c>
      <c r="DM309" t="s">
        <v>4369</v>
      </c>
      <c r="DN309" t="s">
        <v>4384</v>
      </c>
      <c r="DO309" t="s">
        <v>2065</v>
      </c>
      <c r="DQ309">
        <f t="shared" si="9"/>
        <v>1</v>
      </c>
    </row>
    <row r="310" spans="1:121" x14ac:dyDescent="0.35">
      <c r="A310" t="str">
        <f t="shared" si="8"/>
        <v>MSC030SD</v>
      </c>
      <c r="B310" t="s">
        <v>4375</v>
      </c>
      <c r="C310">
        <v>10000</v>
      </c>
      <c r="D310" t="s">
        <v>4375</v>
      </c>
      <c r="E310" t="s">
        <v>898</v>
      </c>
      <c r="F310" t="s">
        <v>4375</v>
      </c>
      <c r="G310" t="s">
        <v>4378</v>
      </c>
      <c r="H310" t="s">
        <v>4338</v>
      </c>
      <c r="I310" t="s">
        <v>4377</v>
      </c>
      <c r="J310" t="s">
        <v>4376</v>
      </c>
      <c r="K310">
        <v>10000</v>
      </c>
      <c r="L310" t="s">
        <v>4372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 t="s">
        <v>4375</v>
      </c>
      <c r="V310">
        <v>0</v>
      </c>
      <c r="W310">
        <v>0</v>
      </c>
      <c r="X310">
        <v>0</v>
      </c>
      <c r="Y310">
        <v>0</v>
      </c>
      <c r="Z310" t="s">
        <v>4375</v>
      </c>
      <c r="AA310" t="s">
        <v>48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5.9290900000000004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6.03</v>
      </c>
      <c r="AZ310">
        <v>0</v>
      </c>
      <c r="BA310">
        <v>0</v>
      </c>
      <c r="BB310">
        <v>0</v>
      </c>
      <c r="BC310">
        <v>0</v>
      </c>
      <c r="BD310">
        <v>7.8</v>
      </c>
      <c r="BE310">
        <v>135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0</v>
      </c>
      <c r="BL310">
        <v>0</v>
      </c>
      <c r="BM310">
        <v>0</v>
      </c>
      <c r="BN310">
        <v>136</v>
      </c>
      <c r="BO310">
        <v>0</v>
      </c>
      <c r="BP310">
        <v>0</v>
      </c>
      <c r="BQ310">
        <v>0</v>
      </c>
      <c r="BR310">
        <v>0</v>
      </c>
      <c r="BS310">
        <v>136</v>
      </c>
      <c r="BT310">
        <v>1</v>
      </c>
      <c r="BU310">
        <v>0</v>
      </c>
      <c r="BV310">
        <v>0</v>
      </c>
      <c r="BW310">
        <v>0</v>
      </c>
      <c r="BX310">
        <v>0</v>
      </c>
      <c r="BY310">
        <v>0</v>
      </c>
      <c r="BZ310">
        <v>0</v>
      </c>
      <c r="CA310">
        <v>0</v>
      </c>
      <c r="CB310">
        <v>0</v>
      </c>
      <c r="CC310">
        <v>1</v>
      </c>
      <c r="CD310">
        <v>0</v>
      </c>
      <c r="CE310">
        <v>0</v>
      </c>
      <c r="CF310">
        <v>0</v>
      </c>
      <c r="CG310">
        <v>0</v>
      </c>
      <c r="CH310">
        <v>7</v>
      </c>
      <c r="CI310" t="s">
        <v>4371</v>
      </c>
      <c r="CJ310">
        <v>0</v>
      </c>
      <c r="CK310">
        <v>0</v>
      </c>
      <c r="CL310">
        <v>0</v>
      </c>
      <c r="CM310">
        <v>0</v>
      </c>
      <c r="CN310">
        <v>0</v>
      </c>
      <c r="CO310">
        <v>0</v>
      </c>
      <c r="CP310">
        <v>0</v>
      </c>
      <c r="CQ310">
        <v>0</v>
      </c>
      <c r="CR310" t="s">
        <v>4374</v>
      </c>
      <c r="CS310">
        <v>0</v>
      </c>
      <c r="CT310">
        <v>0</v>
      </c>
      <c r="CU310">
        <v>0</v>
      </c>
      <c r="CV310">
        <v>0</v>
      </c>
      <c r="CW310" t="s">
        <v>4373</v>
      </c>
      <c r="CX310" t="s">
        <v>23</v>
      </c>
      <c r="CY310" t="s">
        <v>4372</v>
      </c>
      <c r="CZ310" t="s">
        <v>48</v>
      </c>
      <c r="DA310">
        <v>5.9290900000000004</v>
      </c>
      <c r="DB310">
        <v>59290.9</v>
      </c>
      <c r="DC310">
        <v>59290.9</v>
      </c>
      <c r="DD310">
        <v>135</v>
      </c>
      <c r="DE310">
        <v>1</v>
      </c>
      <c r="DF310" t="s">
        <v>4371</v>
      </c>
      <c r="DG310">
        <v>0</v>
      </c>
      <c r="DH310" t="s">
        <v>4375</v>
      </c>
      <c r="DI310">
        <v>10000</v>
      </c>
      <c r="DJ310" t="s">
        <v>8574</v>
      </c>
      <c r="DK310">
        <v>650</v>
      </c>
      <c r="DL310">
        <v>30</v>
      </c>
      <c r="DM310" t="s">
        <v>4377</v>
      </c>
      <c r="DN310" t="s">
        <v>4376</v>
      </c>
      <c r="DO310" t="s">
        <v>8565</v>
      </c>
      <c r="DQ310">
        <f t="shared" si="9"/>
        <v>1</v>
      </c>
    </row>
    <row r="311" spans="1:121" x14ac:dyDescent="0.35">
      <c r="A311" t="str">
        <f t="shared" si="8"/>
        <v>MSC050SD</v>
      </c>
      <c r="B311" t="s">
        <v>4341</v>
      </c>
      <c r="C311">
        <v>10000</v>
      </c>
      <c r="D311" t="s">
        <v>4341</v>
      </c>
      <c r="E311" t="s">
        <v>898</v>
      </c>
      <c r="F311" t="s">
        <v>4341</v>
      </c>
      <c r="G311" t="s">
        <v>4347</v>
      </c>
      <c r="H311" t="s">
        <v>4338</v>
      </c>
      <c r="I311" t="s">
        <v>4346</v>
      </c>
      <c r="J311" t="s">
        <v>4345</v>
      </c>
      <c r="K311">
        <v>10000</v>
      </c>
      <c r="L311" t="s">
        <v>4344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 t="s">
        <v>4341</v>
      </c>
      <c r="V311">
        <v>0</v>
      </c>
      <c r="W311">
        <v>0</v>
      </c>
      <c r="X311">
        <v>0</v>
      </c>
      <c r="Y311">
        <v>0</v>
      </c>
      <c r="Z311" t="s">
        <v>4341</v>
      </c>
      <c r="AA311" t="s">
        <v>48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9.35642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8.8000000000000007</v>
      </c>
      <c r="AZ311">
        <v>0</v>
      </c>
      <c r="BA311">
        <v>0</v>
      </c>
      <c r="BB311">
        <v>0</v>
      </c>
      <c r="BC311">
        <v>0</v>
      </c>
      <c r="BD311">
        <v>10.7</v>
      </c>
      <c r="BE311">
        <v>111</v>
      </c>
      <c r="BF311">
        <v>0</v>
      </c>
      <c r="BG311">
        <v>0</v>
      </c>
      <c r="BH311">
        <v>0</v>
      </c>
      <c r="BI311">
        <v>0</v>
      </c>
      <c r="BJ311">
        <v>0</v>
      </c>
      <c r="BK311">
        <v>0</v>
      </c>
      <c r="BL311">
        <v>0</v>
      </c>
      <c r="BM311">
        <v>0</v>
      </c>
      <c r="BN311">
        <v>502</v>
      </c>
      <c r="BO311">
        <v>0</v>
      </c>
      <c r="BP311">
        <v>0</v>
      </c>
      <c r="BQ311">
        <v>0</v>
      </c>
      <c r="BR311">
        <v>0</v>
      </c>
      <c r="BS311">
        <v>502</v>
      </c>
      <c r="BT311">
        <v>1</v>
      </c>
      <c r="BU311">
        <v>0</v>
      </c>
      <c r="BV311">
        <v>0</v>
      </c>
      <c r="BW311">
        <v>0</v>
      </c>
      <c r="BX311">
        <v>0</v>
      </c>
      <c r="BY311">
        <v>0</v>
      </c>
      <c r="BZ311">
        <v>0</v>
      </c>
      <c r="CA311">
        <v>0</v>
      </c>
      <c r="CB311">
        <v>0</v>
      </c>
      <c r="CC311">
        <v>1</v>
      </c>
      <c r="CD311">
        <v>0</v>
      </c>
      <c r="CE311">
        <v>0</v>
      </c>
      <c r="CF311">
        <v>0</v>
      </c>
      <c r="CG311">
        <v>0</v>
      </c>
      <c r="CH311">
        <v>6</v>
      </c>
      <c r="CI311" t="s">
        <v>4343</v>
      </c>
      <c r="CJ311">
        <v>0</v>
      </c>
      <c r="CK311">
        <v>0</v>
      </c>
      <c r="CL311">
        <v>0</v>
      </c>
      <c r="CM311">
        <v>0</v>
      </c>
      <c r="CN311">
        <v>0</v>
      </c>
      <c r="CO311">
        <v>0</v>
      </c>
      <c r="CP311">
        <v>0</v>
      </c>
      <c r="CQ311">
        <v>0</v>
      </c>
      <c r="CR311" t="s">
        <v>4340</v>
      </c>
      <c r="CS311">
        <v>0</v>
      </c>
      <c r="CT311">
        <v>0</v>
      </c>
      <c r="CU311">
        <v>0</v>
      </c>
      <c r="CV311">
        <v>0</v>
      </c>
      <c r="CW311" t="s">
        <v>4342</v>
      </c>
      <c r="CX311" t="s">
        <v>31</v>
      </c>
      <c r="CY311" t="s">
        <v>4341</v>
      </c>
      <c r="CZ311">
        <v>0</v>
      </c>
      <c r="DA311">
        <v>8.8000000000000007</v>
      </c>
      <c r="DB311">
        <v>88000</v>
      </c>
      <c r="DC311">
        <v>88000</v>
      </c>
      <c r="DD311">
        <v>502</v>
      </c>
      <c r="DE311">
        <v>1</v>
      </c>
      <c r="DF311" t="s">
        <v>4340</v>
      </c>
      <c r="DG311">
        <v>0</v>
      </c>
      <c r="DH311" t="s">
        <v>4341</v>
      </c>
      <c r="DI311">
        <v>10000</v>
      </c>
      <c r="DJ311" t="s">
        <v>8574</v>
      </c>
      <c r="DK311">
        <v>650</v>
      </c>
      <c r="DL311">
        <v>50</v>
      </c>
      <c r="DM311" t="s">
        <v>4346</v>
      </c>
      <c r="DN311" t="s">
        <v>4345</v>
      </c>
      <c r="DO311" t="s">
        <v>8549</v>
      </c>
      <c r="DQ311">
        <f t="shared" si="9"/>
        <v>1</v>
      </c>
    </row>
    <row r="312" spans="1:121" x14ac:dyDescent="0.35">
      <c r="A312" t="str">
        <f t="shared" si="8"/>
        <v>MSC050SD</v>
      </c>
      <c r="B312" t="s">
        <v>4335</v>
      </c>
      <c r="C312">
        <v>10000</v>
      </c>
      <c r="D312" t="s">
        <v>4335</v>
      </c>
      <c r="E312" t="s">
        <v>898</v>
      </c>
      <c r="F312" t="s">
        <v>4335</v>
      </c>
      <c r="G312" t="s">
        <v>4339</v>
      </c>
      <c r="H312" t="s">
        <v>4338</v>
      </c>
      <c r="I312" t="s">
        <v>4337</v>
      </c>
      <c r="J312" t="s">
        <v>4336</v>
      </c>
      <c r="K312">
        <v>10000</v>
      </c>
      <c r="L312" t="s">
        <v>4332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 t="s">
        <v>4335</v>
      </c>
      <c r="V312">
        <v>0</v>
      </c>
      <c r="W312">
        <v>0</v>
      </c>
      <c r="X312">
        <v>0</v>
      </c>
      <c r="Y312">
        <v>0</v>
      </c>
      <c r="Z312" t="s">
        <v>4335</v>
      </c>
      <c r="AA312" t="s">
        <v>48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8.8621200000000009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9.23</v>
      </c>
      <c r="AZ312">
        <v>0</v>
      </c>
      <c r="BA312">
        <v>0</v>
      </c>
      <c r="BB312">
        <v>0</v>
      </c>
      <c r="BC312">
        <v>0</v>
      </c>
      <c r="BD312">
        <v>11.6</v>
      </c>
      <c r="BE312">
        <v>82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  <c r="BL312">
        <v>0</v>
      </c>
      <c r="BM312">
        <v>0</v>
      </c>
      <c r="BN312">
        <v>161</v>
      </c>
      <c r="BO312">
        <v>0</v>
      </c>
      <c r="BP312">
        <v>0</v>
      </c>
      <c r="BQ312">
        <v>0</v>
      </c>
      <c r="BR312">
        <v>0</v>
      </c>
      <c r="BS312">
        <v>161</v>
      </c>
      <c r="BT312">
        <v>1</v>
      </c>
      <c r="BU312">
        <v>0</v>
      </c>
      <c r="BV312">
        <v>0</v>
      </c>
      <c r="BW312">
        <v>0</v>
      </c>
      <c r="BX312">
        <v>0</v>
      </c>
      <c r="BY312">
        <v>0</v>
      </c>
      <c r="BZ312">
        <v>0</v>
      </c>
      <c r="CA312">
        <v>0</v>
      </c>
      <c r="CB312">
        <v>0</v>
      </c>
      <c r="CC312">
        <v>1</v>
      </c>
      <c r="CD312">
        <v>0</v>
      </c>
      <c r="CE312">
        <v>0</v>
      </c>
      <c r="CF312">
        <v>0</v>
      </c>
      <c r="CG312">
        <v>0</v>
      </c>
      <c r="CH312">
        <v>5</v>
      </c>
      <c r="CI312" t="s">
        <v>4331</v>
      </c>
      <c r="CJ312">
        <v>0</v>
      </c>
      <c r="CK312">
        <v>0</v>
      </c>
      <c r="CL312">
        <v>0</v>
      </c>
      <c r="CM312">
        <v>0</v>
      </c>
      <c r="CN312">
        <v>0</v>
      </c>
      <c r="CO312">
        <v>0</v>
      </c>
      <c r="CP312">
        <v>0</v>
      </c>
      <c r="CQ312">
        <v>0</v>
      </c>
      <c r="CR312" t="s">
        <v>4334</v>
      </c>
      <c r="CS312">
        <v>0</v>
      </c>
      <c r="CT312">
        <v>0</v>
      </c>
      <c r="CU312">
        <v>0</v>
      </c>
      <c r="CV312">
        <v>0</v>
      </c>
      <c r="CW312" t="s">
        <v>4333</v>
      </c>
      <c r="CX312" t="s">
        <v>23</v>
      </c>
      <c r="CY312" t="s">
        <v>4332</v>
      </c>
      <c r="CZ312" t="s">
        <v>48</v>
      </c>
      <c r="DA312">
        <v>8.8621200000000009</v>
      </c>
      <c r="DB312">
        <v>88621.2</v>
      </c>
      <c r="DC312">
        <v>88621.2</v>
      </c>
      <c r="DD312">
        <v>82</v>
      </c>
      <c r="DE312">
        <v>1</v>
      </c>
      <c r="DF312" t="s">
        <v>4331</v>
      </c>
      <c r="DG312">
        <v>0</v>
      </c>
      <c r="DH312" t="s">
        <v>4335</v>
      </c>
      <c r="DI312">
        <v>10000</v>
      </c>
      <c r="DJ312" t="s">
        <v>8574</v>
      </c>
      <c r="DK312">
        <v>650</v>
      </c>
      <c r="DL312">
        <v>88</v>
      </c>
      <c r="DM312" t="s">
        <v>4337</v>
      </c>
      <c r="DN312" t="s">
        <v>4336</v>
      </c>
      <c r="DO312" t="s">
        <v>8565</v>
      </c>
      <c r="DQ312">
        <f t="shared" si="9"/>
        <v>1</v>
      </c>
    </row>
    <row r="313" spans="1:121" x14ac:dyDescent="0.35">
      <c r="A313" t="str">
        <f t="shared" si="8"/>
        <v>MSC010SD</v>
      </c>
      <c r="B313" t="s">
        <v>4402</v>
      </c>
      <c r="C313">
        <v>10000</v>
      </c>
      <c r="D313" t="s">
        <v>4402</v>
      </c>
      <c r="E313" t="s">
        <v>898</v>
      </c>
      <c r="F313" t="s">
        <v>4402</v>
      </c>
      <c r="G313" t="s">
        <v>4408</v>
      </c>
      <c r="H313" t="s">
        <v>2424</v>
      </c>
      <c r="I313" t="s">
        <v>3063</v>
      </c>
      <c r="J313" t="s">
        <v>4407</v>
      </c>
      <c r="K313">
        <v>10000</v>
      </c>
      <c r="L313" t="s">
        <v>4406</v>
      </c>
      <c r="M313" t="s">
        <v>4402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 t="s">
        <v>4402</v>
      </c>
      <c r="V313">
        <v>0</v>
      </c>
      <c r="W313">
        <v>0</v>
      </c>
      <c r="X313">
        <v>0</v>
      </c>
      <c r="Y313">
        <v>0</v>
      </c>
      <c r="Z313" t="s">
        <v>4402</v>
      </c>
      <c r="AA313" t="s">
        <v>48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3.9634399999999999</v>
      </c>
      <c r="AQ313">
        <v>4.2320000000000002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3.81</v>
      </c>
      <c r="AZ313">
        <v>0</v>
      </c>
      <c r="BA313">
        <v>0</v>
      </c>
      <c r="BB313">
        <v>0</v>
      </c>
      <c r="BC313">
        <v>0</v>
      </c>
      <c r="BD313">
        <v>4.95</v>
      </c>
      <c r="BE313">
        <v>186</v>
      </c>
      <c r="BF313">
        <v>60</v>
      </c>
      <c r="BG313">
        <v>0</v>
      </c>
      <c r="BH313">
        <v>0</v>
      </c>
      <c r="BI313">
        <v>0</v>
      </c>
      <c r="BJ313">
        <v>0</v>
      </c>
      <c r="BK313">
        <v>0</v>
      </c>
      <c r="BL313">
        <v>0</v>
      </c>
      <c r="BM313">
        <v>0</v>
      </c>
      <c r="BN313">
        <v>129</v>
      </c>
      <c r="BO313">
        <v>0</v>
      </c>
      <c r="BP313">
        <v>0</v>
      </c>
      <c r="BQ313">
        <v>0</v>
      </c>
      <c r="BR313">
        <v>0</v>
      </c>
      <c r="BS313">
        <v>129</v>
      </c>
      <c r="BT313">
        <v>1</v>
      </c>
      <c r="BU313">
        <v>60</v>
      </c>
      <c r="BV313">
        <v>0</v>
      </c>
      <c r="BW313">
        <v>0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1</v>
      </c>
      <c r="CD313">
        <v>0</v>
      </c>
      <c r="CE313">
        <v>0</v>
      </c>
      <c r="CF313">
        <v>0</v>
      </c>
      <c r="CG313">
        <v>0</v>
      </c>
      <c r="CH313">
        <v>11</v>
      </c>
      <c r="CI313" t="s">
        <v>4405</v>
      </c>
      <c r="CJ313" t="s">
        <v>4404</v>
      </c>
      <c r="CK313">
        <v>0</v>
      </c>
      <c r="CL313">
        <v>0</v>
      </c>
      <c r="CM313">
        <v>0</v>
      </c>
      <c r="CN313">
        <v>0</v>
      </c>
      <c r="CO313">
        <v>0</v>
      </c>
      <c r="CP313">
        <v>0</v>
      </c>
      <c r="CQ313">
        <v>0</v>
      </c>
      <c r="CR313" t="s">
        <v>4401</v>
      </c>
      <c r="CS313">
        <v>0</v>
      </c>
      <c r="CT313">
        <v>0</v>
      </c>
      <c r="CU313">
        <v>0</v>
      </c>
      <c r="CV313">
        <v>0</v>
      </c>
      <c r="CW313" t="s">
        <v>4403</v>
      </c>
      <c r="CX313" t="s">
        <v>31</v>
      </c>
      <c r="CY313" t="s">
        <v>4402</v>
      </c>
      <c r="CZ313">
        <v>0</v>
      </c>
      <c r="DA313">
        <v>3.81</v>
      </c>
      <c r="DB313">
        <v>38100</v>
      </c>
      <c r="DC313">
        <v>38100</v>
      </c>
      <c r="DD313">
        <v>129</v>
      </c>
      <c r="DE313">
        <v>1</v>
      </c>
      <c r="DF313" t="s">
        <v>4401</v>
      </c>
      <c r="DG313">
        <v>0</v>
      </c>
      <c r="DH313" t="s">
        <v>4402</v>
      </c>
      <c r="DI313">
        <v>10000</v>
      </c>
      <c r="DJ313" t="s">
        <v>8574</v>
      </c>
      <c r="DK313">
        <v>1200</v>
      </c>
      <c r="DL313">
        <v>10</v>
      </c>
      <c r="DM313" t="s">
        <v>3063</v>
      </c>
      <c r="DN313" t="s">
        <v>4407</v>
      </c>
      <c r="DO313" t="s">
        <v>8549</v>
      </c>
      <c r="DQ313">
        <f t="shared" si="9"/>
        <v>1</v>
      </c>
    </row>
    <row r="314" spans="1:121" x14ac:dyDescent="0.35">
      <c r="A314" t="str">
        <f t="shared" si="8"/>
        <v>MSC010SD</v>
      </c>
      <c r="B314" t="s">
        <v>4394</v>
      </c>
      <c r="C314">
        <v>10000</v>
      </c>
      <c r="D314" t="s">
        <v>4394</v>
      </c>
      <c r="E314" t="s">
        <v>898</v>
      </c>
      <c r="F314" t="s">
        <v>4394</v>
      </c>
      <c r="G314" t="s">
        <v>4400</v>
      </c>
      <c r="H314" t="s">
        <v>2424</v>
      </c>
      <c r="I314" t="s">
        <v>3063</v>
      </c>
      <c r="J314" t="s">
        <v>4399</v>
      </c>
      <c r="K314">
        <v>10000</v>
      </c>
      <c r="L314" t="s">
        <v>4398</v>
      </c>
      <c r="M314" t="s">
        <v>4394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 t="s">
        <v>4394</v>
      </c>
      <c r="V314">
        <v>0</v>
      </c>
      <c r="W314">
        <v>0</v>
      </c>
      <c r="X314">
        <v>0</v>
      </c>
      <c r="Y314">
        <v>0</v>
      </c>
      <c r="Z314" t="s">
        <v>4394</v>
      </c>
      <c r="AA314" t="s">
        <v>48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3.81969</v>
      </c>
      <c r="AQ314">
        <v>4.0670000000000002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3.64</v>
      </c>
      <c r="AZ314">
        <v>0</v>
      </c>
      <c r="BA314">
        <v>0</v>
      </c>
      <c r="BB314">
        <v>0</v>
      </c>
      <c r="BC314">
        <v>0</v>
      </c>
      <c r="BD314">
        <v>4.0670000000000002</v>
      </c>
      <c r="BE314">
        <v>122</v>
      </c>
      <c r="BF314">
        <v>316</v>
      </c>
      <c r="BG314">
        <v>0</v>
      </c>
      <c r="BH314">
        <v>0</v>
      </c>
      <c r="BI314">
        <v>0</v>
      </c>
      <c r="BJ314">
        <v>0</v>
      </c>
      <c r="BK314">
        <v>0</v>
      </c>
      <c r="BL314">
        <v>0</v>
      </c>
      <c r="BM314">
        <v>0</v>
      </c>
      <c r="BN314">
        <v>404</v>
      </c>
      <c r="BO314">
        <v>0</v>
      </c>
      <c r="BP314">
        <v>0</v>
      </c>
      <c r="BQ314">
        <v>0</v>
      </c>
      <c r="BR314">
        <v>0</v>
      </c>
      <c r="BS314">
        <v>316</v>
      </c>
      <c r="BT314">
        <v>1</v>
      </c>
      <c r="BU314">
        <v>1</v>
      </c>
      <c r="BV314">
        <v>0</v>
      </c>
      <c r="BW314">
        <v>0</v>
      </c>
      <c r="BX314">
        <v>0</v>
      </c>
      <c r="BY314">
        <v>0</v>
      </c>
      <c r="BZ314">
        <v>0</v>
      </c>
      <c r="CA314">
        <v>0</v>
      </c>
      <c r="CB314">
        <v>0</v>
      </c>
      <c r="CC314">
        <v>1</v>
      </c>
      <c r="CD314">
        <v>0</v>
      </c>
      <c r="CE314">
        <v>0</v>
      </c>
      <c r="CF314">
        <v>0</v>
      </c>
      <c r="CG314">
        <v>0</v>
      </c>
      <c r="CH314">
        <v>2</v>
      </c>
      <c r="CI314" t="s">
        <v>4397</v>
      </c>
      <c r="CJ314" t="s">
        <v>4396</v>
      </c>
      <c r="CK314">
        <v>0</v>
      </c>
      <c r="CL314">
        <v>0</v>
      </c>
      <c r="CM314">
        <v>0</v>
      </c>
      <c r="CN314">
        <v>0</v>
      </c>
      <c r="CO314">
        <v>0</v>
      </c>
      <c r="CP314">
        <v>0</v>
      </c>
      <c r="CQ314">
        <v>0</v>
      </c>
      <c r="CR314" t="s">
        <v>4393</v>
      </c>
      <c r="CS314">
        <v>0</v>
      </c>
      <c r="CT314">
        <v>0</v>
      </c>
      <c r="CU314">
        <v>0</v>
      </c>
      <c r="CV314">
        <v>0</v>
      </c>
      <c r="CW314" t="s">
        <v>4395</v>
      </c>
      <c r="CX314" t="s">
        <v>31</v>
      </c>
      <c r="CY314" t="s">
        <v>4394</v>
      </c>
      <c r="CZ314">
        <v>0</v>
      </c>
      <c r="DA314">
        <v>3.64</v>
      </c>
      <c r="DB314">
        <v>36400</v>
      </c>
      <c r="DC314">
        <v>36400</v>
      </c>
      <c r="DD314">
        <v>404</v>
      </c>
      <c r="DE314">
        <v>1</v>
      </c>
      <c r="DF314" t="s">
        <v>4393</v>
      </c>
      <c r="DG314">
        <v>0</v>
      </c>
      <c r="DH314" t="s">
        <v>4394</v>
      </c>
      <c r="DI314">
        <v>10000</v>
      </c>
      <c r="DJ314" t="s">
        <v>8574</v>
      </c>
      <c r="DK314">
        <v>1200</v>
      </c>
      <c r="DL314">
        <v>10</v>
      </c>
      <c r="DM314" t="s">
        <v>3063</v>
      </c>
      <c r="DN314" t="s">
        <v>4399</v>
      </c>
      <c r="DO314" t="s">
        <v>8525</v>
      </c>
      <c r="DQ314">
        <f t="shared" si="9"/>
        <v>1</v>
      </c>
    </row>
    <row r="315" spans="1:121" x14ac:dyDescent="0.35">
      <c r="A315" t="str">
        <f t="shared" si="8"/>
        <v>MSC015SD</v>
      </c>
      <c r="B315" t="s">
        <v>4387</v>
      </c>
      <c r="C315">
        <v>10000</v>
      </c>
      <c r="D315" t="s">
        <v>4387</v>
      </c>
      <c r="E315" t="s">
        <v>898</v>
      </c>
      <c r="F315" t="s">
        <v>4387</v>
      </c>
      <c r="G315" t="s">
        <v>4392</v>
      </c>
      <c r="H315" t="s">
        <v>2424</v>
      </c>
      <c r="I315" t="s">
        <v>2904</v>
      </c>
      <c r="J315" t="s">
        <v>4391</v>
      </c>
      <c r="K315">
        <v>10000</v>
      </c>
      <c r="L315" t="s">
        <v>4390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 t="s">
        <v>4387</v>
      </c>
      <c r="V315">
        <v>0</v>
      </c>
      <c r="W315">
        <v>0</v>
      </c>
      <c r="X315">
        <v>0</v>
      </c>
      <c r="Y315">
        <v>0</v>
      </c>
      <c r="Z315" t="s">
        <v>4387</v>
      </c>
      <c r="AA315" t="s">
        <v>48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5.7427700000000002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5.31</v>
      </c>
      <c r="AZ315">
        <v>0</v>
      </c>
      <c r="BA315">
        <v>0</v>
      </c>
      <c r="BB315">
        <v>0</v>
      </c>
      <c r="BC315">
        <v>0</v>
      </c>
      <c r="BD315">
        <v>6.9</v>
      </c>
      <c r="BE315">
        <v>200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  <c r="BL315">
        <v>0</v>
      </c>
      <c r="BM315">
        <v>0</v>
      </c>
      <c r="BN315">
        <v>488</v>
      </c>
      <c r="BO315">
        <v>0</v>
      </c>
      <c r="BP315">
        <v>0</v>
      </c>
      <c r="BQ315">
        <v>0</v>
      </c>
      <c r="BR315">
        <v>0</v>
      </c>
      <c r="BS315">
        <v>488</v>
      </c>
      <c r="BT315">
        <v>1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0</v>
      </c>
      <c r="CA315">
        <v>0</v>
      </c>
      <c r="CB315">
        <v>0</v>
      </c>
      <c r="CC315">
        <v>1</v>
      </c>
      <c r="CD315">
        <v>0</v>
      </c>
      <c r="CE315">
        <v>0</v>
      </c>
      <c r="CF315">
        <v>0</v>
      </c>
      <c r="CG315">
        <v>0</v>
      </c>
      <c r="CH315">
        <v>8</v>
      </c>
      <c r="CI315" t="s">
        <v>4389</v>
      </c>
      <c r="CJ315">
        <v>0</v>
      </c>
      <c r="CK315">
        <v>0</v>
      </c>
      <c r="CL315">
        <v>0</v>
      </c>
      <c r="CM315">
        <v>0</v>
      </c>
      <c r="CN315">
        <v>0</v>
      </c>
      <c r="CO315">
        <v>0</v>
      </c>
      <c r="CP315">
        <v>0</v>
      </c>
      <c r="CQ315">
        <v>0</v>
      </c>
      <c r="CR315" t="s">
        <v>4386</v>
      </c>
      <c r="CS315">
        <v>0</v>
      </c>
      <c r="CT315">
        <v>0</v>
      </c>
      <c r="CU315">
        <v>0</v>
      </c>
      <c r="CV315">
        <v>0</v>
      </c>
      <c r="CW315" t="s">
        <v>4388</v>
      </c>
      <c r="CX315" t="s">
        <v>31</v>
      </c>
      <c r="CY315" t="s">
        <v>4387</v>
      </c>
      <c r="CZ315">
        <v>0</v>
      </c>
      <c r="DA315">
        <v>5.31</v>
      </c>
      <c r="DB315">
        <v>53100</v>
      </c>
      <c r="DC315">
        <v>53100</v>
      </c>
      <c r="DD315">
        <v>488</v>
      </c>
      <c r="DE315">
        <v>1</v>
      </c>
      <c r="DF315" t="s">
        <v>4386</v>
      </c>
      <c r="DG315">
        <v>0</v>
      </c>
      <c r="DH315" t="s">
        <v>4387</v>
      </c>
      <c r="DI315">
        <v>10000</v>
      </c>
      <c r="DJ315" t="s">
        <v>8574</v>
      </c>
      <c r="DK315">
        <v>1200</v>
      </c>
      <c r="DL315">
        <v>15</v>
      </c>
      <c r="DM315" t="s">
        <v>2904</v>
      </c>
      <c r="DN315" t="s">
        <v>4391</v>
      </c>
      <c r="DO315" t="s">
        <v>8549</v>
      </c>
      <c r="DQ315">
        <f t="shared" si="9"/>
        <v>1</v>
      </c>
    </row>
    <row r="316" spans="1:121" x14ac:dyDescent="0.35">
      <c r="A316" t="str">
        <f t="shared" si="8"/>
        <v>MSC030SD</v>
      </c>
      <c r="B316" t="s">
        <v>4363</v>
      </c>
      <c r="C316">
        <v>10000</v>
      </c>
      <c r="D316" t="s">
        <v>4363</v>
      </c>
      <c r="E316" t="s">
        <v>898</v>
      </c>
      <c r="F316" t="s">
        <v>4363</v>
      </c>
      <c r="G316" t="s">
        <v>4370</v>
      </c>
      <c r="H316" t="s">
        <v>2424</v>
      </c>
      <c r="I316" t="s">
        <v>4369</v>
      </c>
      <c r="J316" t="s">
        <v>4368</v>
      </c>
      <c r="K316">
        <v>10000</v>
      </c>
      <c r="L316" t="s">
        <v>4367</v>
      </c>
      <c r="M316" t="s">
        <v>4363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 t="s">
        <v>4363</v>
      </c>
      <c r="V316">
        <v>0</v>
      </c>
      <c r="W316">
        <v>0</v>
      </c>
      <c r="X316">
        <v>0</v>
      </c>
      <c r="Y316">
        <v>0</v>
      </c>
      <c r="Z316" t="s">
        <v>4363</v>
      </c>
      <c r="AA316" t="s">
        <v>48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8.9591499999999993</v>
      </c>
      <c r="AQ316">
        <v>8.6910000000000007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8.43</v>
      </c>
      <c r="AZ316">
        <v>0</v>
      </c>
      <c r="BA316">
        <v>0</v>
      </c>
      <c r="BB316">
        <v>0</v>
      </c>
      <c r="BC316">
        <v>0</v>
      </c>
      <c r="BD316">
        <v>8.6910000000000007</v>
      </c>
      <c r="BE316">
        <v>170</v>
      </c>
      <c r="BF316">
        <v>29</v>
      </c>
      <c r="BG316">
        <v>0</v>
      </c>
      <c r="BH316">
        <v>0</v>
      </c>
      <c r="BI316">
        <v>0</v>
      </c>
      <c r="BJ316">
        <v>0</v>
      </c>
      <c r="BK316">
        <v>0</v>
      </c>
      <c r="BL316">
        <v>0</v>
      </c>
      <c r="BM316">
        <v>0</v>
      </c>
      <c r="BN316">
        <v>1023</v>
      </c>
      <c r="BO316">
        <v>0</v>
      </c>
      <c r="BP316">
        <v>0</v>
      </c>
      <c r="BQ316">
        <v>0</v>
      </c>
      <c r="BR316">
        <v>0</v>
      </c>
      <c r="BS316">
        <v>29</v>
      </c>
      <c r="BT316">
        <v>1</v>
      </c>
      <c r="BU316">
        <v>1</v>
      </c>
      <c r="BV316">
        <v>0</v>
      </c>
      <c r="BW316">
        <v>0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1</v>
      </c>
      <c r="CD316">
        <v>0</v>
      </c>
      <c r="CE316">
        <v>0</v>
      </c>
      <c r="CF316">
        <v>0</v>
      </c>
      <c r="CG316">
        <v>0</v>
      </c>
      <c r="CH316">
        <v>1</v>
      </c>
      <c r="CI316" t="s">
        <v>4366</v>
      </c>
      <c r="CJ316" t="s">
        <v>4365</v>
      </c>
      <c r="CK316">
        <v>0</v>
      </c>
      <c r="CL316">
        <v>0</v>
      </c>
      <c r="CM316">
        <v>0</v>
      </c>
      <c r="CN316">
        <v>0</v>
      </c>
      <c r="CO316">
        <v>0</v>
      </c>
      <c r="CP316">
        <v>0</v>
      </c>
      <c r="CQ316">
        <v>0</v>
      </c>
      <c r="CR316" t="s">
        <v>4362</v>
      </c>
      <c r="CS316">
        <v>0</v>
      </c>
      <c r="CT316">
        <v>0</v>
      </c>
      <c r="CU316">
        <v>0</v>
      </c>
      <c r="CV316">
        <v>0</v>
      </c>
      <c r="CW316" t="s">
        <v>4364</v>
      </c>
      <c r="CX316" t="s">
        <v>31</v>
      </c>
      <c r="CY316" t="s">
        <v>4363</v>
      </c>
      <c r="CZ316">
        <v>0</v>
      </c>
      <c r="DA316">
        <v>8.43</v>
      </c>
      <c r="DB316">
        <v>84300</v>
      </c>
      <c r="DC316">
        <v>84300</v>
      </c>
      <c r="DD316">
        <v>1023</v>
      </c>
      <c r="DE316">
        <v>1</v>
      </c>
      <c r="DF316" t="s">
        <v>4362</v>
      </c>
      <c r="DG316">
        <v>0</v>
      </c>
      <c r="DH316" t="s">
        <v>4363</v>
      </c>
      <c r="DI316">
        <v>10000</v>
      </c>
      <c r="DJ316" t="s">
        <v>8574</v>
      </c>
      <c r="DK316">
        <v>1200</v>
      </c>
      <c r="DL316">
        <v>30</v>
      </c>
      <c r="DM316" t="s">
        <v>4369</v>
      </c>
      <c r="DN316" t="s">
        <v>4368</v>
      </c>
      <c r="DO316" t="s">
        <v>8549</v>
      </c>
      <c r="DQ316">
        <f t="shared" si="9"/>
        <v>1</v>
      </c>
    </row>
    <row r="317" spans="1:121" x14ac:dyDescent="0.35">
      <c r="A317" t="str">
        <f t="shared" si="8"/>
        <v>MSC030SD</v>
      </c>
      <c r="B317" t="s">
        <v>4355</v>
      </c>
      <c r="C317">
        <v>10000</v>
      </c>
      <c r="D317" t="s">
        <v>4355</v>
      </c>
      <c r="E317" t="s">
        <v>898</v>
      </c>
      <c r="F317" t="s">
        <v>4355</v>
      </c>
      <c r="G317" t="s">
        <v>4361</v>
      </c>
      <c r="H317" t="s">
        <v>2424</v>
      </c>
      <c r="I317" t="s">
        <v>4360</v>
      </c>
      <c r="J317" t="s">
        <v>4359</v>
      </c>
      <c r="K317">
        <v>10000</v>
      </c>
      <c r="L317" t="s">
        <v>4358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 t="s">
        <v>4355</v>
      </c>
      <c r="V317">
        <v>0</v>
      </c>
      <c r="W317">
        <v>0</v>
      </c>
      <c r="X317">
        <v>0</v>
      </c>
      <c r="Y317">
        <v>0</v>
      </c>
      <c r="Z317" t="s">
        <v>4355</v>
      </c>
      <c r="AA317" t="s">
        <v>48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8.76736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8.24</v>
      </c>
      <c r="AZ317">
        <v>0</v>
      </c>
      <c r="BA317">
        <v>0</v>
      </c>
      <c r="BB317">
        <v>0</v>
      </c>
      <c r="BC317">
        <v>0</v>
      </c>
      <c r="BD317">
        <v>10.35</v>
      </c>
      <c r="BE317">
        <v>50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0</v>
      </c>
      <c r="BM317">
        <v>0</v>
      </c>
      <c r="BN317">
        <v>341</v>
      </c>
      <c r="BO317">
        <v>0</v>
      </c>
      <c r="BP317">
        <v>0</v>
      </c>
      <c r="BQ317">
        <v>0</v>
      </c>
      <c r="BR317">
        <v>0</v>
      </c>
      <c r="BS317">
        <v>341</v>
      </c>
      <c r="BT317">
        <v>1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1</v>
      </c>
      <c r="CD317">
        <v>0</v>
      </c>
      <c r="CE317">
        <v>0</v>
      </c>
      <c r="CF317">
        <v>0</v>
      </c>
      <c r="CG317">
        <v>0</v>
      </c>
      <c r="CH317">
        <v>6</v>
      </c>
      <c r="CI317" t="s">
        <v>4357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0</v>
      </c>
      <c r="CP317">
        <v>0</v>
      </c>
      <c r="CQ317">
        <v>0</v>
      </c>
      <c r="CR317" t="s">
        <v>4354</v>
      </c>
      <c r="CS317">
        <v>0</v>
      </c>
      <c r="CT317">
        <v>0</v>
      </c>
      <c r="CU317">
        <v>0</v>
      </c>
      <c r="CV317">
        <v>0</v>
      </c>
      <c r="CW317" t="s">
        <v>4356</v>
      </c>
      <c r="CX317" t="s">
        <v>31</v>
      </c>
      <c r="CY317" t="s">
        <v>4355</v>
      </c>
      <c r="CZ317">
        <v>0</v>
      </c>
      <c r="DA317">
        <v>8.24</v>
      </c>
      <c r="DB317">
        <v>82400</v>
      </c>
      <c r="DC317">
        <v>82400</v>
      </c>
      <c r="DD317">
        <v>341</v>
      </c>
      <c r="DE317">
        <v>1</v>
      </c>
      <c r="DF317" t="s">
        <v>4354</v>
      </c>
      <c r="DG317">
        <v>0</v>
      </c>
      <c r="DH317" t="s">
        <v>4355</v>
      </c>
      <c r="DI317">
        <v>10000</v>
      </c>
      <c r="DJ317" t="s">
        <v>8574</v>
      </c>
      <c r="DK317">
        <v>1200</v>
      </c>
      <c r="DL317">
        <v>30</v>
      </c>
      <c r="DM317" t="s">
        <v>4360</v>
      </c>
      <c r="DN317" t="s">
        <v>4359</v>
      </c>
      <c r="DO317" t="s">
        <v>8525</v>
      </c>
      <c r="DQ317">
        <f t="shared" si="9"/>
        <v>1</v>
      </c>
    </row>
    <row r="318" spans="1:121" x14ac:dyDescent="0.35">
      <c r="A318" t="str">
        <f t="shared" si="8"/>
        <v>MSC030SD</v>
      </c>
      <c r="B318" t="s">
        <v>4349</v>
      </c>
      <c r="C318">
        <v>10000</v>
      </c>
      <c r="D318" t="s">
        <v>4349</v>
      </c>
      <c r="E318" t="s">
        <v>898</v>
      </c>
      <c r="F318" t="s">
        <v>4349</v>
      </c>
      <c r="G318" t="s">
        <v>4353</v>
      </c>
      <c r="H318" t="s">
        <v>2424</v>
      </c>
      <c r="I318" t="s">
        <v>2341</v>
      </c>
      <c r="J318" t="s">
        <v>4329</v>
      </c>
      <c r="K318">
        <v>10000</v>
      </c>
      <c r="L318" t="s">
        <v>4352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 t="s">
        <v>4349</v>
      </c>
      <c r="V318">
        <v>0</v>
      </c>
      <c r="W318">
        <v>0</v>
      </c>
      <c r="X318">
        <v>0</v>
      </c>
      <c r="Y318">
        <v>0</v>
      </c>
      <c r="Z318" t="s">
        <v>4349</v>
      </c>
      <c r="AA318" t="s">
        <v>48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9.4249100000000006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8.86</v>
      </c>
      <c r="AZ318">
        <v>0</v>
      </c>
      <c r="BA318">
        <v>0</v>
      </c>
      <c r="BB318">
        <v>0</v>
      </c>
      <c r="BC318">
        <v>0</v>
      </c>
      <c r="BD318">
        <v>11.4</v>
      </c>
      <c r="BE318">
        <v>60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86</v>
      </c>
      <c r="BO318">
        <v>0</v>
      </c>
      <c r="BP318">
        <v>0</v>
      </c>
      <c r="BQ318">
        <v>0</v>
      </c>
      <c r="BR318">
        <v>0</v>
      </c>
      <c r="BS318">
        <v>86</v>
      </c>
      <c r="BT318">
        <v>1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0</v>
      </c>
      <c r="CA318">
        <v>0</v>
      </c>
      <c r="CB318">
        <v>0</v>
      </c>
      <c r="CC318">
        <v>1</v>
      </c>
      <c r="CD318">
        <v>0</v>
      </c>
      <c r="CE318">
        <v>0</v>
      </c>
      <c r="CF318">
        <v>0</v>
      </c>
      <c r="CG318">
        <v>0</v>
      </c>
      <c r="CH318">
        <v>5</v>
      </c>
      <c r="CI318" t="s">
        <v>4351</v>
      </c>
      <c r="CJ318">
        <v>0</v>
      </c>
      <c r="CK318">
        <v>0</v>
      </c>
      <c r="CL318">
        <v>0</v>
      </c>
      <c r="CM318">
        <v>0</v>
      </c>
      <c r="CN318">
        <v>0</v>
      </c>
      <c r="CO318">
        <v>0</v>
      </c>
      <c r="CP318">
        <v>0</v>
      </c>
      <c r="CQ318">
        <v>0</v>
      </c>
      <c r="CR318" t="s">
        <v>4348</v>
      </c>
      <c r="CS318">
        <v>0</v>
      </c>
      <c r="CT318">
        <v>0</v>
      </c>
      <c r="CU318">
        <v>0</v>
      </c>
      <c r="CV318">
        <v>0</v>
      </c>
      <c r="CW318" t="s">
        <v>4350</v>
      </c>
      <c r="CX318" t="s">
        <v>31</v>
      </c>
      <c r="CY318" t="s">
        <v>4349</v>
      </c>
      <c r="CZ318">
        <v>0</v>
      </c>
      <c r="DA318">
        <v>8.86</v>
      </c>
      <c r="DB318">
        <v>88600</v>
      </c>
      <c r="DC318">
        <v>88600</v>
      </c>
      <c r="DD318">
        <v>86</v>
      </c>
      <c r="DE318">
        <v>1</v>
      </c>
      <c r="DF318" t="s">
        <v>4348</v>
      </c>
      <c r="DG318">
        <v>0</v>
      </c>
      <c r="DH318" t="s">
        <v>4349</v>
      </c>
      <c r="DI318">
        <v>10000</v>
      </c>
      <c r="DJ318" t="s">
        <v>8574</v>
      </c>
      <c r="DK318">
        <v>1200</v>
      </c>
      <c r="DL318">
        <v>30</v>
      </c>
      <c r="DM318" t="s">
        <v>2104</v>
      </c>
      <c r="DN318" t="s">
        <v>4329</v>
      </c>
      <c r="DO318" t="s">
        <v>8565</v>
      </c>
      <c r="DQ318">
        <f t="shared" si="9"/>
        <v>1</v>
      </c>
    </row>
    <row r="319" spans="1:121" x14ac:dyDescent="0.35">
      <c r="A319" t="str">
        <f t="shared" si="8"/>
        <v>MSC050SD</v>
      </c>
      <c r="B319" t="s">
        <v>4325</v>
      </c>
      <c r="C319">
        <v>10000</v>
      </c>
      <c r="D319" t="s">
        <v>4325</v>
      </c>
      <c r="E319" t="s">
        <v>898</v>
      </c>
      <c r="F319" t="s">
        <v>4325</v>
      </c>
      <c r="G319" t="s">
        <v>4330</v>
      </c>
      <c r="H319" t="s">
        <v>2424</v>
      </c>
      <c r="I319" t="s">
        <v>2341</v>
      </c>
      <c r="J319" t="s">
        <v>4329</v>
      </c>
      <c r="K319">
        <v>10000</v>
      </c>
      <c r="L319" t="s">
        <v>4328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 t="s">
        <v>4325</v>
      </c>
      <c r="V319">
        <v>0</v>
      </c>
      <c r="W319">
        <v>0</v>
      </c>
      <c r="X319">
        <v>0</v>
      </c>
      <c r="Y319">
        <v>0</v>
      </c>
      <c r="Z319" t="s">
        <v>4325</v>
      </c>
      <c r="AA319" t="s">
        <v>48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14.0937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13.76</v>
      </c>
      <c r="AZ319">
        <v>0</v>
      </c>
      <c r="BA319">
        <v>0</v>
      </c>
      <c r="BB319">
        <v>0</v>
      </c>
      <c r="BC319">
        <v>0</v>
      </c>
      <c r="BD319">
        <v>17.55</v>
      </c>
      <c r="BE319">
        <v>24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0</v>
      </c>
      <c r="BL319">
        <v>0</v>
      </c>
      <c r="BM319">
        <v>0</v>
      </c>
      <c r="BN319">
        <v>41</v>
      </c>
      <c r="BO319">
        <v>0</v>
      </c>
      <c r="BP319">
        <v>0</v>
      </c>
      <c r="BQ319">
        <v>0</v>
      </c>
      <c r="BR319">
        <v>0</v>
      </c>
      <c r="BS319">
        <v>41</v>
      </c>
      <c r="BT319">
        <v>1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1</v>
      </c>
      <c r="CD319">
        <v>0</v>
      </c>
      <c r="CE319">
        <v>0</v>
      </c>
      <c r="CF319">
        <v>0</v>
      </c>
      <c r="CG319">
        <v>0</v>
      </c>
      <c r="CH319">
        <v>4</v>
      </c>
      <c r="CI319" t="s">
        <v>4327</v>
      </c>
      <c r="CJ319">
        <v>0</v>
      </c>
      <c r="CK319">
        <v>0</v>
      </c>
      <c r="CL319">
        <v>0</v>
      </c>
      <c r="CM319">
        <v>0</v>
      </c>
      <c r="CN319">
        <v>0</v>
      </c>
      <c r="CO319">
        <v>0</v>
      </c>
      <c r="CP319">
        <v>0</v>
      </c>
      <c r="CQ319">
        <v>0</v>
      </c>
      <c r="CR319" t="s">
        <v>4324</v>
      </c>
      <c r="CS319">
        <v>0</v>
      </c>
      <c r="CT319">
        <v>0</v>
      </c>
      <c r="CU319">
        <v>0</v>
      </c>
      <c r="CV319">
        <v>0</v>
      </c>
      <c r="CW319" t="s">
        <v>4326</v>
      </c>
      <c r="CX319" t="s">
        <v>31</v>
      </c>
      <c r="CY319" t="s">
        <v>4325</v>
      </c>
      <c r="CZ319">
        <v>0</v>
      </c>
      <c r="DA319">
        <v>13.76</v>
      </c>
      <c r="DB319">
        <v>137600</v>
      </c>
      <c r="DC319">
        <v>137600</v>
      </c>
      <c r="DD319">
        <v>41</v>
      </c>
      <c r="DE319">
        <v>1</v>
      </c>
      <c r="DF319" t="s">
        <v>4324</v>
      </c>
      <c r="DG319">
        <v>0</v>
      </c>
      <c r="DH319" t="s">
        <v>4325</v>
      </c>
      <c r="DI319">
        <v>10000</v>
      </c>
      <c r="DJ319" t="s">
        <v>8574</v>
      </c>
      <c r="DK319">
        <v>1200</v>
      </c>
      <c r="DL319">
        <v>50</v>
      </c>
      <c r="DM319" t="s">
        <v>2104</v>
      </c>
      <c r="DN319" t="s">
        <v>4329</v>
      </c>
      <c r="DO319" t="s">
        <v>8565</v>
      </c>
      <c r="DQ319">
        <f t="shared" si="9"/>
        <v>1</v>
      </c>
    </row>
    <row r="320" spans="1:121" x14ac:dyDescent="0.35">
      <c r="A320" t="str">
        <f t="shared" si="8"/>
        <v>LFUSCD04</v>
      </c>
      <c r="B320" t="s">
        <v>4834</v>
      </c>
      <c r="C320">
        <v>10000</v>
      </c>
      <c r="D320" t="s">
        <v>4834</v>
      </c>
      <c r="E320" t="s">
        <v>304</v>
      </c>
      <c r="F320" t="s">
        <v>4834</v>
      </c>
      <c r="G320" t="s">
        <v>4842</v>
      </c>
      <c r="H320" t="s">
        <v>2282</v>
      </c>
      <c r="I320" t="s">
        <v>4841</v>
      </c>
      <c r="J320" t="s">
        <v>4840</v>
      </c>
      <c r="K320">
        <v>10000</v>
      </c>
      <c r="L320">
        <v>0</v>
      </c>
      <c r="M320" t="s">
        <v>4834</v>
      </c>
      <c r="N320">
        <v>0</v>
      </c>
      <c r="O320">
        <v>0</v>
      </c>
      <c r="P320">
        <v>0</v>
      </c>
      <c r="Q320">
        <v>0</v>
      </c>
      <c r="R320">
        <v>0</v>
      </c>
      <c r="S320" t="s">
        <v>4839</v>
      </c>
      <c r="T320">
        <v>0</v>
      </c>
      <c r="U320">
        <v>0</v>
      </c>
      <c r="V320">
        <v>0</v>
      </c>
      <c r="W320">
        <v>0</v>
      </c>
      <c r="X320">
        <v>0</v>
      </c>
      <c r="Y320" t="s">
        <v>4838</v>
      </c>
      <c r="Z320" t="s">
        <v>4834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 t="s">
        <v>48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1.1111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1.25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1.1299999999999999</v>
      </c>
      <c r="BD320">
        <v>1.1111</v>
      </c>
      <c r="BE320">
        <v>0</v>
      </c>
      <c r="BF320">
        <v>937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431</v>
      </c>
      <c r="BM320">
        <v>0</v>
      </c>
      <c r="BN320">
        <v>0</v>
      </c>
      <c r="BO320">
        <v>0</v>
      </c>
      <c r="BP320">
        <v>0</v>
      </c>
      <c r="BQ320">
        <v>0</v>
      </c>
      <c r="BR320">
        <v>20</v>
      </c>
      <c r="BS320">
        <v>937</v>
      </c>
      <c r="BT320">
        <v>0</v>
      </c>
      <c r="BU320">
        <v>1</v>
      </c>
      <c r="BV320">
        <v>0</v>
      </c>
      <c r="BW320">
        <v>0</v>
      </c>
      <c r="BX320">
        <v>0</v>
      </c>
      <c r="BY320">
        <v>0</v>
      </c>
      <c r="BZ320">
        <v>0</v>
      </c>
      <c r="CA320">
        <v>1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1</v>
      </c>
      <c r="CH320">
        <v>6</v>
      </c>
      <c r="CI320">
        <v>0</v>
      </c>
      <c r="CJ320" t="s">
        <v>4837</v>
      </c>
      <c r="CK320">
        <v>0</v>
      </c>
      <c r="CL320">
        <v>0</v>
      </c>
      <c r="CM320">
        <v>0</v>
      </c>
      <c r="CN320">
        <v>0</v>
      </c>
      <c r="CO320">
        <v>0</v>
      </c>
      <c r="CP320" t="s">
        <v>4836</v>
      </c>
      <c r="CQ320">
        <v>0</v>
      </c>
      <c r="CR320">
        <v>0</v>
      </c>
      <c r="CS320">
        <v>0</v>
      </c>
      <c r="CT320">
        <v>0</v>
      </c>
      <c r="CU320">
        <v>0</v>
      </c>
      <c r="CV320" t="s">
        <v>4835</v>
      </c>
      <c r="CW320" t="s">
        <v>4833</v>
      </c>
      <c r="CX320" t="s">
        <v>36</v>
      </c>
      <c r="CY320" t="s">
        <v>4834</v>
      </c>
      <c r="CZ320">
        <v>0</v>
      </c>
      <c r="DA320">
        <v>1.1111</v>
      </c>
      <c r="DB320">
        <v>11111</v>
      </c>
      <c r="DC320">
        <v>11111</v>
      </c>
      <c r="DD320">
        <v>937</v>
      </c>
      <c r="DE320">
        <v>6</v>
      </c>
      <c r="DF320" t="s">
        <v>4833</v>
      </c>
      <c r="DG320">
        <v>0</v>
      </c>
      <c r="DH320" t="s">
        <v>4834</v>
      </c>
      <c r="DI320">
        <v>10000</v>
      </c>
      <c r="DJ320" t="s">
        <v>8573</v>
      </c>
      <c r="DK320">
        <v>650</v>
      </c>
      <c r="DL320">
        <v>4</v>
      </c>
      <c r="DM320" t="s">
        <v>4841</v>
      </c>
      <c r="DN320" t="s">
        <v>4840</v>
      </c>
      <c r="DO320" t="s">
        <v>8525</v>
      </c>
      <c r="DQ320">
        <f t="shared" si="9"/>
        <v>1</v>
      </c>
    </row>
    <row r="321" spans="1:121" x14ac:dyDescent="0.35">
      <c r="A321" t="str">
        <f t="shared" si="8"/>
        <v>LFUSCD08</v>
      </c>
      <c r="B321" t="s">
        <v>4815</v>
      </c>
      <c r="C321">
        <v>10000</v>
      </c>
      <c r="D321" t="s">
        <v>4815</v>
      </c>
      <c r="E321" t="s">
        <v>304</v>
      </c>
      <c r="F321" t="s">
        <v>4815</v>
      </c>
      <c r="G321" t="s">
        <v>4822</v>
      </c>
      <c r="H321" t="s">
        <v>2282</v>
      </c>
      <c r="I321" t="s">
        <v>2366</v>
      </c>
      <c r="J321" t="s">
        <v>4821</v>
      </c>
      <c r="K321">
        <v>10000</v>
      </c>
      <c r="L321">
        <v>0</v>
      </c>
      <c r="M321" t="s">
        <v>4815</v>
      </c>
      <c r="N321">
        <v>0</v>
      </c>
      <c r="O321">
        <v>0</v>
      </c>
      <c r="P321">
        <v>0</v>
      </c>
      <c r="Q321">
        <v>0</v>
      </c>
      <c r="R321">
        <v>0</v>
      </c>
      <c r="S321" t="s">
        <v>4820</v>
      </c>
      <c r="T321">
        <v>0</v>
      </c>
      <c r="U321">
        <v>0</v>
      </c>
      <c r="V321">
        <v>0</v>
      </c>
      <c r="W321">
        <v>0</v>
      </c>
      <c r="X321">
        <v>0</v>
      </c>
      <c r="Y321" t="s">
        <v>4819</v>
      </c>
      <c r="Z321" t="s">
        <v>4815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 t="s">
        <v>48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2.234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2.61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2.8</v>
      </c>
      <c r="BD321">
        <v>2.234</v>
      </c>
      <c r="BE321">
        <v>0</v>
      </c>
      <c r="BF321">
        <v>1000</v>
      </c>
      <c r="BG321">
        <v>0</v>
      </c>
      <c r="BH321">
        <v>0</v>
      </c>
      <c r="BI321">
        <v>0</v>
      </c>
      <c r="BJ321">
        <v>0</v>
      </c>
      <c r="BK321">
        <v>0</v>
      </c>
      <c r="BL321">
        <v>522</v>
      </c>
      <c r="BM321">
        <v>0</v>
      </c>
      <c r="BN321">
        <v>0</v>
      </c>
      <c r="BO321">
        <v>0</v>
      </c>
      <c r="BP321">
        <v>0</v>
      </c>
      <c r="BQ321">
        <v>0</v>
      </c>
      <c r="BR321">
        <v>10</v>
      </c>
      <c r="BS321">
        <v>1000</v>
      </c>
      <c r="BT321">
        <v>0</v>
      </c>
      <c r="BU321">
        <v>1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1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1</v>
      </c>
      <c r="CH321">
        <v>3</v>
      </c>
      <c r="CI321">
        <v>0</v>
      </c>
      <c r="CJ321" t="s">
        <v>4818</v>
      </c>
      <c r="CK321">
        <v>0</v>
      </c>
      <c r="CL321">
        <v>0</v>
      </c>
      <c r="CM321">
        <v>0</v>
      </c>
      <c r="CN321">
        <v>0</v>
      </c>
      <c r="CO321">
        <v>0</v>
      </c>
      <c r="CP321" t="s">
        <v>4817</v>
      </c>
      <c r="CQ321">
        <v>0</v>
      </c>
      <c r="CR321">
        <v>0</v>
      </c>
      <c r="CS321">
        <v>0</v>
      </c>
      <c r="CT321">
        <v>0</v>
      </c>
      <c r="CU321">
        <v>0</v>
      </c>
      <c r="CV321" t="s">
        <v>4816</v>
      </c>
      <c r="CW321" t="s">
        <v>4814</v>
      </c>
      <c r="CX321" t="s">
        <v>36</v>
      </c>
      <c r="CY321" t="s">
        <v>4815</v>
      </c>
      <c r="CZ321">
        <v>0</v>
      </c>
      <c r="DA321">
        <v>2.234</v>
      </c>
      <c r="DB321">
        <v>22340</v>
      </c>
      <c r="DC321">
        <v>22340</v>
      </c>
      <c r="DD321">
        <v>1000</v>
      </c>
      <c r="DE321">
        <v>3</v>
      </c>
      <c r="DF321" t="s">
        <v>4814</v>
      </c>
      <c r="DG321">
        <v>0</v>
      </c>
      <c r="DH321" t="s">
        <v>4815</v>
      </c>
      <c r="DI321">
        <v>10000</v>
      </c>
      <c r="DJ321" t="s">
        <v>8573</v>
      </c>
      <c r="DK321">
        <v>650</v>
      </c>
      <c r="DL321">
        <v>8</v>
      </c>
      <c r="DM321" t="s">
        <v>2366</v>
      </c>
      <c r="DN321" t="s">
        <v>4821</v>
      </c>
      <c r="DO321" t="s">
        <v>8525</v>
      </c>
      <c r="DQ321">
        <f t="shared" si="9"/>
        <v>1</v>
      </c>
    </row>
    <row r="322" spans="1:121" x14ac:dyDescent="0.35">
      <c r="A322" t="str">
        <f t="shared" si="8"/>
        <v>LFUSCD10</v>
      </c>
      <c r="B322" t="s">
        <v>4806</v>
      </c>
      <c r="C322">
        <v>10000</v>
      </c>
      <c r="D322" t="s">
        <v>4806</v>
      </c>
      <c r="E322" t="s">
        <v>304</v>
      </c>
      <c r="F322" t="s">
        <v>4806</v>
      </c>
      <c r="G322" t="s">
        <v>4813</v>
      </c>
      <c r="H322" t="s">
        <v>2282</v>
      </c>
      <c r="I322" t="s">
        <v>4803</v>
      </c>
      <c r="J322" t="s">
        <v>4812</v>
      </c>
      <c r="K322">
        <v>10000</v>
      </c>
      <c r="L322">
        <v>0</v>
      </c>
      <c r="M322" t="s">
        <v>4806</v>
      </c>
      <c r="N322">
        <v>0</v>
      </c>
      <c r="O322">
        <v>0</v>
      </c>
      <c r="P322">
        <v>0</v>
      </c>
      <c r="Q322">
        <v>0</v>
      </c>
      <c r="R322">
        <v>0</v>
      </c>
      <c r="S322" t="s">
        <v>4811</v>
      </c>
      <c r="T322">
        <v>0</v>
      </c>
      <c r="U322">
        <v>0</v>
      </c>
      <c r="V322">
        <v>0</v>
      </c>
      <c r="W322">
        <v>0</v>
      </c>
      <c r="X322">
        <v>0</v>
      </c>
      <c r="Y322" t="s">
        <v>4810</v>
      </c>
      <c r="Z322" t="s">
        <v>4806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 t="s">
        <v>48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2.6879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3.14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3.38</v>
      </c>
      <c r="BD322">
        <v>2.6879</v>
      </c>
      <c r="BE322">
        <v>0</v>
      </c>
      <c r="BF322">
        <v>995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392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1</v>
      </c>
      <c r="BS322">
        <v>995</v>
      </c>
      <c r="BT322">
        <v>0</v>
      </c>
      <c r="BU322">
        <v>1</v>
      </c>
      <c r="BV322">
        <v>0</v>
      </c>
      <c r="BW322">
        <v>0</v>
      </c>
      <c r="BX322">
        <v>0</v>
      </c>
      <c r="BY322">
        <v>0</v>
      </c>
      <c r="BZ322">
        <v>0</v>
      </c>
      <c r="CA322">
        <v>1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1</v>
      </c>
      <c r="CH322">
        <v>3</v>
      </c>
      <c r="CI322">
        <v>0</v>
      </c>
      <c r="CJ322" t="s">
        <v>4809</v>
      </c>
      <c r="CK322">
        <v>0</v>
      </c>
      <c r="CL322">
        <v>0</v>
      </c>
      <c r="CM322">
        <v>0</v>
      </c>
      <c r="CN322">
        <v>0</v>
      </c>
      <c r="CO322">
        <v>0</v>
      </c>
      <c r="CP322" t="s">
        <v>4808</v>
      </c>
      <c r="CQ322">
        <v>0</v>
      </c>
      <c r="CR322">
        <v>0</v>
      </c>
      <c r="CS322">
        <v>0</v>
      </c>
      <c r="CT322">
        <v>0</v>
      </c>
      <c r="CU322">
        <v>0</v>
      </c>
      <c r="CV322" t="s">
        <v>4807</v>
      </c>
      <c r="CW322" t="s">
        <v>4805</v>
      </c>
      <c r="CX322" t="s">
        <v>36</v>
      </c>
      <c r="CY322" t="s">
        <v>4806</v>
      </c>
      <c r="CZ322">
        <v>0</v>
      </c>
      <c r="DA322">
        <v>2.6879</v>
      </c>
      <c r="DB322">
        <v>26879</v>
      </c>
      <c r="DC322">
        <v>26879</v>
      </c>
      <c r="DD322">
        <v>995</v>
      </c>
      <c r="DE322">
        <v>3</v>
      </c>
      <c r="DF322" t="s">
        <v>4805</v>
      </c>
      <c r="DG322">
        <v>0</v>
      </c>
      <c r="DH322" t="s">
        <v>4806</v>
      </c>
      <c r="DI322">
        <v>10000</v>
      </c>
      <c r="DJ322" t="s">
        <v>8573</v>
      </c>
      <c r="DK322">
        <v>650</v>
      </c>
      <c r="DL322">
        <v>10</v>
      </c>
      <c r="DM322" t="s">
        <v>4803</v>
      </c>
      <c r="DN322" t="s">
        <v>4812</v>
      </c>
      <c r="DO322" t="s">
        <v>8525</v>
      </c>
      <c r="DQ322">
        <f t="shared" si="9"/>
        <v>1</v>
      </c>
    </row>
    <row r="323" spans="1:121" x14ac:dyDescent="0.35">
      <c r="A323" t="str">
        <f t="shared" ref="A323:A386" si="10">LEFT(B323,8)</f>
        <v>LFUSCD16</v>
      </c>
      <c r="B323" t="s">
        <v>4778</v>
      </c>
      <c r="C323">
        <v>10000</v>
      </c>
      <c r="D323" t="s">
        <v>4778</v>
      </c>
      <c r="E323" t="s">
        <v>304</v>
      </c>
      <c r="F323" t="s">
        <v>4778</v>
      </c>
      <c r="G323" t="s">
        <v>4786</v>
      </c>
      <c r="H323" t="s">
        <v>2282</v>
      </c>
      <c r="I323" t="s">
        <v>4785</v>
      </c>
      <c r="J323" t="s">
        <v>4784</v>
      </c>
      <c r="K323">
        <v>10000</v>
      </c>
      <c r="L323">
        <v>0</v>
      </c>
      <c r="M323" t="s">
        <v>4778</v>
      </c>
      <c r="N323">
        <v>0</v>
      </c>
      <c r="O323">
        <v>0</v>
      </c>
      <c r="P323">
        <v>0</v>
      </c>
      <c r="Q323">
        <v>0</v>
      </c>
      <c r="R323">
        <v>0</v>
      </c>
      <c r="S323" t="s">
        <v>4783</v>
      </c>
      <c r="T323">
        <v>0</v>
      </c>
      <c r="U323">
        <v>0</v>
      </c>
      <c r="V323">
        <v>0</v>
      </c>
      <c r="W323">
        <v>0</v>
      </c>
      <c r="X323">
        <v>0</v>
      </c>
      <c r="Y323" t="s">
        <v>4782</v>
      </c>
      <c r="Z323" t="s">
        <v>4778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 t="s">
        <v>48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4.8258999999999999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6.26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5.38</v>
      </c>
      <c r="BD323">
        <v>4.8258999999999999</v>
      </c>
      <c r="BE323">
        <v>0</v>
      </c>
      <c r="BF323">
        <v>480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235</v>
      </c>
      <c r="BM323">
        <v>0</v>
      </c>
      <c r="BN323">
        <v>0</v>
      </c>
      <c r="BO323">
        <v>0</v>
      </c>
      <c r="BP323">
        <v>0</v>
      </c>
      <c r="BQ323">
        <v>0</v>
      </c>
      <c r="BR323">
        <v>7</v>
      </c>
      <c r="BS323">
        <v>480</v>
      </c>
      <c r="BT323">
        <v>0</v>
      </c>
      <c r="BU323">
        <v>1</v>
      </c>
      <c r="BV323">
        <v>0</v>
      </c>
      <c r="BW323">
        <v>0</v>
      </c>
      <c r="BX323">
        <v>0</v>
      </c>
      <c r="BY323">
        <v>0</v>
      </c>
      <c r="BZ323">
        <v>0</v>
      </c>
      <c r="CA323">
        <v>1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1</v>
      </c>
      <c r="CH323">
        <v>2</v>
      </c>
      <c r="CI323">
        <v>0</v>
      </c>
      <c r="CJ323" t="s">
        <v>4781</v>
      </c>
      <c r="CK323">
        <v>0</v>
      </c>
      <c r="CL323">
        <v>0</v>
      </c>
      <c r="CM323">
        <v>0</v>
      </c>
      <c r="CN323">
        <v>0</v>
      </c>
      <c r="CO323">
        <v>0</v>
      </c>
      <c r="CP323" t="s">
        <v>4780</v>
      </c>
      <c r="CQ323">
        <v>0</v>
      </c>
      <c r="CR323">
        <v>0</v>
      </c>
      <c r="CS323">
        <v>0</v>
      </c>
      <c r="CT323">
        <v>0</v>
      </c>
      <c r="CU323">
        <v>0</v>
      </c>
      <c r="CV323" t="s">
        <v>4779</v>
      </c>
      <c r="CW323" t="s">
        <v>4777</v>
      </c>
      <c r="CX323" t="s">
        <v>36</v>
      </c>
      <c r="CY323" t="s">
        <v>4778</v>
      </c>
      <c r="CZ323">
        <v>0</v>
      </c>
      <c r="DA323">
        <v>4.8258999999999999</v>
      </c>
      <c r="DB323">
        <v>48259</v>
      </c>
      <c r="DC323">
        <v>48259</v>
      </c>
      <c r="DD323">
        <v>480</v>
      </c>
      <c r="DE323">
        <v>2</v>
      </c>
      <c r="DF323" t="s">
        <v>4777</v>
      </c>
      <c r="DG323">
        <v>0</v>
      </c>
      <c r="DH323" t="s">
        <v>4778</v>
      </c>
      <c r="DI323">
        <v>10000</v>
      </c>
      <c r="DJ323" t="s">
        <v>8573</v>
      </c>
      <c r="DK323">
        <v>650</v>
      </c>
      <c r="DL323">
        <v>16</v>
      </c>
      <c r="DM323" t="s">
        <v>4785</v>
      </c>
      <c r="DN323" t="s">
        <v>4784</v>
      </c>
      <c r="DO323" t="s">
        <v>2030</v>
      </c>
      <c r="DQ323">
        <f t="shared" ref="DQ323:DQ386" si="11">IF(DH323=D323,1,0)</f>
        <v>1</v>
      </c>
    </row>
    <row r="324" spans="1:121" x14ac:dyDescent="0.35">
      <c r="A324" t="str">
        <f t="shared" si="10"/>
        <v>LFUSCD20</v>
      </c>
      <c r="B324" t="s">
        <v>4768</v>
      </c>
      <c r="C324">
        <v>10000</v>
      </c>
      <c r="D324" t="s">
        <v>4768</v>
      </c>
      <c r="E324" t="s">
        <v>304</v>
      </c>
      <c r="F324" t="s">
        <v>4768</v>
      </c>
      <c r="G324" t="s">
        <v>4776</v>
      </c>
      <c r="H324" t="s">
        <v>2282</v>
      </c>
      <c r="I324" t="s">
        <v>4775</v>
      </c>
      <c r="J324" t="s">
        <v>4774</v>
      </c>
      <c r="K324">
        <v>10000</v>
      </c>
      <c r="L324">
        <v>0</v>
      </c>
      <c r="M324" t="s">
        <v>4768</v>
      </c>
      <c r="N324">
        <v>0</v>
      </c>
      <c r="O324">
        <v>0</v>
      </c>
      <c r="P324">
        <v>0</v>
      </c>
      <c r="Q324">
        <v>0</v>
      </c>
      <c r="R324">
        <v>0</v>
      </c>
      <c r="S324" t="s">
        <v>4773</v>
      </c>
      <c r="T324">
        <v>0</v>
      </c>
      <c r="U324">
        <v>0</v>
      </c>
      <c r="V324">
        <v>0</v>
      </c>
      <c r="W324">
        <v>0</v>
      </c>
      <c r="X324">
        <v>0</v>
      </c>
      <c r="Y324" t="s">
        <v>4772</v>
      </c>
      <c r="Z324" t="s">
        <v>4768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 t="s">
        <v>48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5.6029999999999998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7.26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5.99</v>
      </c>
      <c r="BD324">
        <v>5.6029999999999998</v>
      </c>
      <c r="BE324">
        <v>0</v>
      </c>
      <c r="BF324">
        <v>470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135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13</v>
      </c>
      <c r="BS324">
        <v>470</v>
      </c>
      <c r="BT324">
        <v>0</v>
      </c>
      <c r="BU324">
        <v>1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1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1</v>
      </c>
      <c r="CH324">
        <v>2</v>
      </c>
      <c r="CI324">
        <v>0</v>
      </c>
      <c r="CJ324" t="s">
        <v>4771</v>
      </c>
      <c r="CK324">
        <v>0</v>
      </c>
      <c r="CL324">
        <v>0</v>
      </c>
      <c r="CM324">
        <v>0</v>
      </c>
      <c r="CN324">
        <v>0</v>
      </c>
      <c r="CO324">
        <v>0</v>
      </c>
      <c r="CP324" t="s">
        <v>4770</v>
      </c>
      <c r="CQ324">
        <v>0</v>
      </c>
      <c r="CR324">
        <v>0</v>
      </c>
      <c r="CS324">
        <v>0</v>
      </c>
      <c r="CT324">
        <v>0</v>
      </c>
      <c r="CU324">
        <v>0</v>
      </c>
      <c r="CV324" t="s">
        <v>4769</v>
      </c>
      <c r="CW324" t="s">
        <v>4767</v>
      </c>
      <c r="CX324" t="s">
        <v>36</v>
      </c>
      <c r="CY324" t="s">
        <v>4768</v>
      </c>
      <c r="CZ324">
        <v>0</v>
      </c>
      <c r="DA324">
        <v>5.6029999999999998</v>
      </c>
      <c r="DB324">
        <v>56030</v>
      </c>
      <c r="DC324">
        <v>56030</v>
      </c>
      <c r="DD324">
        <v>470</v>
      </c>
      <c r="DE324">
        <v>2</v>
      </c>
      <c r="DF324" t="s">
        <v>4767</v>
      </c>
      <c r="DG324">
        <v>0</v>
      </c>
      <c r="DH324" t="s">
        <v>4768</v>
      </c>
      <c r="DI324">
        <v>10000</v>
      </c>
      <c r="DJ324" t="s">
        <v>8573</v>
      </c>
      <c r="DK324">
        <v>650</v>
      </c>
      <c r="DL324">
        <v>20</v>
      </c>
      <c r="DM324" t="s">
        <v>4775</v>
      </c>
      <c r="DN324" t="s">
        <v>4774</v>
      </c>
      <c r="DO324" t="s">
        <v>2030</v>
      </c>
      <c r="DQ324">
        <f t="shared" si="11"/>
        <v>1</v>
      </c>
    </row>
    <row r="325" spans="1:121" x14ac:dyDescent="0.35">
      <c r="A325" t="str">
        <f t="shared" si="10"/>
        <v>LSIC2SD0</v>
      </c>
      <c r="B325" t="s">
        <v>4762</v>
      </c>
      <c r="C325">
        <v>10000</v>
      </c>
      <c r="D325" t="s">
        <v>4762</v>
      </c>
      <c r="E325" t="s">
        <v>304</v>
      </c>
      <c r="F325" t="s">
        <v>4762</v>
      </c>
      <c r="G325" t="s">
        <v>4766</v>
      </c>
      <c r="H325" t="s">
        <v>2282</v>
      </c>
      <c r="I325" t="s">
        <v>4643</v>
      </c>
      <c r="J325" t="s">
        <v>4765</v>
      </c>
      <c r="K325">
        <v>10000</v>
      </c>
      <c r="L325" t="s">
        <v>4757</v>
      </c>
      <c r="M325">
        <v>0</v>
      </c>
      <c r="N325">
        <v>0</v>
      </c>
      <c r="O325">
        <v>0</v>
      </c>
      <c r="P325">
        <v>0</v>
      </c>
      <c r="Q325">
        <v>3361193</v>
      </c>
      <c r="R325">
        <v>0</v>
      </c>
      <c r="S325" t="s">
        <v>4764</v>
      </c>
      <c r="T325" t="s">
        <v>4763</v>
      </c>
      <c r="U325">
        <v>0</v>
      </c>
      <c r="V325">
        <v>0</v>
      </c>
      <c r="W325">
        <v>0</v>
      </c>
      <c r="X325">
        <v>0</v>
      </c>
      <c r="Y325" t="s">
        <v>4762</v>
      </c>
      <c r="Z325">
        <v>0</v>
      </c>
      <c r="AA325" t="s">
        <v>48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 t="s">
        <v>48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1.3775999999999999</v>
      </c>
      <c r="AQ325">
        <v>0</v>
      </c>
      <c r="AR325">
        <v>0</v>
      </c>
      <c r="AS325">
        <v>0</v>
      </c>
      <c r="AT325">
        <v>0</v>
      </c>
      <c r="AU325">
        <v>1.58937522</v>
      </c>
      <c r="AV325">
        <v>0</v>
      </c>
      <c r="AW325">
        <v>1.56</v>
      </c>
      <c r="AX325">
        <v>1.43</v>
      </c>
      <c r="AY325">
        <v>0</v>
      </c>
      <c r="AZ325">
        <v>0</v>
      </c>
      <c r="BA325">
        <v>0</v>
      </c>
      <c r="BB325">
        <v>0</v>
      </c>
      <c r="BC325">
        <v>1.84</v>
      </c>
      <c r="BD325">
        <v>0</v>
      </c>
      <c r="BE325">
        <v>1023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0</v>
      </c>
      <c r="BL325">
        <v>1813</v>
      </c>
      <c r="BM325">
        <v>0</v>
      </c>
      <c r="BN325">
        <v>0</v>
      </c>
      <c r="BO325">
        <v>0</v>
      </c>
      <c r="BP325">
        <v>0</v>
      </c>
      <c r="BQ325">
        <v>0</v>
      </c>
      <c r="BR325">
        <v>0</v>
      </c>
      <c r="BS325">
        <v>0</v>
      </c>
      <c r="BT325">
        <v>1</v>
      </c>
      <c r="BU325">
        <v>0</v>
      </c>
      <c r="BV325">
        <v>0</v>
      </c>
      <c r="BW325">
        <v>0</v>
      </c>
      <c r="BX325">
        <v>0</v>
      </c>
      <c r="BY325">
        <v>1</v>
      </c>
      <c r="BZ325">
        <v>0</v>
      </c>
      <c r="CA325">
        <v>1</v>
      </c>
      <c r="CB325">
        <v>1000</v>
      </c>
      <c r="CC325">
        <v>0</v>
      </c>
      <c r="CD325">
        <v>0</v>
      </c>
      <c r="CE325">
        <v>0</v>
      </c>
      <c r="CF325">
        <v>0</v>
      </c>
      <c r="CG325">
        <v>1</v>
      </c>
      <c r="CH325">
        <v>0</v>
      </c>
      <c r="CI325" t="s">
        <v>4756</v>
      </c>
      <c r="CJ325">
        <v>0</v>
      </c>
      <c r="CK325">
        <v>0</v>
      </c>
      <c r="CL325">
        <v>0</v>
      </c>
      <c r="CM325">
        <v>0</v>
      </c>
      <c r="CN325" t="s">
        <v>4761</v>
      </c>
      <c r="CO325">
        <v>0</v>
      </c>
      <c r="CP325" t="s">
        <v>4760</v>
      </c>
      <c r="CQ325" t="s">
        <v>4759</v>
      </c>
      <c r="CR325">
        <v>0</v>
      </c>
      <c r="CS325">
        <v>0</v>
      </c>
      <c r="CT325">
        <v>0</v>
      </c>
      <c r="CU325">
        <v>0</v>
      </c>
      <c r="CV325" t="s">
        <v>4758</v>
      </c>
      <c r="CW325">
        <v>0</v>
      </c>
      <c r="CX325" t="s">
        <v>23</v>
      </c>
      <c r="CY325" t="s">
        <v>4757</v>
      </c>
      <c r="CZ325" t="s">
        <v>48</v>
      </c>
      <c r="DA325">
        <v>1.3775999999999999</v>
      </c>
      <c r="DB325">
        <v>13776</v>
      </c>
      <c r="DC325">
        <v>13776</v>
      </c>
      <c r="DD325">
        <v>1023</v>
      </c>
      <c r="DE325">
        <v>1</v>
      </c>
      <c r="DF325" t="s">
        <v>4756</v>
      </c>
      <c r="DG325">
        <v>0</v>
      </c>
      <c r="DH325" t="s">
        <v>4762</v>
      </c>
      <c r="DI325">
        <v>10000</v>
      </c>
      <c r="DJ325" t="s">
        <v>8573</v>
      </c>
      <c r="DK325">
        <v>650</v>
      </c>
      <c r="DL325">
        <v>18.5</v>
      </c>
      <c r="DM325" t="s">
        <v>4643</v>
      </c>
      <c r="DN325" t="s">
        <v>4765</v>
      </c>
      <c r="DO325" t="s">
        <v>8525</v>
      </c>
      <c r="DQ325">
        <f t="shared" si="11"/>
        <v>1</v>
      </c>
    </row>
    <row r="326" spans="1:121" x14ac:dyDescent="0.35">
      <c r="A326" t="str">
        <f t="shared" si="10"/>
        <v>LSIC2SD0</v>
      </c>
      <c r="B326" t="s">
        <v>4751</v>
      </c>
      <c r="C326">
        <v>10000</v>
      </c>
      <c r="D326" t="s">
        <v>4751</v>
      </c>
      <c r="E326" t="s">
        <v>304</v>
      </c>
      <c r="F326" t="s">
        <v>4751</v>
      </c>
      <c r="G326" t="s">
        <v>4755</v>
      </c>
      <c r="H326" t="s">
        <v>2282</v>
      </c>
      <c r="I326" t="s">
        <v>4466</v>
      </c>
      <c r="J326" t="s">
        <v>4754</v>
      </c>
      <c r="K326">
        <v>10000</v>
      </c>
      <c r="L326" t="s">
        <v>4746</v>
      </c>
      <c r="M326">
        <v>0</v>
      </c>
      <c r="N326">
        <v>0</v>
      </c>
      <c r="O326">
        <v>0</v>
      </c>
      <c r="P326">
        <v>0</v>
      </c>
      <c r="Q326">
        <v>3361194</v>
      </c>
      <c r="R326">
        <v>0</v>
      </c>
      <c r="S326" t="s">
        <v>4753</v>
      </c>
      <c r="T326" t="s">
        <v>4752</v>
      </c>
      <c r="U326">
        <v>0</v>
      </c>
      <c r="V326">
        <v>0</v>
      </c>
      <c r="W326">
        <v>0</v>
      </c>
      <c r="X326">
        <v>0</v>
      </c>
      <c r="Y326" t="s">
        <v>4751</v>
      </c>
      <c r="Z326">
        <v>0</v>
      </c>
      <c r="AA326" t="s">
        <v>48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 t="s">
        <v>48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1.7097</v>
      </c>
      <c r="AQ326">
        <v>0</v>
      </c>
      <c r="AR326">
        <v>0</v>
      </c>
      <c r="AS326">
        <v>0</v>
      </c>
      <c r="AT326">
        <v>0</v>
      </c>
      <c r="AU326">
        <v>1.886575465</v>
      </c>
      <c r="AV326">
        <v>0</v>
      </c>
      <c r="AW326">
        <v>1.94</v>
      </c>
      <c r="AX326">
        <v>1.77</v>
      </c>
      <c r="AY326">
        <v>0</v>
      </c>
      <c r="AZ326">
        <v>0</v>
      </c>
      <c r="BA326">
        <v>0</v>
      </c>
      <c r="BB326">
        <v>0</v>
      </c>
      <c r="BC326">
        <v>2.13</v>
      </c>
      <c r="BD326">
        <v>0</v>
      </c>
      <c r="BE326">
        <v>1040</v>
      </c>
      <c r="BF326">
        <v>0</v>
      </c>
      <c r="BG326">
        <v>0</v>
      </c>
      <c r="BH326">
        <v>0</v>
      </c>
      <c r="BI326">
        <v>0</v>
      </c>
      <c r="BJ326">
        <v>0</v>
      </c>
      <c r="BK326">
        <v>0</v>
      </c>
      <c r="BL326">
        <v>2015</v>
      </c>
      <c r="BM326">
        <v>0</v>
      </c>
      <c r="BN326">
        <v>0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1</v>
      </c>
      <c r="BU326">
        <v>0</v>
      </c>
      <c r="BV326">
        <v>0</v>
      </c>
      <c r="BW326">
        <v>0</v>
      </c>
      <c r="BX326">
        <v>0</v>
      </c>
      <c r="BY326">
        <v>1</v>
      </c>
      <c r="BZ326">
        <v>0</v>
      </c>
      <c r="CA326">
        <v>1</v>
      </c>
      <c r="CB326">
        <v>1000</v>
      </c>
      <c r="CC326">
        <v>0</v>
      </c>
      <c r="CD326">
        <v>0</v>
      </c>
      <c r="CE326">
        <v>0</v>
      </c>
      <c r="CF326">
        <v>0</v>
      </c>
      <c r="CG326">
        <v>1</v>
      </c>
      <c r="CH326">
        <v>0</v>
      </c>
      <c r="CI326" t="s">
        <v>4745</v>
      </c>
      <c r="CJ326">
        <v>0</v>
      </c>
      <c r="CK326">
        <v>0</v>
      </c>
      <c r="CL326">
        <v>0</v>
      </c>
      <c r="CM326">
        <v>0</v>
      </c>
      <c r="CN326" t="s">
        <v>4750</v>
      </c>
      <c r="CO326">
        <v>0</v>
      </c>
      <c r="CP326" t="s">
        <v>4749</v>
      </c>
      <c r="CQ326" t="s">
        <v>4748</v>
      </c>
      <c r="CR326">
        <v>0</v>
      </c>
      <c r="CS326">
        <v>0</v>
      </c>
      <c r="CT326">
        <v>0</v>
      </c>
      <c r="CU326">
        <v>0</v>
      </c>
      <c r="CV326" t="s">
        <v>4747</v>
      </c>
      <c r="CW326">
        <v>0</v>
      </c>
      <c r="CX326" t="s">
        <v>23</v>
      </c>
      <c r="CY326" t="s">
        <v>4746</v>
      </c>
      <c r="CZ326" t="s">
        <v>48</v>
      </c>
      <c r="DA326">
        <v>1.7097</v>
      </c>
      <c r="DB326">
        <v>17097</v>
      </c>
      <c r="DC326">
        <v>17097</v>
      </c>
      <c r="DD326">
        <v>1040</v>
      </c>
      <c r="DE326">
        <v>1</v>
      </c>
      <c r="DF326" t="s">
        <v>4745</v>
      </c>
      <c r="DG326">
        <v>0</v>
      </c>
      <c r="DH326" t="s">
        <v>4751</v>
      </c>
      <c r="DI326">
        <v>10000</v>
      </c>
      <c r="DJ326" t="s">
        <v>8573</v>
      </c>
      <c r="DK326">
        <v>650</v>
      </c>
      <c r="DL326">
        <v>23</v>
      </c>
      <c r="DM326" t="s">
        <v>4466</v>
      </c>
      <c r="DN326" t="s">
        <v>4754</v>
      </c>
      <c r="DO326" t="s">
        <v>8525</v>
      </c>
      <c r="DQ326">
        <f t="shared" si="11"/>
        <v>1</v>
      </c>
    </row>
    <row r="327" spans="1:121" x14ac:dyDescent="0.35">
      <c r="A327" t="str">
        <f t="shared" si="10"/>
        <v>LSIC2SD0</v>
      </c>
      <c r="B327" t="s">
        <v>4740</v>
      </c>
      <c r="C327">
        <v>10000</v>
      </c>
      <c r="D327" t="s">
        <v>4740</v>
      </c>
      <c r="E327" t="s">
        <v>304</v>
      </c>
      <c r="F327" t="s">
        <v>4740</v>
      </c>
      <c r="G327" t="s">
        <v>4744</v>
      </c>
      <c r="H327" t="s">
        <v>2282</v>
      </c>
      <c r="I327" t="s">
        <v>4453</v>
      </c>
      <c r="J327" t="s">
        <v>4743</v>
      </c>
      <c r="K327">
        <v>10000</v>
      </c>
      <c r="L327" t="s">
        <v>4742</v>
      </c>
      <c r="M327">
        <v>0</v>
      </c>
      <c r="N327">
        <v>0</v>
      </c>
      <c r="O327">
        <v>0</v>
      </c>
      <c r="P327">
        <v>0</v>
      </c>
      <c r="Q327">
        <v>3361195</v>
      </c>
      <c r="R327">
        <v>0</v>
      </c>
      <c r="S327" t="s">
        <v>4741</v>
      </c>
      <c r="T327" t="s">
        <v>4735</v>
      </c>
      <c r="U327">
        <v>0</v>
      </c>
      <c r="V327">
        <v>0</v>
      </c>
      <c r="W327">
        <v>0</v>
      </c>
      <c r="X327">
        <v>0</v>
      </c>
      <c r="Y327" t="s">
        <v>4740</v>
      </c>
      <c r="Z327">
        <v>0</v>
      </c>
      <c r="AA327" t="s">
        <v>48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 t="s">
        <v>48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2.3220000000000001</v>
      </c>
      <c r="AQ327">
        <v>0</v>
      </c>
      <c r="AR327">
        <v>0</v>
      </c>
      <c r="AS327">
        <v>0</v>
      </c>
      <c r="AT327">
        <v>0</v>
      </c>
      <c r="AU327">
        <v>2.3259149570000002</v>
      </c>
      <c r="AV327">
        <v>0</v>
      </c>
      <c r="AW327">
        <v>2.4</v>
      </c>
      <c r="AX327">
        <v>2.19</v>
      </c>
      <c r="AY327">
        <v>0</v>
      </c>
      <c r="AZ327">
        <v>0</v>
      </c>
      <c r="BA327">
        <v>0</v>
      </c>
      <c r="BB327">
        <v>0</v>
      </c>
      <c r="BC327">
        <v>2.69</v>
      </c>
      <c r="BD327">
        <v>0</v>
      </c>
      <c r="BE327">
        <v>1035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2028</v>
      </c>
      <c r="BM327">
        <v>0</v>
      </c>
      <c r="BN327">
        <v>0</v>
      </c>
      <c r="BO327">
        <v>0</v>
      </c>
      <c r="BP327">
        <v>0</v>
      </c>
      <c r="BQ327">
        <v>0</v>
      </c>
      <c r="BR327">
        <v>0</v>
      </c>
      <c r="BS327">
        <v>0</v>
      </c>
      <c r="BT327">
        <v>1</v>
      </c>
      <c r="BU327">
        <v>0</v>
      </c>
      <c r="BV327">
        <v>0</v>
      </c>
      <c r="BW327">
        <v>0</v>
      </c>
      <c r="BX327">
        <v>0</v>
      </c>
      <c r="BY327">
        <v>1</v>
      </c>
      <c r="BZ327">
        <v>0</v>
      </c>
      <c r="CA327">
        <v>1</v>
      </c>
      <c r="CB327">
        <v>1000</v>
      </c>
      <c r="CC327">
        <v>0</v>
      </c>
      <c r="CD327">
        <v>0</v>
      </c>
      <c r="CE327">
        <v>0</v>
      </c>
      <c r="CF327">
        <v>0</v>
      </c>
      <c r="CG327">
        <v>1</v>
      </c>
      <c r="CH327">
        <v>0</v>
      </c>
      <c r="CI327" t="s">
        <v>4739</v>
      </c>
      <c r="CJ327">
        <v>0</v>
      </c>
      <c r="CK327">
        <v>0</v>
      </c>
      <c r="CL327">
        <v>0</v>
      </c>
      <c r="CM327">
        <v>0</v>
      </c>
      <c r="CN327" t="s">
        <v>4738</v>
      </c>
      <c r="CO327">
        <v>0</v>
      </c>
      <c r="CP327" t="s">
        <v>4737</v>
      </c>
      <c r="CQ327" t="s">
        <v>4734</v>
      </c>
      <c r="CR327">
        <v>0</v>
      </c>
      <c r="CS327">
        <v>0</v>
      </c>
      <c r="CT327">
        <v>0</v>
      </c>
      <c r="CU327">
        <v>0</v>
      </c>
      <c r="CV327" t="s">
        <v>4736</v>
      </c>
      <c r="CW327">
        <v>0</v>
      </c>
      <c r="CX327" t="s">
        <v>30</v>
      </c>
      <c r="CY327" t="s">
        <v>4735</v>
      </c>
      <c r="CZ327">
        <v>0</v>
      </c>
      <c r="DA327">
        <v>2.19</v>
      </c>
      <c r="DB327">
        <v>21900</v>
      </c>
      <c r="DC327">
        <v>21900</v>
      </c>
      <c r="DD327">
        <v>0</v>
      </c>
      <c r="DE327">
        <v>1000</v>
      </c>
      <c r="DF327" t="s">
        <v>4734</v>
      </c>
      <c r="DG327">
        <v>0</v>
      </c>
      <c r="DH327" t="s">
        <v>4740</v>
      </c>
      <c r="DI327">
        <v>10000</v>
      </c>
      <c r="DJ327" t="s">
        <v>8573</v>
      </c>
      <c r="DK327">
        <v>650</v>
      </c>
      <c r="DL327">
        <v>27</v>
      </c>
      <c r="DM327" t="s">
        <v>4453</v>
      </c>
      <c r="DN327" t="s">
        <v>4743</v>
      </c>
      <c r="DO327" t="s">
        <v>8525</v>
      </c>
      <c r="DQ327">
        <f t="shared" si="11"/>
        <v>1</v>
      </c>
    </row>
    <row r="328" spans="1:121" x14ac:dyDescent="0.35">
      <c r="A328" t="str">
        <f t="shared" si="10"/>
        <v>LSIC2SD0</v>
      </c>
      <c r="B328" t="s">
        <v>4730</v>
      </c>
      <c r="C328">
        <v>10000</v>
      </c>
      <c r="D328" t="s">
        <v>4730</v>
      </c>
      <c r="E328" t="s">
        <v>304</v>
      </c>
      <c r="F328" t="s">
        <v>4730</v>
      </c>
      <c r="G328" t="s">
        <v>4733</v>
      </c>
      <c r="H328" t="s">
        <v>2282</v>
      </c>
      <c r="I328" t="s">
        <v>4652</v>
      </c>
      <c r="J328" t="s">
        <v>4732</v>
      </c>
      <c r="K328">
        <v>10000</v>
      </c>
      <c r="L328" t="s">
        <v>4727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 t="s">
        <v>4731</v>
      </c>
      <c r="T328">
        <v>0</v>
      </c>
      <c r="U328">
        <v>0</v>
      </c>
      <c r="V328">
        <v>0</v>
      </c>
      <c r="W328">
        <v>0</v>
      </c>
      <c r="X328">
        <v>0</v>
      </c>
      <c r="Y328" t="s">
        <v>4730</v>
      </c>
      <c r="Z328">
        <v>0</v>
      </c>
      <c r="AA328" t="s">
        <v>48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 t="s">
        <v>48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3.4710000000000001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4.13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4.1100000000000003</v>
      </c>
      <c r="BD328">
        <v>0</v>
      </c>
      <c r="BE328">
        <v>1028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1050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1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1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1</v>
      </c>
      <c r="CH328">
        <v>0</v>
      </c>
      <c r="CI328" t="s">
        <v>4726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0</v>
      </c>
      <c r="CP328" t="s">
        <v>4729</v>
      </c>
      <c r="CQ328">
        <v>0</v>
      </c>
      <c r="CR328">
        <v>0</v>
      </c>
      <c r="CS328">
        <v>0</v>
      </c>
      <c r="CT328">
        <v>0</v>
      </c>
      <c r="CU328">
        <v>0</v>
      </c>
      <c r="CV328" t="s">
        <v>4728</v>
      </c>
      <c r="CW328">
        <v>0</v>
      </c>
      <c r="CX328" t="s">
        <v>23</v>
      </c>
      <c r="CY328" t="s">
        <v>4727</v>
      </c>
      <c r="CZ328" t="s">
        <v>48</v>
      </c>
      <c r="DA328">
        <v>3.4710000000000001</v>
      </c>
      <c r="DB328">
        <v>34710</v>
      </c>
      <c r="DC328">
        <v>34710</v>
      </c>
      <c r="DD328">
        <v>1028</v>
      </c>
      <c r="DE328">
        <v>1</v>
      </c>
      <c r="DF328" t="s">
        <v>4726</v>
      </c>
      <c r="DG328">
        <v>0</v>
      </c>
      <c r="DH328" t="s">
        <v>4730</v>
      </c>
      <c r="DI328">
        <v>10000</v>
      </c>
      <c r="DJ328" t="s">
        <v>8573</v>
      </c>
      <c r="DK328">
        <v>650</v>
      </c>
      <c r="DL328">
        <v>38</v>
      </c>
      <c r="DM328" t="s">
        <v>4652</v>
      </c>
      <c r="DN328" t="s">
        <v>4732</v>
      </c>
      <c r="DO328" t="s">
        <v>8525</v>
      </c>
      <c r="DQ328">
        <f t="shared" si="11"/>
        <v>1</v>
      </c>
    </row>
    <row r="329" spans="1:121" x14ac:dyDescent="0.35">
      <c r="A329" t="str">
        <f t="shared" si="10"/>
        <v>LSIC2SD0</v>
      </c>
      <c r="B329" t="s">
        <v>4722</v>
      </c>
      <c r="C329">
        <v>10000</v>
      </c>
      <c r="D329" t="s">
        <v>4722</v>
      </c>
      <c r="E329" t="s">
        <v>304</v>
      </c>
      <c r="F329" t="s">
        <v>4722</v>
      </c>
      <c r="G329" t="s">
        <v>4725</v>
      </c>
      <c r="H329" t="s">
        <v>2282</v>
      </c>
      <c r="I329" t="s">
        <v>4426</v>
      </c>
      <c r="J329" t="s">
        <v>4724</v>
      </c>
      <c r="K329">
        <v>10000</v>
      </c>
      <c r="L329" t="s">
        <v>4719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 t="s">
        <v>4723</v>
      </c>
      <c r="T329">
        <v>0</v>
      </c>
      <c r="U329">
        <v>0</v>
      </c>
      <c r="V329">
        <v>0</v>
      </c>
      <c r="W329">
        <v>0</v>
      </c>
      <c r="X329">
        <v>0</v>
      </c>
      <c r="Y329" t="s">
        <v>4722</v>
      </c>
      <c r="Z329">
        <v>0</v>
      </c>
      <c r="AA329" t="s">
        <v>48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 t="s">
        <v>48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4.2389999999999999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4.8600000000000003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4.8499999999999996</v>
      </c>
      <c r="BD329">
        <v>0</v>
      </c>
      <c r="BE329">
        <v>944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2025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1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1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1</v>
      </c>
      <c r="CH329">
        <v>0</v>
      </c>
      <c r="CI329" t="s">
        <v>4718</v>
      </c>
      <c r="CJ329">
        <v>0</v>
      </c>
      <c r="CK329">
        <v>0</v>
      </c>
      <c r="CL329">
        <v>0</v>
      </c>
      <c r="CM329">
        <v>0</v>
      </c>
      <c r="CN329">
        <v>0</v>
      </c>
      <c r="CO329">
        <v>0</v>
      </c>
      <c r="CP329" t="s">
        <v>4721</v>
      </c>
      <c r="CQ329">
        <v>0</v>
      </c>
      <c r="CR329">
        <v>0</v>
      </c>
      <c r="CS329">
        <v>0</v>
      </c>
      <c r="CT329">
        <v>0</v>
      </c>
      <c r="CU329">
        <v>0</v>
      </c>
      <c r="CV329" t="s">
        <v>4720</v>
      </c>
      <c r="CW329">
        <v>0</v>
      </c>
      <c r="CX329" t="s">
        <v>23</v>
      </c>
      <c r="CY329" t="s">
        <v>4719</v>
      </c>
      <c r="CZ329" t="s">
        <v>48</v>
      </c>
      <c r="DA329">
        <v>4.2389999999999999</v>
      </c>
      <c r="DB329">
        <v>42390</v>
      </c>
      <c r="DC329">
        <v>42390</v>
      </c>
      <c r="DD329">
        <v>944</v>
      </c>
      <c r="DE329">
        <v>1</v>
      </c>
      <c r="DF329" t="s">
        <v>4718</v>
      </c>
      <c r="DG329">
        <v>0</v>
      </c>
      <c r="DH329" t="s">
        <v>4722</v>
      </c>
      <c r="DI329">
        <v>10000</v>
      </c>
      <c r="DJ329" t="s">
        <v>8573</v>
      </c>
      <c r="DK329">
        <v>650</v>
      </c>
      <c r="DL329">
        <v>45</v>
      </c>
      <c r="DM329" t="s">
        <v>4426</v>
      </c>
      <c r="DN329" t="s">
        <v>4724</v>
      </c>
      <c r="DO329" t="s">
        <v>8525</v>
      </c>
      <c r="DQ329">
        <f t="shared" si="11"/>
        <v>1</v>
      </c>
    </row>
    <row r="330" spans="1:121" x14ac:dyDescent="0.35">
      <c r="A330" t="str">
        <f t="shared" si="10"/>
        <v>LSIC2SD0</v>
      </c>
      <c r="B330" t="s">
        <v>4717</v>
      </c>
      <c r="C330">
        <v>10000</v>
      </c>
      <c r="D330" t="s">
        <v>4717</v>
      </c>
      <c r="E330" t="s">
        <v>304</v>
      </c>
      <c r="F330" t="s">
        <v>4717</v>
      </c>
      <c r="G330" t="s">
        <v>4716</v>
      </c>
      <c r="H330" t="s">
        <v>2282</v>
      </c>
      <c r="I330" t="s">
        <v>4643</v>
      </c>
      <c r="J330" t="s">
        <v>4715</v>
      </c>
      <c r="K330">
        <v>10000</v>
      </c>
      <c r="L330" t="s">
        <v>4709</v>
      </c>
      <c r="M330">
        <v>0</v>
      </c>
      <c r="N330">
        <v>0</v>
      </c>
      <c r="O330">
        <v>0</v>
      </c>
      <c r="P330">
        <v>0</v>
      </c>
      <c r="Q330">
        <v>3361197</v>
      </c>
      <c r="R330">
        <v>0</v>
      </c>
      <c r="S330" t="s">
        <v>4714</v>
      </c>
      <c r="T330" t="s">
        <v>4713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 t="s">
        <v>129</v>
      </c>
      <c r="AB330">
        <v>0</v>
      </c>
      <c r="AC330">
        <v>0</v>
      </c>
      <c r="AD330">
        <v>0</v>
      </c>
      <c r="AE330">
        <v>0</v>
      </c>
      <c r="AF330" t="s">
        <v>514</v>
      </c>
      <c r="AG330">
        <v>0</v>
      </c>
      <c r="AH330" t="s">
        <v>129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1.3284</v>
      </c>
      <c r="AQ330">
        <v>0</v>
      </c>
      <c r="AR330">
        <v>0</v>
      </c>
      <c r="AS330">
        <v>0</v>
      </c>
      <c r="AT330">
        <v>0</v>
      </c>
      <c r="AU330">
        <v>1.692749219</v>
      </c>
      <c r="AV330">
        <v>0</v>
      </c>
      <c r="AW330">
        <v>1.51</v>
      </c>
      <c r="AX330">
        <v>1.41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0</v>
      </c>
      <c r="BL330">
        <v>2429</v>
      </c>
      <c r="BM330">
        <v>0</v>
      </c>
      <c r="BN330">
        <v>0</v>
      </c>
      <c r="BO330">
        <v>0</v>
      </c>
      <c r="BP330">
        <v>0</v>
      </c>
      <c r="BQ330">
        <v>0</v>
      </c>
      <c r="BR330">
        <v>0</v>
      </c>
      <c r="BS330">
        <v>0</v>
      </c>
      <c r="BT330">
        <v>2500</v>
      </c>
      <c r="BU330">
        <v>0</v>
      </c>
      <c r="BV330">
        <v>0</v>
      </c>
      <c r="BW330">
        <v>0</v>
      </c>
      <c r="BX330">
        <v>0</v>
      </c>
      <c r="BY330">
        <v>1</v>
      </c>
      <c r="BZ330">
        <v>0</v>
      </c>
      <c r="CA330">
        <v>1</v>
      </c>
      <c r="CB330">
        <v>2500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 t="s">
        <v>4708</v>
      </c>
      <c r="CJ330">
        <v>0</v>
      </c>
      <c r="CK330">
        <v>0</v>
      </c>
      <c r="CL330">
        <v>0</v>
      </c>
      <c r="CM330">
        <v>0</v>
      </c>
      <c r="CN330" t="s">
        <v>4712</v>
      </c>
      <c r="CO330">
        <v>0</v>
      </c>
      <c r="CP330" t="s">
        <v>4711</v>
      </c>
      <c r="CQ330" t="s">
        <v>4710</v>
      </c>
      <c r="CR330">
        <v>0</v>
      </c>
      <c r="CS330">
        <v>0</v>
      </c>
      <c r="CT330">
        <v>0</v>
      </c>
      <c r="CU330">
        <v>0</v>
      </c>
      <c r="CV330">
        <v>0</v>
      </c>
      <c r="CW330">
        <v>0</v>
      </c>
      <c r="CX330" t="s">
        <v>23</v>
      </c>
      <c r="CY330" t="s">
        <v>4709</v>
      </c>
      <c r="CZ330" t="s">
        <v>129</v>
      </c>
      <c r="DA330">
        <v>1.3284</v>
      </c>
      <c r="DB330">
        <v>13284</v>
      </c>
      <c r="DC330">
        <v>13284</v>
      </c>
      <c r="DD330">
        <v>0</v>
      </c>
      <c r="DE330">
        <v>2500</v>
      </c>
      <c r="DF330" t="s">
        <v>4708</v>
      </c>
      <c r="DG330">
        <v>0</v>
      </c>
      <c r="DH330" t="s">
        <v>4717</v>
      </c>
      <c r="DI330">
        <v>10000</v>
      </c>
      <c r="DJ330" t="s">
        <v>8573</v>
      </c>
      <c r="DK330">
        <v>650</v>
      </c>
      <c r="DL330">
        <v>18.5</v>
      </c>
      <c r="DM330" t="s">
        <v>4643</v>
      </c>
      <c r="DN330" t="s">
        <v>4715</v>
      </c>
      <c r="DO330" t="s">
        <v>8526</v>
      </c>
      <c r="DQ330">
        <f t="shared" si="11"/>
        <v>1</v>
      </c>
    </row>
    <row r="331" spans="1:121" x14ac:dyDescent="0.35">
      <c r="A331" t="str">
        <f t="shared" si="10"/>
        <v>LSIC2SD0</v>
      </c>
      <c r="B331" t="s">
        <v>4707</v>
      </c>
      <c r="C331">
        <v>10000</v>
      </c>
      <c r="D331" t="s">
        <v>4707</v>
      </c>
      <c r="E331" t="s">
        <v>304</v>
      </c>
      <c r="F331" t="s">
        <v>4707</v>
      </c>
      <c r="G331" t="s">
        <v>4706</v>
      </c>
      <c r="H331" t="s">
        <v>2282</v>
      </c>
      <c r="I331" t="s">
        <v>4466</v>
      </c>
      <c r="J331" t="s">
        <v>4705</v>
      </c>
      <c r="K331">
        <v>10000</v>
      </c>
      <c r="L331" t="s">
        <v>4700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 t="s">
        <v>4704</v>
      </c>
      <c r="T331" t="s">
        <v>4703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 t="s">
        <v>129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 t="s">
        <v>129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1.6605000000000001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1.88</v>
      </c>
      <c r="AX331">
        <v>1.76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2466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S331">
        <v>0</v>
      </c>
      <c r="BT331">
        <v>2500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1</v>
      </c>
      <c r="CB331">
        <v>2500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 t="s">
        <v>4699</v>
      </c>
      <c r="CJ331">
        <v>0</v>
      </c>
      <c r="CK331">
        <v>0</v>
      </c>
      <c r="CL331">
        <v>0</v>
      </c>
      <c r="CM331">
        <v>0</v>
      </c>
      <c r="CN331">
        <v>0</v>
      </c>
      <c r="CO331">
        <v>0</v>
      </c>
      <c r="CP331" t="s">
        <v>4702</v>
      </c>
      <c r="CQ331" t="s">
        <v>4701</v>
      </c>
      <c r="CR331">
        <v>0</v>
      </c>
      <c r="CS331">
        <v>0</v>
      </c>
      <c r="CT331">
        <v>0</v>
      </c>
      <c r="CU331">
        <v>0</v>
      </c>
      <c r="CV331">
        <v>0</v>
      </c>
      <c r="CW331">
        <v>0</v>
      </c>
      <c r="CX331" t="s">
        <v>23</v>
      </c>
      <c r="CY331" t="s">
        <v>4700</v>
      </c>
      <c r="CZ331" t="s">
        <v>129</v>
      </c>
      <c r="DA331">
        <v>1.6605000000000001</v>
      </c>
      <c r="DB331">
        <v>16605</v>
      </c>
      <c r="DC331">
        <v>16605</v>
      </c>
      <c r="DD331">
        <v>0</v>
      </c>
      <c r="DE331">
        <v>2500</v>
      </c>
      <c r="DF331" t="s">
        <v>4699</v>
      </c>
      <c r="DG331">
        <v>0</v>
      </c>
      <c r="DH331" t="s">
        <v>4707</v>
      </c>
      <c r="DI331">
        <v>10000</v>
      </c>
      <c r="DJ331" t="s">
        <v>8573</v>
      </c>
      <c r="DK331">
        <v>650</v>
      </c>
      <c r="DL331">
        <v>23</v>
      </c>
      <c r="DM331" t="s">
        <v>4466</v>
      </c>
      <c r="DN331" t="s">
        <v>4705</v>
      </c>
      <c r="DO331" t="s">
        <v>8526</v>
      </c>
      <c r="DQ331">
        <f t="shared" si="11"/>
        <v>1</v>
      </c>
    </row>
    <row r="332" spans="1:121" x14ac:dyDescent="0.35">
      <c r="A332" t="str">
        <f t="shared" si="10"/>
        <v>LSIC2SD0</v>
      </c>
      <c r="B332" t="s">
        <v>4698</v>
      </c>
      <c r="C332">
        <v>10000</v>
      </c>
      <c r="D332" t="s">
        <v>4698</v>
      </c>
      <c r="E332" t="s">
        <v>304</v>
      </c>
      <c r="F332" t="s">
        <v>4698</v>
      </c>
      <c r="G332" t="s">
        <v>4697</v>
      </c>
      <c r="H332" t="s">
        <v>2282</v>
      </c>
      <c r="I332" t="s">
        <v>4453</v>
      </c>
      <c r="J332" t="s">
        <v>4696</v>
      </c>
      <c r="K332">
        <v>10000</v>
      </c>
      <c r="L332" t="s">
        <v>4695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 t="s">
        <v>4694</v>
      </c>
      <c r="T332" t="s">
        <v>4691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 t="s">
        <v>129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 t="s">
        <v>129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2.3085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2.39</v>
      </c>
      <c r="AX332">
        <v>2.23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0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0</v>
      </c>
      <c r="BK332">
        <v>0</v>
      </c>
      <c r="BL332">
        <v>2531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0</v>
      </c>
      <c r="BT332">
        <v>2500</v>
      </c>
      <c r="BU332">
        <v>0</v>
      </c>
      <c r="BV332">
        <v>0</v>
      </c>
      <c r="BW332">
        <v>0</v>
      </c>
      <c r="BX332">
        <v>0</v>
      </c>
      <c r="BY332">
        <v>0</v>
      </c>
      <c r="BZ332">
        <v>0</v>
      </c>
      <c r="CA332">
        <v>1</v>
      </c>
      <c r="CB332">
        <v>2500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 t="s">
        <v>4693</v>
      </c>
      <c r="CJ332">
        <v>0</v>
      </c>
      <c r="CK332">
        <v>0</v>
      </c>
      <c r="CL332">
        <v>0</v>
      </c>
      <c r="CM332">
        <v>0</v>
      </c>
      <c r="CN332">
        <v>0</v>
      </c>
      <c r="CO332">
        <v>0</v>
      </c>
      <c r="CP332" t="s">
        <v>4692</v>
      </c>
      <c r="CQ332" t="s">
        <v>4690</v>
      </c>
      <c r="CR332">
        <v>0</v>
      </c>
      <c r="CS332">
        <v>0</v>
      </c>
      <c r="CT332">
        <v>0</v>
      </c>
      <c r="CU332">
        <v>0</v>
      </c>
      <c r="CV332">
        <v>0</v>
      </c>
      <c r="CW332">
        <v>0</v>
      </c>
      <c r="CX332" t="s">
        <v>30</v>
      </c>
      <c r="CY332" t="s">
        <v>4691</v>
      </c>
      <c r="CZ332">
        <v>0</v>
      </c>
      <c r="DA332">
        <v>2.23</v>
      </c>
      <c r="DB332">
        <v>22300</v>
      </c>
      <c r="DC332">
        <v>22300</v>
      </c>
      <c r="DD332">
        <v>0</v>
      </c>
      <c r="DE332">
        <v>2500</v>
      </c>
      <c r="DF332" t="s">
        <v>4690</v>
      </c>
      <c r="DG332">
        <v>0</v>
      </c>
      <c r="DH332" t="s">
        <v>4698</v>
      </c>
      <c r="DI332">
        <v>10000</v>
      </c>
      <c r="DJ332" t="s">
        <v>8573</v>
      </c>
      <c r="DK332">
        <v>650</v>
      </c>
      <c r="DL332">
        <v>27</v>
      </c>
      <c r="DM332" t="s">
        <v>4453</v>
      </c>
      <c r="DN332" t="s">
        <v>4696</v>
      </c>
      <c r="DO332" t="s">
        <v>8526</v>
      </c>
      <c r="DQ332">
        <f t="shared" si="11"/>
        <v>1</v>
      </c>
    </row>
    <row r="333" spans="1:121" x14ac:dyDescent="0.35">
      <c r="A333" t="str">
        <f t="shared" si="10"/>
        <v>LSIC2SD0</v>
      </c>
      <c r="B333" t="s">
        <v>4689</v>
      </c>
      <c r="C333">
        <v>10000</v>
      </c>
      <c r="D333" t="s">
        <v>4689</v>
      </c>
      <c r="E333" t="s">
        <v>304</v>
      </c>
      <c r="F333" t="s">
        <v>4689</v>
      </c>
      <c r="G333" t="s">
        <v>4688</v>
      </c>
      <c r="H333" t="s">
        <v>2282</v>
      </c>
      <c r="I333" t="s">
        <v>4652</v>
      </c>
      <c r="J333" t="s">
        <v>4687</v>
      </c>
      <c r="K333">
        <v>10000</v>
      </c>
      <c r="L333" t="s">
        <v>4684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 t="s">
        <v>4686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 t="s">
        <v>129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 t="s">
        <v>129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3.4580000000000002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0</v>
      </c>
      <c r="AW333">
        <v>4.12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2455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2500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1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 t="s">
        <v>4683</v>
      </c>
      <c r="CJ333">
        <v>0</v>
      </c>
      <c r="CK333">
        <v>0</v>
      </c>
      <c r="CL333">
        <v>0</v>
      </c>
      <c r="CM333">
        <v>0</v>
      </c>
      <c r="CN333">
        <v>0</v>
      </c>
      <c r="CO333">
        <v>0</v>
      </c>
      <c r="CP333" t="s">
        <v>4685</v>
      </c>
      <c r="CQ333">
        <v>0</v>
      </c>
      <c r="CR333">
        <v>0</v>
      </c>
      <c r="CS333">
        <v>0</v>
      </c>
      <c r="CT333">
        <v>0</v>
      </c>
      <c r="CU333">
        <v>0</v>
      </c>
      <c r="CV333">
        <v>0</v>
      </c>
      <c r="CW333">
        <v>0</v>
      </c>
      <c r="CX333" t="s">
        <v>23</v>
      </c>
      <c r="CY333" t="s">
        <v>4684</v>
      </c>
      <c r="CZ333" t="s">
        <v>129</v>
      </c>
      <c r="DA333">
        <v>3.4580000000000002</v>
      </c>
      <c r="DB333">
        <v>34580</v>
      </c>
      <c r="DC333">
        <v>34580</v>
      </c>
      <c r="DD333">
        <v>0</v>
      </c>
      <c r="DE333">
        <v>2500</v>
      </c>
      <c r="DF333" t="s">
        <v>4683</v>
      </c>
      <c r="DG333">
        <v>0</v>
      </c>
      <c r="DH333" t="s">
        <v>4689</v>
      </c>
      <c r="DI333">
        <v>10000</v>
      </c>
      <c r="DJ333" t="s">
        <v>8573</v>
      </c>
      <c r="DK333">
        <v>650</v>
      </c>
      <c r="DL333">
        <v>38</v>
      </c>
      <c r="DM333" t="s">
        <v>4652</v>
      </c>
      <c r="DN333" t="s">
        <v>4687</v>
      </c>
      <c r="DO333" t="s">
        <v>8526</v>
      </c>
      <c r="DQ333">
        <f t="shared" si="11"/>
        <v>1</v>
      </c>
    </row>
    <row r="334" spans="1:121" x14ac:dyDescent="0.35">
      <c r="A334" t="str">
        <f t="shared" si="10"/>
        <v>LSIC2SD0</v>
      </c>
      <c r="B334" t="s">
        <v>4682</v>
      </c>
      <c r="C334">
        <v>10000</v>
      </c>
      <c r="D334" t="s">
        <v>4682</v>
      </c>
      <c r="E334" t="s">
        <v>304</v>
      </c>
      <c r="F334" t="s">
        <v>4682</v>
      </c>
      <c r="G334" t="s">
        <v>4681</v>
      </c>
      <c r="H334" t="s">
        <v>2282</v>
      </c>
      <c r="I334" t="s">
        <v>4426</v>
      </c>
      <c r="J334" t="s">
        <v>4680</v>
      </c>
      <c r="K334">
        <v>10000</v>
      </c>
      <c r="L334" t="s">
        <v>4674</v>
      </c>
      <c r="M334">
        <v>0</v>
      </c>
      <c r="N334">
        <v>0</v>
      </c>
      <c r="O334">
        <v>0</v>
      </c>
      <c r="P334">
        <v>0</v>
      </c>
      <c r="Q334">
        <v>3361198</v>
      </c>
      <c r="R334">
        <v>0</v>
      </c>
      <c r="S334" t="s">
        <v>4679</v>
      </c>
      <c r="T334" t="s">
        <v>4678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 t="s">
        <v>129</v>
      </c>
      <c r="AB334">
        <v>0</v>
      </c>
      <c r="AC334">
        <v>0</v>
      </c>
      <c r="AD334">
        <v>0</v>
      </c>
      <c r="AE334">
        <v>0</v>
      </c>
      <c r="AF334" t="s">
        <v>514</v>
      </c>
      <c r="AG334">
        <v>0</v>
      </c>
      <c r="AH334" t="s">
        <v>129</v>
      </c>
      <c r="AI334" t="s">
        <v>514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4.056</v>
      </c>
      <c r="AQ334">
        <v>0</v>
      </c>
      <c r="AR334">
        <v>0</v>
      </c>
      <c r="AS334">
        <v>0</v>
      </c>
      <c r="AT334">
        <v>0</v>
      </c>
      <c r="AU334">
        <v>4.2254121720000004</v>
      </c>
      <c r="AV334">
        <v>0</v>
      </c>
      <c r="AW334">
        <v>4.83</v>
      </c>
      <c r="AX334">
        <v>4.83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2424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2500</v>
      </c>
      <c r="BU334">
        <v>0</v>
      </c>
      <c r="BV334">
        <v>0</v>
      </c>
      <c r="BW334">
        <v>0</v>
      </c>
      <c r="BX334">
        <v>0</v>
      </c>
      <c r="BY334">
        <v>1</v>
      </c>
      <c r="BZ334">
        <v>0</v>
      </c>
      <c r="CA334">
        <v>1</v>
      </c>
      <c r="CB334">
        <v>1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 t="s">
        <v>4673</v>
      </c>
      <c r="CJ334">
        <v>0</v>
      </c>
      <c r="CK334">
        <v>0</v>
      </c>
      <c r="CL334">
        <v>0</v>
      </c>
      <c r="CM334">
        <v>0</v>
      </c>
      <c r="CN334" t="s">
        <v>4677</v>
      </c>
      <c r="CO334">
        <v>0</v>
      </c>
      <c r="CP334" t="s">
        <v>4676</v>
      </c>
      <c r="CQ334" t="s">
        <v>4675</v>
      </c>
      <c r="CR334">
        <v>0</v>
      </c>
      <c r="CS334">
        <v>0</v>
      </c>
      <c r="CT334">
        <v>0</v>
      </c>
      <c r="CU334">
        <v>0</v>
      </c>
      <c r="CV334">
        <v>0</v>
      </c>
      <c r="CW334">
        <v>0</v>
      </c>
      <c r="CX334" t="s">
        <v>23</v>
      </c>
      <c r="CY334" t="s">
        <v>4674</v>
      </c>
      <c r="CZ334" t="s">
        <v>129</v>
      </c>
      <c r="DA334">
        <v>4.056</v>
      </c>
      <c r="DB334">
        <v>40560</v>
      </c>
      <c r="DC334">
        <v>40560</v>
      </c>
      <c r="DD334">
        <v>0</v>
      </c>
      <c r="DE334">
        <v>2500</v>
      </c>
      <c r="DF334" t="s">
        <v>4673</v>
      </c>
      <c r="DG334">
        <v>0</v>
      </c>
      <c r="DH334" t="s">
        <v>4682</v>
      </c>
      <c r="DI334">
        <v>10000</v>
      </c>
      <c r="DJ334" t="s">
        <v>8573</v>
      </c>
      <c r="DK334">
        <v>650</v>
      </c>
      <c r="DL334">
        <v>45</v>
      </c>
      <c r="DM334" t="s">
        <v>4426</v>
      </c>
      <c r="DN334" t="s">
        <v>4680</v>
      </c>
      <c r="DO334" t="s">
        <v>8526</v>
      </c>
      <c r="DQ334">
        <f t="shared" si="11"/>
        <v>1</v>
      </c>
    </row>
    <row r="335" spans="1:121" x14ac:dyDescent="0.35">
      <c r="A335" t="str">
        <f t="shared" si="10"/>
        <v>LSIC2SD0</v>
      </c>
      <c r="B335" t="s">
        <v>4672</v>
      </c>
      <c r="C335">
        <v>10000</v>
      </c>
      <c r="D335" t="s">
        <v>4672</v>
      </c>
      <c r="E335" t="s">
        <v>304</v>
      </c>
      <c r="F335" t="s">
        <v>4672</v>
      </c>
      <c r="G335" t="s">
        <v>4671</v>
      </c>
      <c r="H335" t="s">
        <v>2282</v>
      </c>
      <c r="I335" t="s">
        <v>4643</v>
      </c>
      <c r="J335" t="s">
        <v>4670</v>
      </c>
      <c r="K335">
        <v>10000</v>
      </c>
      <c r="L335" t="s">
        <v>4665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 t="s">
        <v>4669</v>
      </c>
      <c r="T335" t="s">
        <v>4668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 t="s">
        <v>129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 t="s">
        <v>129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1.3775999999999999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1.56</v>
      </c>
      <c r="AX335">
        <v>1.46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800</v>
      </c>
      <c r="BF335">
        <v>0</v>
      </c>
      <c r="BG335">
        <v>0</v>
      </c>
      <c r="BH335">
        <v>0</v>
      </c>
      <c r="BI335">
        <v>0</v>
      </c>
      <c r="BJ335">
        <v>0</v>
      </c>
      <c r="BK335">
        <v>0</v>
      </c>
      <c r="BL335">
        <v>844</v>
      </c>
      <c r="BM335">
        <v>0</v>
      </c>
      <c r="BN335">
        <v>0</v>
      </c>
      <c r="BO335">
        <v>0</v>
      </c>
      <c r="BP335">
        <v>0</v>
      </c>
      <c r="BQ335">
        <v>0</v>
      </c>
      <c r="BR335">
        <v>0</v>
      </c>
      <c r="BS335">
        <v>0</v>
      </c>
      <c r="BT335">
        <v>800</v>
      </c>
      <c r="BU335">
        <v>0</v>
      </c>
      <c r="BV335">
        <v>0</v>
      </c>
      <c r="BW335">
        <v>0</v>
      </c>
      <c r="BX335">
        <v>0</v>
      </c>
      <c r="BY335">
        <v>0</v>
      </c>
      <c r="BZ335">
        <v>0</v>
      </c>
      <c r="CA335">
        <v>1</v>
      </c>
      <c r="CB335">
        <v>800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 t="s">
        <v>4664</v>
      </c>
      <c r="CJ335">
        <v>0</v>
      </c>
      <c r="CK335">
        <v>0</v>
      </c>
      <c r="CL335">
        <v>0</v>
      </c>
      <c r="CM335">
        <v>0</v>
      </c>
      <c r="CN335">
        <v>0</v>
      </c>
      <c r="CO335">
        <v>0</v>
      </c>
      <c r="CP335" t="s">
        <v>4667</v>
      </c>
      <c r="CQ335" t="s">
        <v>4666</v>
      </c>
      <c r="CR335">
        <v>0</v>
      </c>
      <c r="CS335">
        <v>0</v>
      </c>
      <c r="CT335">
        <v>0</v>
      </c>
      <c r="CU335">
        <v>0</v>
      </c>
      <c r="CV335">
        <v>0</v>
      </c>
      <c r="CW335">
        <v>0</v>
      </c>
      <c r="CX335" t="s">
        <v>23</v>
      </c>
      <c r="CY335" t="s">
        <v>4665</v>
      </c>
      <c r="CZ335" t="s">
        <v>129</v>
      </c>
      <c r="DA335">
        <v>1.3775999999999999</v>
      </c>
      <c r="DB335">
        <v>13776</v>
      </c>
      <c r="DC335">
        <v>13776</v>
      </c>
      <c r="DD335">
        <v>800</v>
      </c>
      <c r="DE335">
        <v>800</v>
      </c>
      <c r="DF335" t="s">
        <v>4664</v>
      </c>
      <c r="DG335">
        <v>0</v>
      </c>
      <c r="DH335" t="s">
        <v>4672</v>
      </c>
      <c r="DI335">
        <v>10000</v>
      </c>
      <c r="DJ335" t="s">
        <v>8573</v>
      </c>
      <c r="DK335">
        <v>650</v>
      </c>
      <c r="DL335">
        <v>18.5</v>
      </c>
      <c r="DM335" t="s">
        <v>4643</v>
      </c>
      <c r="DN335" t="s">
        <v>4670</v>
      </c>
      <c r="DO335" t="s">
        <v>8536</v>
      </c>
      <c r="DQ335">
        <f t="shared" si="11"/>
        <v>1</v>
      </c>
    </row>
    <row r="336" spans="1:121" x14ac:dyDescent="0.35">
      <c r="A336" t="str">
        <f t="shared" si="10"/>
        <v>LSIC2SD0</v>
      </c>
      <c r="B336" t="s">
        <v>4663</v>
      </c>
      <c r="C336">
        <v>10000</v>
      </c>
      <c r="D336" t="s">
        <v>4663</v>
      </c>
      <c r="E336" t="s">
        <v>304</v>
      </c>
      <c r="F336" t="s">
        <v>4663</v>
      </c>
      <c r="G336" t="s">
        <v>4662</v>
      </c>
      <c r="H336" t="s">
        <v>2282</v>
      </c>
      <c r="I336" t="s">
        <v>4453</v>
      </c>
      <c r="J336" t="s">
        <v>4661</v>
      </c>
      <c r="K336">
        <v>10000</v>
      </c>
      <c r="L336" t="s">
        <v>4660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 t="s">
        <v>4659</v>
      </c>
      <c r="T336" t="s">
        <v>4656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 t="s">
        <v>129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 t="s">
        <v>129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2.3220000000000001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2.4</v>
      </c>
      <c r="AX336">
        <v>2.2400000000000002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800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845</v>
      </c>
      <c r="BM336">
        <v>0</v>
      </c>
      <c r="BN336">
        <v>0</v>
      </c>
      <c r="BO336">
        <v>0</v>
      </c>
      <c r="BP336">
        <v>0</v>
      </c>
      <c r="BQ336">
        <v>0</v>
      </c>
      <c r="BR336">
        <v>0</v>
      </c>
      <c r="BS336">
        <v>0</v>
      </c>
      <c r="BT336">
        <v>800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>
        <v>1</v>
      </c>
      <c r="CB336">
        <v>800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 t="s">
        <v>4658</v>
      </c>
      <c r="CJ336">
        <v>0</v>
      </c>
      <c r="CK336">
        <v>0</v>
      </c>
      <c r="CL336">
        <v>0</v>
      </c>
      <c r="CM336">
        <v>0</v>
      </c>
      <c r="CN336">
        <v>0</v>
      </c>
      <c r="CO336">
        <v>0</v>
      </c>
      <c r="CP336" t="s">
        <v>4657</v>
      </c>
      <c r="CQ336" t="s">
        <v>4655</v>
      </c>
      <c r="CR336">
        <v>0</v>
      </c>
      <c r="CS336">
        <v>0</v>
      </c>
      <c r="CT336">
        <v>0</v>
      </c>
      <c r="CU336">
        <v>0</v>
      </c>
      <c r="CV336">
        <v>0</v>
      </c>
      <c r="CW336">
        <v>0</v>
      </c>
      <c r="CX336" t="s">
        <v>30</v>
      </c>
      <c r="CY336" t="s">
        <v>4656</v>
      </c>
      <c r="CZ336">
        <v>0</v>
      </c>
      <c r="DA336">
        <v>2.2400000000000002</v>
      </c>
      <c r="DB336">
        <v>22400</v>
      </c>
      <c r="DC336">
        <v>22400</v>
      </c>
      <c r="DD336">
        <v>0</v>
      </c>
      <c r="DE336">
        <v>800</v>
      </c>
      <c r="DF336" t="s">
        <v>4655</v>
      </c>
      <c r="DG336">
        <v>0</v>
      </c>
      <c r="DH336" t="s">
        <v>4663</v>
      </c>
      <c r="DI336">
        <v>10000</v>
      </c>
      <c r="DJ336" t="s">
        <v>8573</v>
      </c>
      <c r="DK336">
        <v>650</v>
      </c>
      <c r="DL336">
        <v>27</v>
      </c>
      <c r="DM336" t="s">
        <v>4453</v>
      </c>
      <c r="DN336" t="s">
        <v>4661</v>
      </c>
      <c r="DO336" t="s">
        <v>8536</v>
      </c>
      <c r="DQ336">
        <f t="shared" si="11"/>
        <v>1</v>
      </c>
    </row>
    <row r="337" spans="1:121" x14ac:dyDescent="0.35">
      <c r="A337" t="str">
        <f t="shared" si="10"/>
        <v>LSIC2SD0</v>
      </c>
      <c r="B337" t="s">
        <v>4654</v>
      </c>
      <c r="C337">
        <v>10000</v>
      </c>
      <c r="D337" t="s">
        <v>4654</v>
      </c>
      <c r="E337" t="s">
        <v>304</v>
      </c>
      <c r="F337" t="s">
        <v>4654</v>
      </c>
      <c r="G337" t="s">
        <v>4653</v>
      </c>
      <c r="H337" t="s">
        <v>2282</v>
      </c>
      <c r="I337" t="s">
        <v>4652</v>
      </c>
      <c r="J337" t="s">
        <v>4651</v>
      </c>
      <c r="K337">
        <v>10000</v>
      </c>
      <c r="L337" t="s">
        <v>4650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 t="s">
        <v>4649</v>
      </c>
      <c r="T337" t="s">
        <v>4646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 t="s">
        <v>129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 t="s">
        <v>129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3.4710000000000001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4.13</v>
      </c>
      <c r="AX337">
        <v>3.18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800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850</v>
      </c>
      <c r="BM337">
        <v>0</v>
      </c>
      <c r="BN337">
        <v>0</v>
      </c>
      <c r="BO337">
        <v>0</v>
      </c>
      <c r="BP337">
        <v>0</v>
      </c>
      <c r="BQ337">
        <v>0</v>
      </c>
      <c r="BR337">
        <v>0</v>
      </c>
      <c r="BS337">
        <v>0</v>
      </c>
      <c r="BT337">
        <v>800</v>
      </c>
      <c r="BU337">
        <v>0</v>
      </c>
      <c r="BV337">
        <v>0</v>
      </c>
      <c r="BW337">
        <v>0</v>
      </c>
      <c r="BX337">
        <v>0</v>
      </c>
      <c r="BY337">
        <v>0</v>
      </c>
      <c r="BZ337">
        <v>0</v>
      </c>
      <c r="CA337">
        <v>1</v>
      </c>
      <c r="CB337">
        <v>800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 t="s">
        <v>4648</v>
      </c>
      <c r="CJ337">
        <v>0</v>
      </c>
      <c r="CK337">
        <v>0</v>
      </c>
      <c r="CL337">
        <v>0</v>
      </c>
      <c r="CM337">
        <v>0</v>
      </c>
      <c r="CN337">
        <v>0</v>
      </c>
      <c r="CO337">
        <v>0</v>
      </c>
      <c r="CP337" t="s">
        <v>4647</v>
      </c>
      <c r="CQ337" t="s">
        <v>4645</v>
      </c>
      <c r="CR337">
        <v>0</v>
      </c>
      <c r="CS337">
        <v>0</v>
      </c>
      <c r="CT337">
        <v>0</v>
      </c>
      <c r="CU337">
        <v>0</v>
      </c>
      <c r="CV337">
        <v>0</v>
      </c>
      <c r="CW337">
        <v>0</v>
      </c>
      <c r="CX337" t="s">
        <v>30</v>
      </c>
      <c r="CY337" t="s">
        <v>4646</v>
      </c>
      <c r="CZ337">
        <v>0</v>
      </c>
      <c r="DA337">
        <v>3.18</v>
      </c>
      <c r="DB337">
        <v>31800</v>
      </c>
      <c r="DC337">
        <v>31800</v>
      </c>
      <c r="DD337">
        <v>0</v>
      </c>
      <c r="DE337">
        <v>800</v>
      </c>
      <c r="DF337" t="s">
        <v>4645</v>
      </c>
      <c r="DG337">
        <v>0</v>
      </c>
      <c r="DH337" t="s">
        <v>4654</v>
      </c>
      <c r="DI337">
        <v>10000</v>
      </c>
      <c r="DJ337" t="s">
        <v>8573</v>
      </c>
      <c r="DK337">
        <v>650</v>
      </c>
      <c r="DL337">
        <v>38</v>
      </c>
      <c r="DM337" t="s">
        <v>4652</v>
      </c>
      <c r="DN337" t="s">
        <v>4651</v>
      </c>
      <c r="DO337" t="s">
        <v>8536</v>
      </c>
      <c r="DQ337">
        <f t="shared" si="11"/>
        <v>1</v>
      </c>
    </row>
    <row r="338" spans="1:121" x14ac:dyDescent="0.35">
      <c r="A338" t="str">
        <f t="shared" si="10"/>
        <v>LSIC2SD0</v>
      </c>
      <c r="B338" t="s">
        <v>4639</v>
      </c>
      <c r="C338">
        <v>10000</v>
      </c>
      <c r="D338" t="s">
        <v>4639</v>
      </c>
      <c r="E338" t="s">
        <v>304</v>
      </c>
      <c r="F338" t="s">
        <v>4639</v>
      </c>
      <c r="G338" t="s">
        <v>4644</v>
      </c>
      <c r="H338" t="s">
        <v>2282</v>
      </c>
      <c r="I338" t="s">
        <v>4643</v>
      </c>
      <c r="J338" t="s">
        <v>4642</v>
      </c>
      <c r="K338">
        <v>10000</v>
      </c>
      <c r="L338" t="s">
        <v>4641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 t="s">
        <v>4640</v>
      </c>
      <c r="T338" t="s">
        <v>4635</v>
      </c>
      <c r="U338">
        <v>0</v>
      </c>
      <c r="V338">
        <v>0</v>
      </c>
      <c r="W338">
        <v>0</v>
      </c>
      <c r="X338">
        <v>0</v>
      </c>
      <c r="Y338" t="s">
        <v>4639</v>
      </c>
      <c r="Z338">
        <v>0</v>
      </c>
      <c r="AA338" t="s">
        <v>48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 t="s">
        <v>48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3.0105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3.12</v>
      </c>
      <c r="AX338">
        <v>2.84</v>
      </c>
      <c r="AY338">
        <v>0</v>
      </c>
      <c r="AZ338">
        <v>0</v>
      </c>
      <c r="BA338">
        <v>0</v>
      </c>
      <c r="BB338">
        <v>0</v>
      </c>
      <c r="BC338">
        <v>3.48</v>
      </c>
      <c r="BD338">
        <v>0</v>
      </c>
      <c r="BE338">
        <v>500</v>
      </c>
      <c r="BF338">
        <v>0</v>
      </c>
      <c r="BG338">
        <v>0</v>
      </c>
      <c r="BH338">
        <v>0</v>
      </c>
      <c r="BI338">
        <v>0</v>
      </c>
      <c r="BJ338">
        <v>0</v>
      </c>
      <c r="BK338">
        <v>0</v>
      </c>
      <c r="BL338">
        <v>500</v>
      </c>
      <c r="BM338">
        <v>0</v>
      </c>
      <c r="BN338">
        <v>0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1</v>
      </c>
      <c r="BU338">
        <v>0</v>
      </c>
      <c r="BV338">
        <v>0</v>
      </c>
      <c r="BW338">
        <v>0</v>
      </c>
      <c r="BX338">
        <v>0</v>
      </c>
      <c r="BY338">
        <v>0</v>
      </c>
      <c r="BZ338">
        <v>0</v>
      </c>
      <c r="CA338">
        <v>1</v>
      </c>
      <c r="CB338">
        <v>450</v>
      </c>
      <c r="CC338">
        <v>0</v>
      </c>
      <c r="CD338">
        <v>0</v>
      </c>
      <c r="CE338">
        <v>0</v>
      </c>
      <c r="CF338">
        <v>0</v>
      </c>
      <c r="CG338">
        <v>1</v>
      </c>
      <c r="CH338">
        <v>0</v>
      </c>
      <c r="CI338" t="s">
        <v>4638</v>
      </c>
      <c r="CJ338">
        <v>0</v>
      </c>
      <c r="CK338">
        <v>0</v>
      </c>
      <c r="CL338">
        <v>0</v>
      </c>
      <c r="CM338">
        <v>0</v>
      </c>
      <c r="CN338">
        <v>0</v>
      </c>
      <c r="CO338">
        <v>0</v>
      </c>
      <c r="CP338" t="s">
        <v>4637</v>
      </c>
      <c r="CQ338" t="s">
        <v>4634</v>
      </c>
      <c r="CR338">
        <v>0</v>
      </c>
      <c r="CS338">
        <v>0</v>
      </c>
      <c r="CT338">
        <v>0</v>
      </c>
      <c r="CU338">
        <v>0</v>
      </c>
      <c r="CV338" t="s">
        <v>4636</v>
      </c>
      <c r="CW338">
        <v>0</v>
      </c>
      <c r="CX338" t="s">
        <v>30</v>
      </c>
      <c r="CY338" t="s">
        <v>4635</v>
      </c>
      <c r="CZ338">
        <v>0</v>
      </c>
      <c r="DA338">
        <v>2.84</v>
      </c>
      <c r="DB338">
        <v>28400</v>
      </c>
      <c r="DC338">
        <v>28400</v>
      </c>
      <c r="DD338">
        <v>0</v>
      </c>
      <c r="DE338">
        <v>450</v>
      </c>
      <c r="DF338" t="s">
        <v>4634</v>
      </c>
      <c r="DG338">
        <v>0</v>
      </c>
      <c r="DH338" t="s">
        <v>4639</v>
      </c>
      <c r="DI338">
        <v>10000</v>
      </c>
      <c r="DJ338" t="s">
        <v>8573</v>
      </c>
      <c r="DK338">
        <v>650</v>
      </c>
      <c r="DL338">
        <v>18.5</v>
      </c>
      <c r="DM338" t="s">
        <v>4643</v>
      </c>
      <c r="DN338" t="s">
        <v>4642</v>
      </c>
      <c r="DO338" t="s">
        <v>2030</v>
      </c>
      <c r="DQ338">
        <f t="shared" si="11"/>
        <v>1</v>
      </c>
    </row>
    <row r="339" spans="1:121" x14ac:dyDescent="0.35">
      <c r="A339" t="str">
        <f t="shared" si="10"/>
        <v>LSIC2SD0</v>
      </c>
      <c r="B339" t="s">
        <v>4629</v>
      </c>
      <c r="C339">
        <v>10000</v>
      </c>
      <c r="D339" t="s">
        <v>4629</v>
      </c>
      <c r="E339" t="s">
        <v>304</v>
      </c>
      <c r="F339" t="s">
        <v>4629</v>
      </c>
      <c r="G339" t="s">
        <v>4633</v>
      </c>
      <c r="H339" t="s">
        <v>2282</v>
      </c>
      <c r="I339" t="s">
        <v>4466</v>
      </c>
      <c r="J339" t="s">
        <v>4632</v>
      </c>
      <c r="K339">
        <v>10000</v>
      </c>
      <c r="L339" t="s">
        <v>4631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 t="s">
        <v>4630</v>
      </c>
      <c r="T339" t="s">
        <v>4625</v>
      </c>
      <c r="U339">
        <v>0</v>
      </c>
      <c r="V339">
        <v>0</v>
      </c>
      <c r="W339">
        <v>0</v>
      </c>
      <c r="X339">
        <v>0</v>
      </c>
      <c r="Y339" t="s">
        <v>4629</v>
      </c>
      <c r="Z339">
        <v>0</v>
      </c>
      <c r="AA339" t="s">
        <v>48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 t="s">
        <v>48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3.6269999999999998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4.32</v>
      </c>
      <c r="AX339">
        <v>3.49</v>
      </c>
      <c r="AY339">
        <v>0</v>
      </c>
      <c r="AZ339">
        <v>0</v>
      </c>
      <c r="BA339">
        <v>0</v>
      </c>
      <c r="BB339">
        <v>0</v>
      </c>
      <c r="BC339">
        <v>4.22</v>
      </c>
      <c r="BD339">
        <v>0</v>
      </c>
      <c r="BE339">
        <v>500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500</v>
      </c>
      <c r="BM339">
        <v>0</v>
      </c>
      <c r="BN339">
        <v>0</v>
      </c>
      <c r="BO339">
        <v>0</v>
      </c>
      <c r="BP339">
        <v>0</v>
      </c>
      <c r="BQ339">
        <v>0</v>
      </c>
      <c r="BR339">
        <v>0</v>
      </c>
      <c r="BS339">
        <v>0</v>
      </c>
      <c r="BT339">
        <v>1</v>
      </c>
      <c r="BU339">
        <v>0</v>
      </c>
      <c r="BV339">
        <v>0</v>
      </c>
      <c r="BW339">
        <v>0</v>
      </c>
      <c r="BX339">
        <v>0</v>
      </c>
      <c r="BY339">
        <v>0</v>
      </c>
      <c r="BZ339">
        <v>0</v>
      </c>
      <c r="CA339">
        <v>1</v>
      </c>
      <c r="CB339">
        <v>450</v>
      </c>
      <c r="CC339">
        <v>0</v>
      </c>
      <c r="CD339">
        <v>0</v>
      </c>
      <c r="CE339">
        <v>0</v>
      </c>
      <c r="CF339">
        <v>0</v>
      </c>
      <c r="CG339">
        <v>1</v>
      </c>
      <c r="CH339">
        <v>0</v>
      </c>
      <c r="CI339" t="s">
        <v>4628</v>
      </c>
      <c r="CJ339">
        <v>0</v>
      </c>
      <c r="CK339">
        <v>0</v>
      </c>
      <c r="CL339">
        <v>0</v>
      </c>
      <c r="CM339">
        <v>0</v>
      </c>
      <c r="CN339">
        <v>0</v>
      </c>
      <c r="CO339">
        <v>0</v>
      </c>
      <c r="CP339" t="s">
        <v>4627</v>
      </c>
      <c r="CQ339" t="s">
        <v>4624</v>
      </c>
      <c r="CR339">
        <v>0</v>
      </c>
      <c r="CS339">
        <v>0</v>
      </c>
      <c r="CT339">
        <v>0</v>
      </c>
      <c r="CU339">
        <v>0</v>
      </c>
      <c r="CV339" t="s">
        <v>4626</v>
      </c>
      <c r="CW339">
        <v>0</v>
      </c>
      <c r="CX339" t="s">
        <v>30</v>
      </c>
      <c r="CY339" t="s">
        <v>4625</v>
      </c>
      <c r="CZ339">
        <v>0</v>
      </c>
      <c r="DA339">
        <v>3.49</v>
      </c>
      <c r="DB339">
        <v>34900</v>
      </c>
      <c r="DC339">
        <v>34900</v>
      </c>
      <c r="DD339">
        <v>0</v>
      </c>
      <c r="DE339">
        <v>450</v>
      </c>
      <c r="DF339" t="s">
        <v>4624</v>
      </c>
      <c r="DG339">
        <v>0</v>
      </c>
      <c r="DH339" t="s">
        <v>4629</v>
      </c>
      <c r="DI339">
        <v>10000</v>
      </c>
      <c r="DJ339" t="s">
        <v>8573</v>
      </c>
      <c r="DK339">
        <v>650</v>
      </c>
      <c r="DL339">
        <v>23</v>
      </c>
      <c r="DM339" t="s">
        <v>4466</v>
      </c>
      <c r="DN339" t="s">
        <v>4632</v>
      </c>
      <c r="DO339" t="s">
        <v>2030</v>
      </c>
      <c r="DQ339">
        <f t="shared" si="11"/>
        <v>1</v>
      </c>
    </row>
    <row r="340" spans="1:121" x14ac:dyDescent="0.35">
      <c r="A340" t="str">
        <f t="shared" si="10"/>
        <v>LSIC2SD0</v>
      </c>
      <c r="B340" t="s">
        <v>4619</v>
      </c>
      <c r="C340">
        <v>10000</v>
      </c>
      <c r="D340" t="s">
        <v>4619</v>
      </c>
      <c r="E340" t="s">
        <v>304</v>
      </c>
      <c r="F340" t="s">
        <v>4619</v>
      </c>
      <c r="G340" t="s">
        <v>4623</v>
      </c>
      <c r="H340" t="s">
        <v>2282</v>
      </c>
      <c r="I340" t="s">
        <v>4453</v>
      </c>
      <c r="J340" t="s">
        <v>4622</v>
      </c>
      <c r="K340">
        <v>10000</v>
      </c>
      <c r="L340" t="s">
        <v>4621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 t="s">
        <v>4620</v>
      </c>
      <c r="T340" t="s">
        <v>4615</v>
      </c>
      <c r="U340">
        <v>0</v>
      </c>
      <c r="V340">
        <v>0</v>
      </c>
      <c r="W340">
        <v>0</v>
      </c>
      <c r="X340">
        <v>0</v>
      </c>
      <c r="Y340" t="s">
        <v>4619</v>
      </c>
      <c r="Z340">
        <v>0</v>
      </c>
      <c r="AA340" t="s">
        <v>48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 t="s">
        <v>48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4.7249999999999996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5.42</v>
      </c>
      <c r="AX340">
        <v>4.38</v>
      </c>
      <c r="AY340">
        <v>0</v>
      </c>
      <c r="AZ340">
        <v>0</v>
      </c>
      <c r="BA340">
        <v>0</v>
      </c>
      <c r="BB340">
        <v>0</v>
      </c>
      <c r="BC340">
        <v>5.38</v>
      </c>
      <c r="BD340">
        <v>0</v>
      </c>
      <c r="BE340">
        <v>459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0</v>
      </c>
      <c r="BL340">
        <v>496</v>
      </c>
      <c r="BM340">
        <v>0</v>
      </c>
      <c r="BN340">
        <v>0</v>
      </c>
      <c r="BO340">
        <v>0</v>
      </c>
      <c r="BP340">
        <v>0</v>
      </c>
      <c r="BQ340">
        <v>0</v>
      </c>
      <c r="BR340">
        <v>0</v>
      </c>
      <c r="BS340">
        <v>0</v>
      </c>
      <c r="BT340">
        <v>1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1</v>
      </c>
      <c r="CB340">
        <v>450</v>
      </c>
      <c r="CC340">
        <v>0</v>
      </c>
      <c r="CD340">
        <v>0</v>
      </c>
      <c r="CE340">
        <v>0</v>
      </c>
      <c r="CF340">
        <v>0</v>
      </c>
      <c r="CG340">
        <v>1</v>
      </c>
      <c r="CH340">
        <v>0</v>
      </c>
      <c r="CI340" t="s">
        <v>4618</v>
      </c>
      <c r="CJ340">
        <v>0</v>
      </c>
      <c r="CK340">
        <v>0</v>
      </c>
      <c r="CL340">
        <v>0</v>
      </c>
      <c r="CM340">
        <v>0</v>
      </c>
      <c r="CN340">
        <v>0</v>
      </c>
      <c r="CO340">
        <v>0</v>
      </c>
      <c r="CP340" t="s">
        <v>4617</v>
      </c>
      <c r="CQ340" t="s">
        <v>4614</v>
      </c>
      <c r="CR340">
        <v>0</v>
      </c>
      <c r="CS340">
        <v>0</v>
      </c>
      <c r="CT340">
        <v>0</v>
      </c>
      <c r="CU340">
        <v>0</v>
      </c>
      <c r="CV340" t="s">
        <v>4616</v>
      </c>
      <c r="CW340">
        <v>0</v>
      </c>
      <c r="CX340" t="s">
        <v>30</v>
      </c>
      <c r="CY340" t="s">
        <v>4615</v>
      </c>
      <c r="CZ340">
        <v>0</v>
      </c>
      <c r="DA340">
        <v>4.38</v>
      </c>
      <c r="DB340">
        <v>43800</v>
      </c>
      <c r="DC340">
        <v>43800</v>
      </c>
      <c r="DD340">
        <v>0</v>
      </c>
      <c r="DE340">
        <v>450</v>
      </c>
      <c r="DF340" t="s">
        <v>4614</v>
      </c>
      <c r="DG340">
        <v>0</v>
      </c>
      <c r="DH340" t="s">
        <v>4619</v>
      </c>
      <c r="DI340">
        <v>10000</v>
      </c>
      <c r="DJ340" t="s">
        <v>8573</v>
      </c>
      <c r="DK340">
        <v>650</v>
      </c>
      <c r="DL340">
        <v>27</v>
      </c>
      <c r="DM340" t="s">
        <v>4453</v>
      </c>
      <c r="DN340" t="s">
        <v>4622</v>
      </c>
      <c r="DO340" t="s">
        <v>2030</v>
      </c>
      <c r="DQ340">
        <f t="shared" si="11"/>
        <v>1</v>
      </c>
    </row>
    <row r="341" spans="1:121" x14ac:dyDescent="0.35">
      <c r="A341" t="str">
        <f t="shared" si="10"/>
        <v>LSIC2SD0</v>
      </c>
      <c r="B341" t="s">
        <v>4609</v>
      </c>
      <c r="C341">
        <v>10000</v>
      </c>
      <c r="D341" t="s">
        <v>4609</v>
      </c>
      <c r="E341" t="s">
        <v>304</v>
      </c>
      <c r="F341" t="s">
        <v>4609</v>
      </c>
      <c r="G341" t="s">
        <v>4613</v>
      </c>
      <c r="H341" t="s">
        <v>2282</v>
      </c>
      <c r="I341" t="s">
        <v>4426</v>
      </c>
      <c r="J341" t="s">
        <v>4612</v>
      </c>
      <c r="K341">
        <v>10000</v>
      </c>
      <c r="L341" t="s">
        <v>4611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 t="s">
        <v>4610</v>
      </c>
      <c r="T341" t="s">
        <v>4605</v>
      </c>
      <c r="U341">
        <v>0</v>
      </c>
      <c r="V341">
        <v>0</v>
      </c>
      <c r="W341">
        <v>0</v>
      </c>
      <c r="X341">
        <v>0</v>
      </c>
      <c r="Y341" t="s">
        <v>4609</v>
      </c>
      <c r="Z341">
        <v>0</v>
      </c>
      <c r="AA341" t="s">
        <v>48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 t="s">
        <v>48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9.5228000000000002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11.09</v>
      </c>
      <c r="AX341">
        <v>8.9499999999999993</v>
      </c>
      <c r="AY341">
        <v>0</v>
      </c>
      <c r="AZ341">
        <v>0</v>
      </c>
      <c r="BA341">
        <v>0</v>
      </c>
      <c r="BB341">
        <v>0</v>
      </c>
      <c r="BC341">
        <v>10.95</v>
      </c>
      <c r="BD341">
        <v>0</v>
      </c>
      <c r="BE341">
        <v>447</v>
      </c>
      <c r="BF341">
        <v>0</v>
      </c>
      <c r="BG341">
        <v>0</v>
      </c>
      <c r="BH341">
        <v>0</v>
      </c>
      <c r="BI341">
        <v>0</v>
      </c>
      <c r="BJ341">
        <v>0</v>
      </c>
      <c r="BK341">
        <v>0</v>
      </c>
      <c r="BL341">
        <v>498</v>
      </c>
      <c r="BM341">
        <v>0</v>
      </c>
      <c r="BN341">
        <v>0</v>
      </c>
      <c r="BO341">
        <v>0</v>
      </c>
      <c r="BP341">
        <v>0</v>
      </c>
      <c r="BQ341">
        <v>0</v>
      </c>
      <c r="BR341">
        <v>0</v>
      </c>
      <c r="BS341">
        <v>0</v>
      </c>
      <c r="BT341">
        <v>1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1</v>
      </c>
      <c r="CB341">
        <v>450</v>
      </c>
      <c r="CC341">
        <v>0</v>
      </c>
      <c r="CD341">
        <v>0</v>
      </c>
      <c r="CE341">
        <v>0</v>
      </c>
      <c r="CF341">
        <v>0</v>
      </c>
      <c r="CG341">
        <v>1</v>
      </c>
      <c r="CH341">
        <v>0</v>
      </c>
      <c r="CI341" t="s">
        <v>4608</v>
      </c>
      <c r="CJ341">
        <v>0</v>
      </c>
      <c r="CK341">
        <v>0</v>
      </c>
      <c r="CL341">
        <v>0</v>
      </c>
      <c r="CM341">
        <v>0</v>
      </c>
      <c r="CN341">
        <v>0</v>
      </c>
      <c r="CO341">
        <v>0</v>
      </c>
      <c r="CP341" t="s">
        <v>4607</v>
      </c>
      <c r="CQ341" t="s">
        <v>4604</v>
      </c>
      <c r="CR341">
        <v>0</v>
      </c>
      <c r="CS341">
        <v>0</v>
      </c>
      <c r="CT341">
        <v>0</v>
      </c>
      <c r="CU341">
        <v>0</v>
      </c>
      <c r="CV341" t="s">
        <v>4606</v>
      </c>
      <c r="CW341">
        <v>0</v>
      </c>
      <c r="CX341" t="s">
        <v>30</v>
      </c>
      <c r="CY341" t="s">
        <v>4605</v>
      </c>
      <c r="CZ341">
        <v>0</v>
      </c>
      <c r="DA341">
        <v>8.9499999999999993</v>
      </c>
      <c r="DB341">
        <v>89500</v>
      </c>
      <c r="DC341">
        <v>89500</v>
      </c>
      <c r="DD341">
        <v>0</v>
      </c>
      <c r="DE341">
        <v>450</v>
      </c>
      <c r="DF341" t="s">
        <v>4604</v>
      </c>
      <c r="DG341">
        <v>0</v>
      </c>
      <c r="DH341" t="s">
        <v>4609</v>
      </c>
      <c r="DI341">
        <v>10000</v>
      </c>
      <c r="DJ341" t="s">
        <v>8573</v>
      </c>
      <c r="DK341">
        <v>650</v>
      </c>
      <c r="DL341">
        <v>45</v>
      </c>
      <c r="DM341" t="s">
        <v>4426</v>
      </c>
      <c r="DN341" t="s">
        <v>4612</v>
      </c>
      <c r="DO341" t="s">
        <v>2030</v>
      </c>
      <c r="DQ341">
        <f t="shared" si="11"/>
        <v>1</v>
      </c>
    </row>
    <row r="342" spans="1:121" x14ac:dyDescent="0.35">
      <c r="A342" t="str">
        <f t="shared" si="10"/>
        <v>LFUSCD05</v>
      </c>
      <c r="B342" t="s">
        <v>4824</v>
      </c>
      <c r="C342">
        <v>10000</v>
      </c>
      <c r="D342" t="s">
        <v>4824</v>
      </c>
      <c r="E342" t="s">
        <v>304</v>
      </c>
      <c r="F342" t="s">
        <v>4824</v>
      </c>
      <c r="G342" t="s">
        <v>4832</v>
      </c>
      <c r="H342" t="s">
        <v>2424</v>
      </c>
      <c r="I342" t="s">
        <v>4831</v>
      </c>
      <c r="J342" t="s">
        <v>4830</v>
      </c>
      <c r="K342">
        <v>10000</v>
      </c>
      <c r="L342">
        <v>0</v>
      </c>
      <c r="M342" t="s">
        <v>4824</v>
      </c>
      <c r="N342">
        <v>0</v>
      </c>
      <c r="O342">
        <v>0</v>
      </c>
      <c r="P342">
        <v>0</v>
      </c>
      <c r="Q342">
        <v>0</v>
      </c>
      <c r="R342">
        <v>0</v>
      </c>
      <c r="S342" t="s">
        <v>4829</v>
      </c>
      <c r="T342">
        <v>0</v>
      </c>
      <c r="U342">
        <v>0</v>
      </c>
      <c r="V342">
        <v>0</v>
      </c>
      <c r="W342">
        <v>0</v>
      </c>
      <c r="X342">
        <v>0</v>
      </c>
      <c r="Y342" t="s">
        <v>4828</v>
      </c>
      <c r="Z342" t="s">
        <v>4824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 t="s">
        <v>48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3.3330000000000002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4.32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4.04</v>
      </c>
      <c r="BD342">
        <v>3.3330000000000002</v>
      </c>
      <c r="BE342">
        <v>0</v>
      </c>
      <c r="BF342">
        <v>1000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506</v>
      </c>
      <c r="BM342">
        <v>0</v>
      </c>
      <c r="BN342">
        <v>0</v>
      </c>
      <c r="BO342">
        <v>0</v>
      </c>
      <c r="BP342">
        <v>0</v>
      </c>
      <c r="BQ342">
        <v>0</v>
      </c>
      <c r="BR342">
        <v>476</v>
      </c>
      <c r="BS342">
        <v>1000</v>
      </c>
      <c r="BT342">
        <v>0</v>
      </c>
      <c r="BU342">
        <v>1</v>
      </c>
      <c r="BV342">
        <v>0</v>
      </c>
      <c r="BW342">
        <v>0</v>
      </c>
      <c r="BX342">
        <v>0</v>
      </c>
      <c r="BY342">
        <v>0</v>
      </c>
      <c r="BZ342">
        <v>0</v>
      </c>
      <c r="CA342">
        <v>1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1</v>
      </c>
      <c r="CH342">
        <v>2</v>
      </c>
      <c r="CI342">
        <v>0</v>
      </c>
      <c r="CJ342" t="s">
        <v>4827</v>
      </c>
      <c r="CK342">
        <v>0</v>
      </c>
      <c r="CL342">
        <v>0</v>
      </c>
      <c r="CM342">
        <v>0</v>
      </c>
      <c r="CN342">
        <v>0</v>
      </c>
      <c r="CO342">
        <v>0</v>
      </c>
      <c r="CP342" t="s">
        <v>4826</v>
      </c>
      <c r="CQ342">
        <v>0</v>
      </c>
      <c r="CR342">
        <v>0</v>
      </c>
      <c r="CS342">
        <v>0</v>
      </c>
      <c r="CT342">
        <v>0</v>
      </c>
      <c r="CU342">
        <v>0</v>
      </c>
      <c r="CV342" t="s">
        <v>4825</v>
      </c>
      <c r="CW342" t="s">
        <v>4823</v>
      </c>
      <c r="CX342" t="s">
        <v>36</v>
      </c>
      <c r="CY342" t="s">
        <v>4824</v>
      </c>
      <c r="CZ342">
        <v>0</v>
      </c>
      <c r="DA342">
        <v>3.3330000000000002</v>
      </c>
      <c r="DB342">
        <v>33330</v>
      </c>
      <c r="DC342">
        <v>33330</v>
      </c>
      <c r="DD342">
        <v>1000</v>
      </c>
      <c r="DE342">
        <v>2</v>
      </c>
      <c r="DF342" t="s">
        <v>4823</v>
      </c>
      <c r="DG342">
        <v>0</v>
      </c>
      <c r="DH342" t="s">
        <v>4824</v>
      </c>
      <c r="DI342">
        <v>10000</v>
      </c>
      <c r="DJ342" t="s">
        <v>8573</v>
      </c>
      <c r="DK342">
        <v>1200</v>
      </c>
      <c r="DL342">
        <v>5</v>
      </c>
      <c r="DM342" t="s">
        <v>4831</v>
      </c>
      <c r="DN342" t="s">
        <v>4830</v>
      </c>
      <c r="DO342" t="s">
        <v>8525</v>
      </c>
      <c r="DQ342">
        <f t="shared" si="11"/>
        <v>1</v>
      </c>
    </row>
    <row r="343" spans="1:121" x14ac:dyDescent="0.35">
      <c r="A343" t="str">
        <f t="shared" si="10"/>
        <v>LFUSCD10</v>
      </c>
      <c r="B343" t="s">
        <v>4798</v>
      </c>
      <c r="C343">
        <v>10000</v>
      </c>
      <c r="D343" t="s">
        <v>4798</v>
      </c>
      <c r="E343" t="s">
        <v>304</v>
      </c>
      <c r="F343" t="s">
        <v>4798</v>
      </c>
      <c r="G343" t="s">
        <v>4804</v>
      </c>
      <c r="H343" t="s">
        <v>2424</v>
      </c>
      <c r="I343" t="s">
        <v>4803</v>
      </c>
      <c r="J343" t="s">
        <v>4802</v>
      </c>
      <c r="K343">
        <v>10000</v>
      </c>
      <c r="L343">
        <v>0</v>
      </c>
      <c r="M343" t="s">
        <v>4798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 t="s">
        <v>4801</v>
      </c>
      <c r="Z343" t="s">
        <v>4798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6.702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8.08</v>
      </c>
      <c r="BD343">
        <v>6.702</v>
      </c>
      <c r="BE343">
        <v>0</v>
      </c>
      <c r="BF343">
        <v>1000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0</v>
      </c>
      <c r="BN343">
        <v>0</v>
      </c>
      <c r="BO343">
        <v>0</v>
      </c>
      <c r="BP343">
        <v>0</v>
      </c>
      <c r="BQ343">
        <v>0</v>
      </c>
      <c r="BR343">
        <v>8</v>
      </c>
      <c r="BS343">
        <v>1000</v>
      </c>
      <c r="BT343">
        <v>0</v>
      </c>
      <c r="BU343">
        <v>1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1</v>
      </c>
      <c r="CH343">
        <v>1</v>
      </c>
      <c r="CI343">
        <v>0</v>
      </c>
      <c r="CJ343" t="s">
        <v>4800</v>
      </c>
      <c r="CK343">
        <v>0</v>
      </c>
      <c r="CL343">
        <v>0</v>
      </c>
      <c r="CM343">
        <v>0</v>
      </c>
      <c r="CN343">
        <v>0</v>
      </c>
      <c r="CO343">
        <v>0</v>
      </c>
      <c r="CP343">
        <v>0</v>
      </c>
      <c r="CQ343">
        <v>0</v>
      </c>
      <c r="CR343">
        <v>0</v>
      </c>
      <c r="CS343">
        <v>0</v>
      </c>
      <c r="CT343">
        <v>0</v>
      </c>
      <c r="CU343">
        <v>0</v>
      </c>
      <c r="CV343" t="s">
        <v>4799</v>
      </c>
      <c r="CW343" t="s">
        <v>4797</v>
      </c>
      <c r="CX343" t="s">
        <v>36</v>
      </c>
      <c r="CY343" t="s">
        <v>4798</v>
      </c>
      <c r="CZ343">
        <v>0</v>
      </c>
      <c r="DA343">
        <v>6.702</v>
      </c>
      <c r="DB343">
        <v>67020</v>
      </c>
      <c r="DC343">
        <v>67020</v>
      </c>
      <c r="DD343">
        <v>1000</v>
      </c>
      <c r="DE343">
        <v>1</v>
      </c>
      <c r="DF343" t="s">
        <v>4797</v>
      </c>
      <c r="DG343">
        <v>0</v>
      </c>
      <c r="DH343" t="s">
        <v>4798</v>
      </c>
      <c r="DI343">
        <v>10000</v>
      </c>
      <c r="DJ343" t="s">
        <v>8573</v>
      </c>
      <c r="DK343">
        <v>1200</v>
      </c>
      <c r="DL343">
        <v>10</v>
      </c>
      <c r="DM343" t="s">
        <v>4803</v>
      </c>
      <c r="DN343" t="s">
        <v>4802</v>
      </c>
      <c r="DO343" t="s">
        <v>8525</v>
      </c>
      <c r="DQ343">
        <f t="shared" si="11"/>
        <v>1</v>
      </c>
    </row>
    <row r="344" spans="1:121" x14ac:dyDescent="0.35">
      <c r="A344" t="str">
        <f t="shared" si="10"/>
        <v>LFUSCD15</v>
      </c>
      <c r="B344" t="s">
        <v>4788</v>
      </c>
      <c r="C344">
        <v>10000</v>
      </c>
      <c r="D344" t="s">
        <v>4788</v>
      </c>
      <c r="E344" t="s">
        <v>304</v>
      </c>
      <c r="F344" t="s">
        <v>4788</v>
      </c>
      <c r="G344" t="s">
        <v>4796</v>
      </c>
      <c r="H344" t="s">
        <v>2424</v>
      </c>
      <c r="I344" t="s">
        <v>4795</v>
      </c>
      <c r="J344" t="s">
        <v>4794</v>
      </c>
      <c r="K344">
        <v>10000</v>
      </c>
      <c r="L344">
        <v>0</v>
      </c>
      <c r="M344" t="s">
        <v>4788</v>
      </c>
      <c r="N344">
        <v>0</v>
      </c>
      <c r="O344">
        <v>0</v>
      </c>
      <c r="P344">
        <v>0</v>
      </c>
      <c r="Q344">
        <v>0</v>
      </c>
      <c r="R344">
        <v>0</v>
      </c>
      <c r="S344" t="s">
        <v>4793</v>
      </c>
      <c r="T344">
        <v>0</v>
      </c>
      <c r="U344">
        <v>0</v>
      </c>
      <c r="V344">
        <v>0</v>
      </c>
      <c r="W344">
        <v>0</v>
      </c>
      <c r="X344">
        <v>0</v>
      </c>
      <c r="Y344" t="s">
        <v>4792</v>
      </c>
      <c r="Z344" t="s">
        <v>4788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 t="s">
        <v>48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10.393000000000001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13.48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11.52</v>
      </c>
      <c r="BD344">
        <v>10.393000000000001</v>
      </c>
      <c r="BE344">
        <v>0</v>
      </c>
      <c r="BF344">
        <v>688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56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7</v>
      </c>
      <c r="BS344">
        <v>688</v>
      </c>
      <c r="BT344">
        <v>0</v>
      </c>
      <c r="BU344">
        <v>1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1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1</v>
      </c>
      <c r="CH344">
        <v>1</v>
      </c>
      <c r="CI344">
        <v>0</v>
      </c>
      <c r="CJ344" t="s">
        <v>4791</v>
      </c>
      <c r="CK344">
        <v>0</v>
      </c>
      <c r="CL344">
        <v>0</v>
      </c>
      <c r="CM344">
        <v>0</v>
      </c>
      <c r="CN344">
        <v>0</v>
      </c>
      <c r="CO344">
        <v>0</v>
      </c>
      <c r="CP344" t="s">
        <v>4790</v>
      </c>
      <c r="CQ344">
        <v>0</v>
      </c>
      <c r="CR344">
        <v>0</v>
      </c>
      <c r="CS344">
        <v>0</v>
      </c>
      <c r="CT344">
        <v>0</v>
      </c>
      <c r="CU344">
        <v>0</v>
      </c>
      <c r="CV344" t="s">
        <v>4789</v>
      </c>
      <c r="CW344" t="s">
        <v>4787</v>
      </c>
      <c r="CX344" t="s">
        <v>36</v>
      </c>
      <c r="CY344" t="s">
        <v>4788</v>
      </c>
      <c r="CZ344">
        <v>0</v>
      </c>
      <c r="DA344">
        <v>10.393000000000001</v>
      </c>
      <c r="DB344">
        <v>103930</v>
      </c>
      <c r="DC344">
        <v>103930</v>
      </c>
      <c r="DD344">
        <v>688</v>
      </c>
      <c r="DE344">
        <v>1</v>
      </c>
      <c r="DF344" t="s">
        <v>4787</v>
      </c>
      <c r="DG344">
        <v>0</v>
      </c>
      <c r="DH344" t="s">
        <v>4788</v>
      </c>
      <c r="DI344">
        <v>10000</v>
      </c>
      <c r="DJ344" t="s">
        <v>8573</v>
      </c>
      <c r="DK344">
        <v>1200</v>
      </c>
      <c r="DL344">
        <v>15</v>
      </c>
      <c r="DM344" t="s">
        <v>4795</v>
      </c>
      <c r="DN344" t="s">
        <v>4794</v>
      </c>
      <c r="DO344" t="s">
        <v>8525</v>
      </c>
      <c r="DQ344">
        <f t="shared" si="11"/>
        <v>1</v>
      </c>
    </row>
    <row r="345" spans="1:121" x14ac:dyDescent="0.35">
      <c r="A345" t="str">
        <f t="shared" si="10"/>
        <v>LSIC2SD1</v>
      </c>
      <c r="B345" t="s">
        <v>4600</v>
      </c>
      <c r="C345">
        <v>10000</v>
      </c>
      <c r="D345" t="s">
        <v>4600</v>
      </c>
      <c r="E345" t="s">
        <v>304</v>
      </c>
      <c r="F345" t="s">
        <v>4600</v>
      </c>
      <c r="G345" t="s">
        <v>4603</v>
      </c>
      <c r="H345" t="s">
        <v>2424</v>
      </c>
      <c r="I345" t="s">
        <v>4480</v>
      </c>
      <c r="J345" t="s">
        <v>4602</v>
      </c>
      <c r="K345">
        <v>10000</v>
      </c>
      <c r="L345" t="s">
        <v>4594</v>
      </c>
      <c r="M345" t="s">
        <v>4600</v>
      </c>
      <c r="N345">
        <v>0</v>
      </c>
      <c r="O345">
        <v>0</v>
      </c>
      <c r="P345">
        <v>0</v>
      </c>
      <c r="Q345">
        <v>2782953</v>
      </c>
      <c r="R345">
        <v>0</v>
      </c>
      <c r="S345" t="s">
        <v>4601</v>
      </c>
      <c r="T345">
        <v>0</v>
      </c>
      <c r="U345">
        <v>0</v>
      </c>
      <c r="V345">
        <v>0</v>
      </c>
      <c r="W345">
        <v>0</v>
      </c>
      <c r="X345">
        <v>0</v>
      </c>
      <c r="Y345" t="s">
        <v>4600</v>
      </c>
      <c r="Z345" t="s">
        <v>4600</v>
      </c>
      <c r="AA345" t="s">
        <v>48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 t="s">
        <v>48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1.6605000000000001</v>
      </c>
      <c r="AQ345">
        <v>1.72</v>
      </c>
      <c r="AR345">
        <v>0</v>
      </c>
      <c r="AS345">
        <v>0</v>
      </c>
      <c r="AT345">
        <v>0</v>
      </c>
      <c r="AU345">
        <v>2.8169414480000001</v>
      </c>
      <c r="AV345">
        <v>0</v>
      </c>
      <c r="AW345">
        <v>1.88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3.99</v>
      </c>
      <c r="BD345">
        <v>1.72</v>
      </c>
      <c r="BE345">
        <v>734</v>
      </c>
      <c r="BF345">
        <v>890</v>
      </c>
      <c r="BG345">
        <v>0</v>
      </c>
      <c r="BH345">
        <v>0</v>
      </c>
      <c r="BI345">
        <v>0</v>
      </c>
      <c r="BJ345">
        <v>100</v>
      </c>
      <c r="BK345">
        <v>0</v>
      </c>
      <c r="BL345">
        <v>972</v>
      </c>
      <c r="BM345">
        <v>0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890</v>
      </c>
      <c r="BT345">
        <v>1</v>
      </c>
      <c r="BU345">
        <v>1</v>
      </c>
      <c r="BV345">
        <v>0</v>
      </c>
      <c r="BW345">
        <v>0</v>
      </c>
      <c r="BX345">
        <v>0</v>
      </c>
      <c r="BY345">
        <v>1</v>
      </c>
      <c r="BZ345">
        <v>0</v>
      </c>
      <c r="CA345">
        <v>1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1</v>
      </c>
      <c r="CH345">
        <v>4</v>
      </c>
      <c r="CI345" t="s">
        <v>4593</v>
      </c>
      <c r="CJ345" t="s">
        <v>4599</v>
      </c>
      <c r="CK345">
        <v>0</v>
      </c>
      <c r="CL345">
        <v>0</v>
      </c>
      <c r="CM345">
        <v>0</v>
      </c>
      <c r="CN345" t="s">
        <v>4598</v>
      </c>
      <c r="CO345">
        <v>0</v>
      </c>
      <c r="CP345" t="s">
        <v>4597</v>
      </c>
      <c r="CQ345">
        <v>0</v>
      </c>
      <c r="CR345">
        <v>0</v>
      </c>
      <c r="CS345">
        <v>0</v>
      </c>
      <c r="CT345">
        <v>0</v>
      </c>
      <c r="CU345">
        <v>0</v>
      </c>
      <c r="CV345" t="s">
        <v>4596</v>
      </c>
      <c r="CW345" t="s">
        <v>4595</v>
      </c>
      <c r="CX345" t="s">
        <v>23</v>
      </c>
      <c r="CY345" t="s">
        <v>4594</v>
      </c>
      <c r="CZ345" t="s">
        <v>48</v>
      </c>
      <c r="DA345">
        <v>1.6605000000000001</v>
      </c>
      <c r="DB345">
        <v>16605</v>
      </c>
      <c r="DC345">
        <v>16605</v>
      </c>
      <c r="DD345">
        <v>734</v>
      </c>
      <c r="DE345">
        <v>1</v>
      </c>
      <c r="DF345" t="s">
        <v>4593</v>
      </c>
      <c r="DG345">
        <v>0</v>
      </c>
      <c r="DH345" t="s">
        <v>4600</v>
      </c>
      <c r="DI345">
        <v>10000</v>
      </c>
      <c r="DJ345" t="s">
        <v>8573</v>
      </c>
      <c r="DK345">
        <v>1200</v>
      </c>
      <c r="DL345">
        <v>17.5</v>
      </c>
      <c r="DM345" t="s">
        <v>4480</v>
      </c>
      <c r="DN345" t="s">
        <v>4602</v>
      </c>
      <c r="DO345" t="s">
        <v>8525</v>
      </c>
      <c r="DQ345">
        <f t="shared" si="11"/>
        <v>1</v>
      </c>
    </row>
    <row r="346" spans="1:121" x14ac:dyDescent="0.35">
      <c r="A346" t="str">
        <f t="shared" si="10"/>
        <v>LSIC2SD1</v>
      </c>
      <c r="B346" t="s">
        <v>4588</v>
      </c>
      <c r="C346">
        <v>10000</v>
      </c>
      <c r="D346" t="s">
        <v>4588</v>
      </c>
      <c r="E346" t="s">
        <v>304</v>
      </c>
      <c r="F346" t="s">
        <v>4588</v>
      </c>
      <c r="G346" t="s">
        <v>4592</v>
      </c>
      <c r="H346" t="s">
        <v>2424</v>
      </c>
      <c r="I346" t="s">
        <v>4466</v>
      </c>
      <c r="J346" t="s">
        <v>4539</v>
      </c>
      <c r="K346">
        <v>10000</v>
      </c>
      <c r="L346" t="s">
        <v>4591</v>
      </c>
      <c r="M346">
        <v>0</v>
      </c>
      <c r="N346">
        <v>0</v>
      </c>
      <c r="O346">
        <v>0</v>
      </c>
      <c r="P346">
        <v>0</v>
      </c>
      <c r="Q346">
        <v>3361199</v>
      </c>
      <c r="R346">
        <v>0</v>
      </c>
      <c r="S346" t="s">
        <v>4590</v>
      </c>
      <c r="T346" t="s">
        <v>4589</v>
      </c>
      <c r="U346">
        <v>0</v>
      </c>
      <c r="V346">
        <v>0</v>
      </c>
      <c r="W346">
        <v>0</v>
      </c>
      <c r="X346">
        <v>0</v>
      </c>
      <c r="Y346" t="s">
        <v>4588</v>
      </c>
      <c r="Z346">
        <v>0</v>
      </c>
      <c r="AA346" t="s">
        <v>48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 t="s">
        <v>48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3.0105</v>
      </c>
      <c r="AQ346">
        <v>0</v>
      </c>
      <c r="AR346">
        <v>0</v>
      </c>
      <c r="AS346">
        <v>0</v>
      </c>
      <c r="AT346">
        <v>0</v>
      </c>
      <c r="AU346">
        <v>2.7652544489999999</v>
      </c>
      <c r="AV346">
        <v>0</v>
      </c>
      <c r="AW346">
        <v>3.12</v>
      </c>
      <c r="AX346">
        <v>2.84</v>
      </c>
      <c r="AY346">
        <v>0</v>
      </c>
      <c r="AZ346">
        <v>0</v>
      </c>
      <c r="BA346">
        <v>0</v>
      </c>
      <c r="BB346">
        <v>0</v>
      </c>
      <c r="BC346">
        <v>6.19</v>
      </c>
      <c r="BD346">
        <v>0</v>
      </c>
      <c r="BE346">
        <v>967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1025</v>
      </c>
      <c r="BM346">
        <v>0</v>
      </c>
      <c r="BN346">
        <v>0</v>
      </c>
      <c r="BO346">
        <v>0</v>
      </c>
      <c r="BP346">
        <v>0</v>
      </c>
      <c r="BQ346">
        <v>0</v>
      </c>
      <c r="BR346">
        <v>0</v>
      </c>
      <c r="BS346">
        <v>0</v>
      </c>
      <c r="BT346">
        <v>1</v>
      </c>
      <c r="BU346">
        <v>0</v>
      </c>
      <c r="BV346">
        <v>0</v>
      </c>
      <c r="BW346">
        <v>0</v>
      </c>
      <c r="BX346">
        <v>0</v>
      </c>
      <c r="BY346">
        <v>1</v>
      </c>
      <c r="BZ346">
        <v>0</v>
      </c>
      <c r="CA346">
        <v>1</v>
      </c>
      <c r="CB346">
        <v>1000</v>
      </c>
      <c r="CC346">
        <v>0</v>
      </c>
      <c r="CD346">
        <v>0</v>
      </c>
      <c r="CE346">
        <v>0</v>
      </c>
      <c r="CF346">
        <v>0</v>
      </c>
      <c r="CG346">
        <v>1</v>
      </c>
      <c r="CH346">
        <v>0</v>
      </c>
      <c r="CI346" t="s">
        <v>4587</v>
      </c>
      <c r="CJ346">
        <v>0</v>
      </c>
      <c r="CK346">
        <v>0</v>
      </c>
      <c r="CL346">
        <v>0</v>
      </c>
      <c r="CM346">
        <v>0</v>
      </c>
      <c r="CN346" t="s">
        <v>4583</v>
      </c>
      <c r="CO346">
        <v>0</v>
      </c>
      <c r="CP346" t="s">
        <v>4586</v>
      </c>
      <c r="CQ346" t="s">
        <v>4585</v>
      </c>
      <c r="CR346">
        <v>0</v>
      </c>
      <c r="CS346">
        <v>0</v>
      </c>
      <c r="CT346">
        <v>0</v>
      </c>
      <c r="CU346">
        <v>0</v>
      </c>
      <c r="CV346" t="s">
        <v>4584</v>
      </c>
      <c r="CW346">
        <v>0</v>
      </c>
      <c r="CX346" t="s">
        <v>404</v>
      </c>
      <c r="CY346">
        <v>3361199</v>
      </c>
      <c r="CZ346">
        <v>0</v>
      </c>
      <c r="DA346">
        <v>2.7652544489999999</v>
      </c>
      <c r="DB346">
        <v>27652.54449</v>
      </c>
      <c r="DC346">
        <v>27652.54449</v>
      </c>
      <c r="DD346">
        <v>0</v>
      </c>
      <c r="DE346">
        <v>1</v>
      </c>
      <c r="DF346" t="s">
        <v>4583</v>
      </c>
      <c r="DG346">
        <v>0</v>
      </c>
      <c r="DH346" t="s">
        <v>4588</v>
      </c>
      <c r="DI346">
        <v>10000</v>
      </c>
      <c r="DJ346" t="s">
        <v>8573</v>
      </c>
      <c r="DK346">
        <v>1200</v>
      </c>
      <c r="DL346">
        <v>24.5</v>
      </c>
      <c r="DM346" t="s">
        <v>4466</v>
      </c>
      <c r="DN346" t="s">
        <v>4539</v>
      </c>
      <c r="DO346" t="s">
        <v>8525</v>
      </c>
      <c r="DQ346">
        <f t="shared" si="11"/>
        <v>1</v>
      </c>
    </row>
    <row r="347" spans="1:121" x14ac:dyDescent="0.35">
      <c r="A347" t="str">
        <f t="shared" si="10"/>
        <v>LSIC2SD1</v>
      </c>
      <c r="B347" t="s">
        <v>4579</v>
      </c>
      <c r="C347">
        <v>10000</v>
      </c>
      <c r="D347" t="s">
        <v>4579</v>
      </c>
      <c r="E347" t="s">
        <v>304</v>
      </c>
      <c r="F347" t="s">
        <v>4579</v>
      </c>
      <c r="G347" t="s">
        <v>4582</v>
      </c>
      <c r="H347" t="s">
        <v>2424</v>
      </c>
      <c r="I347" t="s">
        <v>4453</v>
      </c>
      <c r="J347" t="s">
        <v>4581</v>
      </c>
      <c r="K347">
        <v>10000</v>
      </c>
      <c r="L347" t="s">
        <v>4573</v>
      </c>
      <c r="M347" t="s">
        <v>4579</v>
      </c>
      <c r="N347">
        <v>0</v>
      </c>
      <c r="O347">
        <v>0</v>
      </c>
      <c r="P347">
        <v>0</v>
      </c>
      <c r="Q347">
        <v>2782951</v>
      </c>
      <c r="R347">
        <v>0</v>
      </c>
      <c r="S347" t="s">
        <v>4580</v>
      </c>
      <c r="T347">
        <v>0</v>
      </c>
      <c r="U347">
        <v>0</v>
      </c>
      <c r="V347">
        <v>0</v>
      </c>
      <c r="W347">
        <v>0</v>
      </c>
      <c r="X347">
        <v>0</v>
      </c>
      <c r="Y347" t="s">
        <v>4579</v>
      </c>
      <c r="Z347" t="s">
        <v>4579</v>
      </c>
      <c r="AA347" t="s">
        <v>48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 t="s">
        <v>48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3.4319999999999999</v>
      </c>
      <c r="AQ347">
        <v>4.4119999999999999</v>
      </c>
      <c r="AR347">
        <v>0</v>
      </c>
      <c r="AS347">
        <v>0</v>
      </c>
      <c r="AT347">
        <v>0</v>
      </c>
      <c r="AU347">
        <v>6.3445791319999998</v>
      </c>
      <c r="AV347">
        <v>0</v>
      </c>
      <c r="AW347">
        <v>4.09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10.48</v>
      </c>
      <c r="BD347">
        <v>4.4119999999999999</v>
      </c>
      <c r="BE347">
        <v>476</v>
      </c>
      <c r="BF347">
        <v>890</v>
      </c>
      <c r="BG347">
        <v>0</v>
      </c>
      <c r="BH347">
        <v>0</v>
      </c>
      <c r="BI347">
        <v>0</v>
      </c>
      <c r="BJ347">
        <v>113</v>
      </c>
      <c r="BK347">
        <v>0</v>
      </c>
      <c r="BL347">
        <v>1060</v>
      </c>
      <c r="BM347">
        <v>0</v>
      </c>
      <c r="BN347">
        <v>0</v>
      </c>
      <c r="BO347">
        <v>0</v>
      </c>
      <c r="BP347">
        <v>0</v>
      </c>
      <c r="BQ347">
        <v>0</v>
      </c>
      <c r="BR347">
        <v>0</v>
      </c>
      <c r="BS347">
        <v>890</v>
      </c>
      <c r="BT347">
        <v>1</v>
      </c>
      <c r="BU347">
        <v>1</v>
      </c>
      <c r="BV347">
        <v>0</v>
      </c>
      <c r="BW347">
        <v>0</v>
      </c>
      <c r="BX347">
        <v>0</v>
      </c>
      <c r="BY347">
        <v>1</v>
      </c>
      <c r="BZ347">
        <v>0</v>
      </c>
      <c r="CA347">
        <v>1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1</v>
      </c>
      <c r="CH347">
        <v>2</v>
      </c>
      <c r="CI347" t="s">
        <v>4572</v>
      </c>
      <c r="CJ347" t="s">
        <v>4578</v>
      </c>
      <c r="CK347">
        <v>0</v>
      </c>
      <c r="CL347">
        <v>0</v>
      </c>
      <c r="CM347">
        <v>0</v>
      </c>
      <c r="CN347" t="s">
        <v>4577</v>
      </c>
      <c r="CO347">
        <v>0</v>
      </c>
      <c r="CP347" t="s">
        <v>4576</v>
      </c>
      <c r="CQ347">
        <v>0</v>
      </c>
      <c r="CR347">
        <v>0</v>
      </c>
      <c r="CS347">
        <v>0</v>
      </c>
      <c r="CT347">
        <v>0</v>
      </c>
      <c r="CU347">
        <v>0</v>
      </c>
      <c r="CV347" t="s">
        <v>4575</v>
      </c>
      <c r="CW347" t="s">
        <v>4574</v>
      </c>
      <c r="CX347" t="s">
        <v>23</v>
      </c>
      <c r="CY347" t="s">
        <v>4573</v>
      </c>
      <c r="CZ347" t="s">
        <v>48</v>
      </c>
      <c r="DA347">
        <v>3.4319999999999999</v>
      </c>
      <c r="DB347">
        <v>34320</v>
      </c>
      <c r="DC347">
        <v>34320</v>
      </c>
      <c r="DD347">
        <v>476</v>
      </c>
      <c r="DE347">
        <v>1</v>
      </c>
      <c r="DF347" t="s">
        <v>4572</v>
      </c>
      <c r="DG347">
        <v>0</v>
      </c>
      <c r="DH347" t="s">
        <v>4579</v>
      </c>
      <c r="DI347">
        <v>10000</v>
      </c>
      <c r="DJ347" t="s">
        <v>8573</v>
      </c>
      <c r="DK347">
        <v>1200</v>
      </c>
      <c r="DL347">
        <v>28</v>
      </c>
      <c r="DM347" t="s">
        <v>4453</v>
      </c>
      <c r="DN347" t="s">
        <v>4581</v>
      </c>
      <c r="DO347" t="s">
        <v>8525</v>
      </c>
      <c r="DQ347">
        <f t="shared" si="11"/>
        <v>1</v>
      </c>
    </row>
    <row r="348" spans="1:121" x14ac:dyDescent="0.35">
      <c r="A348" t="str">
        <f t="shared" si="10"/>
        <v>LSIC2SD1</v>
      </c>
      <c r="B348" t="s">
        <v>4567</v>
      </c>
      <c r="C348">
        <v>10000</v>
      </c>
      <c r="D348" t="s">
        <v>4567</v>
      </c>
      <c r="E348" t="s">
        <v>304</v>
      </c>
      <c r="F348" t="s">
        <v>4567</v>
      </c>
      <c r="G348" t="s">
        <v>4571</v>
      </c>
      <c r="H348" t="s">
        <v>2424</v>
      </c>
      <c r="I348" t="s">
        <v>4440</v>
      </c>
      <c r="J348" t="s">
        <v>4570</v>
      </c>
      <c r="K348">
        <v>10000</v>
      </c>
      <c r="L348" t="s">
        <v>4569</v>
      </c>
      <c r="M348">
        <v>0</v>
      </c>
      <c r="N348">
        <v>0</v>
      </c>
      <c r="O348">
        <v>0</v>
      </c>
      <c r="P348">
        <v>0</v>
      </c>
      <c r="Q348">
        <v>3361200</v>
      </c>
      <c r="R348">
        <v>0</v>
      </c>
      <c r="S348" t="s">
        <v>4568</v>
      </c>
      <c r="T348">
        <v>0</v>
      </c>
      <c r="U348">
        <v>0</v>
      </c>
      <c r="V348">
        <v>0</v>
      </c>
      <c r="W348">
        <v>0</v>
      </c>
      <c r="X348">
        <v>0</v>
      </c>
      <c r="Y348" t="s">
        <v>4567</v>
      </c>
      <c r="Z348">
        <v>0</v>
      </c>
      <c r="AA348" t="s">
        <v>48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 t="s">
        <v>48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5.67</v>
      </c>
      <c r="AQ348">
        <v>0</v>
      </c>
      <c r="AR348">
        <v>0</v>
      </c>
      <c r="AS348">
        <v>0</v>
      </c>
      <c r="AT348">
        <v>0</v>
      </c>
      <c r="AU348">
        <v>5.2074651530000002</v>
      </c>
      <c r="AV348">
        <v>0</v>
      </c>
      <c r="AW348">
        <v>6.5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10.48</v>
      </c>
      <c r="BD348">
        <v>0</v>
      </c>
      <c r="BE348">
        <v>940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1040</v>
      </c>
      <c r="BM348">
        <v>0</v>
      </c>
      <c r="BN348">
        <v>0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1</v>
      </c>
      <c r="BU348">
        <v>0</v>
      </c>
      <c r="BV348">
        <v>0</v>
      </c>
      <c r="BW348">
        <v>0</v>
      </c>
      <c r="BX348">
        <v>0</v>
      </c>
      <c r="BY348">
        <v>1</v>
      </c>
      <c r="BZ348">
        <v>0</v>
      </c>
      <c r="CA348">
        <v>1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1</v>
      </c>
      <c r="CH348">
        <v>0</v>
      </c>
      <c r="CI348" t="s">
        <v>4566</v>
      </c>
      <c r="CJ348">
        <v>0</v>
      </c>
      <c r="CK348">
        <v>0</v>
      </c>
      <c r="CL348">
        <v>0</v>
      </c>
      <c r="CM348">
        <v>0</v>
      </c>
      <c r="CN348" t="s">
        <v>4563</v>
      </c>
      <c r="CO348">
        <v>0</v>
      </c>
      <c r="CP348" t="s">
        <v>4565</v>
      </c>
      <c r="CQ348">
        <v>0</v>
      </c>
      <c r="CR348">
        <v>0</v>
      </c>
      <c r="CS348">
        <v>0</v>
      </c>
      <c r="CT348">
        <v>0</v>
      </c>
      <c r="CU348">
        <v>0</v>
      </c>
      <c r="CV348" t="s">
        <v>4564</v>
      </c>
      <c r="CW348">
        <v>0</v>
      </c>
      <c r="CX348" t="s">
        <v>404</v>
      </c>
      <c r="CY348">
        <v>3361200</v>
      </c>
      <c r="CZ348">
        <v>0</v>
      </c>
      <c r="DA348">
        <v>5.2074651530000002</v>
      </c>
      <c r="DB348">
        <v>52074.651530000003</v>
      </c>
      <c r="DC348">
        <v>52074.651530000003</v>
      </c>
      <c r="DD348">
        <v>0</v>
      </c>
      <c r="DE348">
        <v>1</v>
      </c>
      <c r="DF348" t="s">
        <v>4563</v>
      </c>
      <c r="DG348">
        <v>0</v>
      </c>
      <c r="DH348" t="s">
        <v>4567</v>
      </c>
      <c r="DI348">
        <v>10000</v>
      </c>
      <c r="DJ348" t="s">
        <v>8573</v>
      </c>
      <c r="DK348">
        <v>1200</v>
      </c>
      <c r="DL348">
        <v>44</v>
      </c>
      <c r="DM348" t="s">
        <v>4440</v>
      </c>
      <c r="DN348" t="s">
        <v>4570</v>
      </c>
      <c r="DO348" t="s">
        <v>8525</v>
      </c>
      <c r="DQ348">
        <f t="shared" si="11"/>
        <v>1</v>
      </c>
    </row>
    <row r="349" spans="1:121" x14ac:dyDescent="0.35">
      <c r="A349" t="str">
        <f t="shared" si="10"/>
        <v>LSIC2SD1</v>
      </c>
      <c r="B349" t="s">
        <v>4558</v>
      </c>
      <c r="C349">
        <v>10000</v>
      </c>
      <c r="D349" t="s">
        <v>4558</v>
      </c>
      <c r="E349" t="s">
        <v>304</v>
      </c>
      <c r="F349" t="s">
        <v>4558</v>
      </c>
      <c r="G349" t="s">
        <v>4562</v>
      </c>
      <c r="H349" t="s">
        <v>2424</v>
      </c>
      <c r="I349" t="s">
        <v>4426</v>
      </c>
      <c r="J349" t="s">
        <v>4561</v>
      </c>
      <c r="K349">
        <v>10000</v>
      </c>
      <c r="L349" t="s">
        <v>4560</v>
      </c>
      <c r="M349">
        <v>0</v>
      </c>
      <c r="N349">
        <v>0</v>
      </c>
      <c r="O349">
        <v>0</v>
      </c>
      <c r="P349">
        <v>0</v>
      </c>
      <c r="Q349">
        <v>3361201</v>
      </c>
      <c r="R349">
        <v>0</v>
      </c>
      <c r="S349" t="s">
        <v>4559</v>
      </c>
      <c r="T349">
        <v>0</v>
      </c>
      <c r="U349">
        <v>0</v>
      </c>
      <c r="V349">
        <v>0</v>
      </c>
      <c r="W349">
        <v>0</v>
      </c>
      <c r="X349">
        <v>0</v>
      </c>
      <c r="Y349" t="s">
        <v>4558</v>
      </c>
      <c r="Z349">
        <v>0</v>
      </c>
      <c r="AA349" t="s">
        <v>48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 t="s">
        <v>48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7.4081000000000001</v>
      </c>
      <c r="AQ349">
        <v>0</v>
      </c>
      <c r="AR349">
        <v>0</v>
      </c>
      <c r="AS349">
        <v>0</v>
      </c>
      <c r="AT349">
        <v>0</v>
      </c>
      <c r="AU349">
        <v>6.9002143719999998</v>
      </c>
      <c r="AV349">
        <v>0</v>
      </c>
      <c r="AW349">
        <v>7.52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14.12</v>
      </c>
      <c r="BD349">
        <v>0</v>
      </c>
      <c r="BE349">
        <v>875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  <c r="BL349">
        <v>897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1</v>
      </c>
      <c r="BU349">
        <v>0</v>
      </c>
      <c r="BV349">
        <v>0</v>
      </c>
      <c r="BW349">
        <v>0</v>
      </c>
      <c r="BX349">
        <v>0</v>
      </c>
      <c r="BY349">
        <v>1</v>
      </c>
      <c r="BZ349">
        <v>0</v>
      </c>
      <c r="CA349">
        <v>1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1</v>
      </c>
      <c r="CH349">
        <v>0</v>
      </c>
      <c r="CI349" t="s">
        <v>4557</v>
      </c>
      <c r="CJ349">
        <v>0</v>
      </c>
      <c r="CK349">
        <v>0</v>
      </c>
      <c r="CL349">
        <v>0</v>
      </c>
      <c r="CM349">
        <v>0</v>
      </c>
      <c r="CN349" t="s">
        <v>4554</v>
      </c>
      <c r="CO349">
        <v>0</v>
      </c>
      <c r="CP349" t="s">
        <v>4556</v>
      </c>
      <c r="CQ349">
        <v>0</v>
      </c>
      <c r="CR349">
        <v>0</v>
      </c>
      <c r="CS349">
        <v>0</v>
      </c>
      <c r="CT349">
        <v>0</v>
      </c>
      <c r="CU349">
        <v>0</v>
      </c>
      <c r="CV349" t="s">
        <v>4555</v>
      </c>
      <c r="CW349">
        <v>0</v>
      </c>
      <c r="CX349" t="s">
        <v>404</v>
      </c>
      <c r="CY349">
        <v>3361201</v>
      </c>
      <c r="CZ349">
        <v>0</v>
      </c>
      <c r="DA349">
        <v>6.9002143719999998</v>
      </c>
      <c r="DB349">
        <v>69002.143719999993</v>
      </c>
      <c r="DC349">
        <v>69002.143719999993</v>
      </c>
      <c r="DD349">
        <v>0</v>
      </c>
      <c r="DE349">
        <v>1</v>
      </c>
      <c r="DF349" t="s">
        <v>4554</v>
      </c>
      <c r="DG349">
        <v>0</v>
      </c>
      <c r="DH349" t="s">
        <v>4558</v>
      </c>
      <c r="DI349">
        <v>10000</v>
      </c>
      <c r="DJ349" t="s">
        <v>8573</v>
      </c>
      <c r="DK349">
        <v>1200</v>
      </c>
      <c r="DL349">
        <v>54.5</v>
      </c>
      <c r="DM349" t="s">
        <v>4426</v>
      </c>
      <c r="DN349" t="s">
        <v>4561</v>
      </c>
      <c r="DO349" t="s">
        <v>8525</v>
      </c>
      <c r="DQ349">
        <f t="shared" si="11"/>
        <v>1</v>
      </c>
    </row>
    <row r="350" spans="1:121" x14ac:dyDescent="0.35">
      <c r="A350" t="str">
        <f t="shared" si="10"/>
        <v>LSIC2SD1</v>
      </c>
      <c r="B350" t="s">
        <v>4549</v>
      </c>
      <c r="C350">
        <v>10000</v>
      </c>
      <c r="D350" t="s">
        <v>4549</v>
      </c>
      <c r="E350" t="s">
        <v>304</v>
      </c>
      <c r="F350" t="s">
        <v>4549</v>
      </c>
      <c r="G350" t="s">
        <v>4553</v>
      </c>
      <c r="H350" t="s">
        <v>2424</v>
      </c>
      <c r="I350" t="s">
        <v>4480</v>
      </c>
      <c r="J350" t="s">
        <v>4552</v>
      </c>
      <c r="K350">
        <v>10000</v>
      </c>
      <c r="L350" t="s">
        <v>4542</v>
      </c>
      <c r="M350" t="s">
        <v>4549</v>
      </c>
      <c r="N350">
        <v>0</v>
      </c>
      <c r="O350">
        <v>0</v>
      </c>
      <c r="P350">
        <v>0</v>
      </c>
      <c r="Q350">
        <v>2782952</v>
      </c>
      <c r="R350">
        <v>0</v>
      </c>
      <c r="S350" t="s">
        <v>4551</v>
      </c>
      <c r="T350" t="s">
        <v>4550</v>
      </c>
      <c r="U350">
        <v>0</v>
      </c>
      <c r="V350">
        <v>0</v>
      </c>
      <c r="W350">
        <v>0</v>
      </c>
      <c r="X350">
        <v>0</v>
      </c>
      <c r="Y350" t="s">
        <v>4549</v>
      </c>
      <c r="Z350" t="s">
        <v>4549</v>
      </c>
      <c r="AA350" t="s">
        <v>129</v>
      </c>
      <c r="AB350" t="s">
        <v>514</v>
      </c>
      <c r="AC350">
        <v>0</v>
      </c>
      <c r="AD350">
        <v>0</v>
      </c>
      <c r="AE350">
        <v>0</v>
      </c>
      <c r="AF350" t="s">
        <v>514</v>
      </c>
      <c r="AG350">
        <v>0</v>
      </c>
      <c r="AH350" t="s">
        <v>129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1.5744</v>
      </c>
      <c r="AQ350">
        <v>2.1659999999999999</v>
      </c>
      <c r="AR350">
        <v>0</v>
      </c>
      <c r="AS350">
        <v>0</v>
      </c>
      <c r="AT350">
        <v>0</v>
      </c>
      <c r="AU350">
        <v>3.0753764430000001</v>
      </c>
      <c r="AV350">
        <v>0</v>
      </c>
      <c r="AW350">
        <v>1.79</v>
      </c>
      <c r="AX350">
        <v>1.67</v>
      </c>
      <c r="AY350">
        <v>0</v>
      </c>
      <c r="AZ350">
        <v>0</v>
      </c>
      <c r="BA350">
        <v>0</v>
      </c>
      <c r="BB350">
        <v>0</v>
      </c>
      <c r="BC350">
        <v>4.1900000000000004</v>
      </c>
      <c r="BD350">
        <v>2.1659999999999999</v>
      </c>
      <c r="BE350">
        <v>0</v>
      </c>
      <c r="BF350">
        <v>2190</v>
      </c>
      <c r="BG350">
        <v>0</v>
      </c>
      <c r="BH350">
        <v>0</v>
      </c>
      <c r="BI350">
        <v>0</v>
      </c>
      <c r="BJ350">
        <v>91</v>
      </c>
      <c r="BK350">
        <v>0</v>
      </c>
      <c r="BL350">
        <v>2546</v>
      </c>
      <c r="BM350">
        <v>0</v>
      </c>
      <c r="BN350">
        <v>0</v>
      </c>
      <c r="BO350">
        <v>0</v>
      </c>
      <c r="BP350">
        <v>0</v>
      </c>
      <c r="BQ350">
        <v>0</v>
      </c>
      <c r="BR350">
        <v>0</v>
      </c>
      <c r="BS350">
        <v>2190</v>
      </c>
      <c r="BT350">
        <v>2500</v>
      </c>
      <c r="BU350">
        <v>1</v>
      </c>
      <c r="BV350">
        <v>0</v>
      </c>
      <c r="BW350">
        <v>0</v>
      </c>
      <c r="BX350">
        <v>0</v>
      </c>
      <c r="BY350">
        <v>1</v>
      </c>
      <c r="BZ350">
        <v>0</v>
      </c>
      <c r="CA350">
        <v>1</v>
      </c>
      <c r="CB350">
        <v>2500</v>
      </c>
      <c r="CC350">
        <v>0</v>
      </c>
      <c r="CD350">
        <v>0</v>
      </c>
      <c r="CE350">
        <v>0</v>
      </c>
      <c r="CF350">
        <v>0</v>
      </c>
      <c r="CG350">
        <v>1</v>
      </c>
      <c r="CH350">
        <v>3</v>
      </c>
      <c r="CI350" t="s">
        <v>4541</v>
      </c>
      <c r="CJ350" t="s">
        <v>4548</v>
      </c>
      <c r="CK350">
        <v>0</v>
      </c>
      <c r="CL350">
        <v>0</v>
      </c>
      <c r="CM350">
        <v>0</v>
      </c>
      <c r="CN350" t="s">
        <v>4547</v>
      </c>
      <c r="CO350">
        <v>0</v>
      </c>
      <c r="CP350" t="s">
        <v>4546</v>
      </c>
      <c r="CQ350" t="s">
        <v>4545</v>
      </c>
      <c r="CR350">
        <v>0</v>
      </c>
      <c r="CS350">
        <v>0</v>
      </c>
      <c r="CT350">
        <v>0</v>
      </c>
      <c r="CU350">
        <v>0</v>
      </c>
      <c r="CV350" t="s">
        <v>4544</v>
      </c>
      <c r="CW350" t="s">
        <v>4543</v>
      </c>
      <c r="CX350" t="s">
        <v>23</v>
      </c>
      <c r="CY350" t="s">
        <v>4542</v>
      </c>
      <c r="CZ350" t="s">
        <v>129</v>
      </c>
      <c r="DA350">
        <v>1.5744</v>
      </c>
      <c r="DB350">
        <v>15744</v>
      </c>
      <c r="DC350">
        <v>15744</v>
      </c>
      <c r="DD350">
        <v>0</v>
      </c>
      <c r="DE350">
        <v>2500</v>
      </c>
      <c r="DF350" t="s">
        <v>4541</v>
      </c>
      <c r="DG350">
        <v>0</v>
      </c>
      <c r="DH350" t="s">
        <v>4549</v>
      </c>
      <c r="DI350">
        <v>10000</v>
      </c>
      <c r="DJ350" t="s">
        <v>8573</v>
      </c>
      <c r="DK350">
        <v>1200</v>
      </c>
      <c r="DL350">
        <v>18.100000000000001</v>
      </c>
      <c r="DM350" t="s">
        <v>4480</v>
      </c>
      <c r="DN350" t="s">
        <v>4552</v>
      </c>
      <c r="DO350" t="s">
        <v>8526</v>
      </c>
      <c r="DQ350">
        <f t="shared" si="11"/>
        <v>1</v>
      </c>
    </row>
    <row r="351" spans="1:121" x14ac:dyDescent="0.35">
      <c r="A351" t="str">
        <f t="shared" si="10"/>
        <v>LSIC2SD1</v>
      </c>
      <c r="B351" t="s">
        <v>4535</v>
      </c>
      <c r="C351">
        <v>10000</v>
      </c>
      <c r="D351" t="s">
        <v>4535</v>
      </c>
      <c r="E351" t="s">
        <v>304</v>
      </c>
      <c r="F351" t="s">
        <v>4535</v>
      </c>
      <c r="G351" t="s">
        <v>4540</v>
      </c>
      <c r="H351" t="s">
        <v>2424</v>
      </c>
      <c r="I351" t="s">
        <v>4466</v>
      </c>
      <c r="J351" t="s">
        <v>4539</v>
      </c>
      <c r="K351">
        <v>10000</v>
      </c>
      <c r="L351" t="s">
        <v>4538</v>
      </c>
      <c r="M351">
        <v>0</v>
      </c>
      <c r="N351">
        <v>0</v>
      </c>
      <c r="O351">
        <v>0</v>
      </c>
      <c r="P351">
        <v>0</v>
      </c>
      <c r="Q351">
        <v>3361203</v>
      </c>
      <c r="R351">
        <v>0</v>
      </c>
      <c r="S351" t="s">
        <v>4537</v>
      </c>
      <c r="T351" t="s">
        <v>4536</v>
      </c>
      <c r="U351">
        <v>0</v>
      </c>
      <c r="V351">
        <v>0</v>
      </c>
      <c r="W351">
        <v>0</v>
      </c>
      <c r="X351">
        <v>0</v>
      </c>
      <c r="Y351" t="s">
        <v>4535</v>
      </c>
      <c r="Z351">
        <v>0</v>
      </c>
      <c r="AA351" t="s">
        <v>129</v>
      </c>
      <c r="AB351">
        <v>0</v>
      </c>
      <c r="AC351">
        <v>0</v>
      </c>
      <c r="AD351">
        <v>0</v>
      </c>
      <c r="AE351">
        <v>0</v>
      </c>
      <c r="AF351" t="s">
        <v>514</v>
      </c>
      <c r="AG351">
        <v>0</v>
      </c>
      <c r="AH351" t="s">
        <v>129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2.9969999999999999</v>
      </c>
      <c r="AQ351">
        <v>0</v>
      </c>
      <c r="AR351">
        <v>0</v>
      </c>
      <c r="AS351">
        <v>0</v>
      </c>
      <c r="AT351">
        <v>0</v>
      </c>
      <c r="AU351">
        <v>2.6877239500000001</v>
      </c>
      <c r="AV351">
        <v>0</v>
      </c>
      <c r="AW351">
        <v>3.1</v>
      </c>
      <c r="AX351">
        <v>2.89</v>
      </c>
      <c r="AY351">
        <v>0</v>
      </c>
      <c r="AZ351">
        <v>0</v>
      </c>
      <c r="BA351">
        <v>0</v>
      </c>
      <c r="BB351">
        <v>0</v>
      </c>
      <c r="BC351">
        <v>6.2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1006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0</v>
      </c>
      <c r="BS351">
        <v>0</v>
      </c>
      <c r="BT351">
        <v>2500</v>
      </c>
      <c r="BU351">
        <v>0</v>
      </c>
      <c r="BV351">
        <v>0</v>
      </c>
      <c r="BW351">
        <v>0</v>
      </c>
      <c r="BX351">
        <v>0</v>
      </c>
      <c r="BY351">
        <v>1</v>
      </c>
      <c r="BZ351">
        <v>0</v>
      </c>
      <c r="CA351">
        <v>1</v>
      </c>
      <c r="CB351">
        <v>2500</v>
      </c>
      <c r="CC351">
        <v>0</v>
      </c>
      <c r="CD351">
        <v>0</v>
      </c>
      <c r="CE351">
        <v>0</v>
      </c>
      <c r="CF351">
        <v>0</v>
      </c>
      <c r="CG351">
        <v>1</v>
      </c>
      <c r="CH351">
        <v>0</v>
      </c>
      <c r="CI351" t="s">
        <v>4534</v>
      </c>
      <c r="CJ351">
        <v>0</v>
      </c>
      <c r="CK351">
        <v>0</v>
      </c>
      <c r="CL351">
        <v>0</v>
      </c>
      <c r="CM351">
        <v>0</v>
      </c>
      <c r="CN351" t="s">
        <v>4530</v>
      </c>
      <c r="CO351">
        <v>0</v>
      </c>
      <c r="CP351" t="s">
        <v>4533</v>
      </c>
      <c r="CQ351" t="s">
        <v>4532</v>
      </c>
      <c r="CR351">
        <v>0</v>
      </c>
      <c r="CS351">
        <v>0</v>
      </c>
      <c r="CT351">
        <v>0</v>
      </c>
      <c r="CU351">
        <v>0</v>
      </c>
      <c r="CV351" t="s">
        <v>4531</v>
      </c>
      <c r="CW351">
        <v>0</v>
      </c>
      <c r="CX351" t="s">
        <v>404</v>
      </c>
      <c r="CY351">
        <v>3361203</v>
      </c>
      <c r="CZ351" t="s">
        <v>514</v>
      </c>
      <c r="DA351">
        <v>2.6877239500000001</v>
      </c>
      <c r="DB351">
        <v>26877.2395</v>
      </c>
      <c r="DC351">
        <v>26877.2395</v>
      </c>
      <c r="DD351">
        <v>0</v>
      </c>
      <c r="DE351">
        <v>1</v>
      </c>
      <c r="DF351" t="s">
        <v>4530</v>
      </c>
      <c r="DG351">
        <v>0</v>
      </c>
      <c r="DH351" t="s">
        <v>4535</v>
      </c>
      <c r="DI351">
        <v>10000</v>
      </c>
      <c r="DJ351" t="s">
        <v>8573</v>
      </c>
      <c r="DK351">
        <v>1200</v>
      </c>
      <c r="DL351">
        <v>24.5</v>
      </c>
      <c r="DM351" t="s">
        <v>4466</v>
      </c>
      <c r="DN351" t="s">
        <v>4539</v>
      </c>
      <c r="DO351" t="s">
        <v>8526</v>
      </c>
      <c r="DQ351">
        <f t="shared" si="11"/>
        <v>1</v>
      </c>
    </row>
    <row r="352" spans="1:121" x14ac:dyDescent="0.35">
      <c r="A352" t="str">
        <f t="shared" si="10"/>
        <v>LSIC2SD1</v>
      </c>
      <c r="B352" t="s">
        <v>4525</v>
      </c>
      <c r="C352">
        <v>10000</v>
      </c>
      <c r="D352" t="s">
        <v>4525</v>
      </c>
      <c r="E352" t="s">
        <v>304</v>
      </c>
      <c r="F352" t="s">
        <v>4525</v>
      </c>
      <c r="G352" t="s">
        <v>4529</v>
      </c>
      <c r="H352" t="s">
        <v>2424</v>
      </c>
      <c r="I352" t="s">
        <v>4453</v>
      </c>
      <c r="J352" t="s">
        <v>4528</v>
      </c>
      <c r="K352">
        <v>10000</v>
      </c>
      <c r="L352" t="s">
        <v>4518</v>
      </c>
      <c r="M352" t="s">
        <v>4525</v>
      </c>
      <c r="N352">
        <v>0</v>
      </c>
      <c r="O352">
        <v>0</v>
      </c>
      <c r="P352">
        <v>0</v>
      </c>
      <c r="Q352">
        <v>2782954</v>
      </c>
      <c r="R352">
        <v>0</v>
      </c>
      <c r="S352" t="s">
        <v>4527</v>
      </c>
      <c r="T352" t="s">
        <v>4526</v>
      </c>
      <c r="U352">
        <v>0</v>
      </c>
      <c r="V352">
        <v>0</v>
      </c>
      <c r="W352">
        <v>0</v>
      </c>
      <c r="X352">
        <v>0</v>
      </c>
      <c r="Y352" t="s">
        <v>4525</v>
      </c>
      <c r="Z352" t="s">
        <v>4525</v>
      </c>
      <c r="AA352" t="s">
        <v>129</v>
      </c>
      <c r="AB352" t="s">
        <v>514</v>
      </c>
      <c r="AC352">
        <v>0</v>
      </c>
      <c r="AD352">
        <v>0</v>
      </c>
      <c r="AE352">
        <v>0</v>
      </c>
      <c r="AF352" t="s">
        <v>514</v>
      </c>
      <c r="AG352">
        <v>0</v>
      </c>
      <c r="AH352" t="s">
        <v>129</v>
      </c>
      <c r="AI352" t="s">
        <v>514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3.4319999999999999</v>
      </c>
      <c r="AQ352">
        <v>3.653</v>
      </c>
      <c r="AR352">
        <v>0</v>
      </c>
      <c r="AS352">
        <v>0</v>
      </c>
      <c r="AT352">
        <v>0</v>
      </c>
      <c r="AU352">
        <v>6.1636746359999997</v>
      </c>
      <c r="AV352">
        <v>0</v>
      </c>
      <c r="AW352">
        <v>4.21</v>
      </c>
      <c r="AX352">
        <v>4.21</v>
      </c>
      <c r="AY352">
        <v>0</v>
      </c>
      <c r="AZ352">
        <v>0</v>
      </c>
      <c r="BA352">
        <v>0</v>
      </c>
      <c r="BB352">
        <v>0</v>
      </c>
      <c r="BC352">
        <v>7.96</v>
      </c>
      <c r="BD352">
        <v>3.653</v>
      </c>
      <c r="BE352">
        <v>0</v>
      </c>
      <c r="BF352">
        <v>2390</v>
      </c>
      <c r="BG352">
        <v>0</v>
      </c>
      <c r="BH352">
        <v>0</v>
      </c>
      <c r="BI352">
        <v>0</v>
      </c>
      <c r="BJ352">
        <v>73</v>
      </c>
      <c r="BK352">
        <v>0</v>
      </c>
      <c r="BL352">
        <v>2190</v>
      </c>
      <c r="BM352">
        <v>73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2390</v>
      </c>
      <c r="BT352">
        <v>2500</v>
      </c>
      <c r="BU352">
        <v>1</v>
      </c>
      <c r="BV352">
        <v>0</v>
      </c>
      <c r="BW352">
        <v>0</v>
      </c>
      <c r="BX352">
        <v>0</v>
      </c>
      <c r="BY352">
        <v>1</v>
      </c>
      <c r="BZ352">
        <v>0</v>
      </c>
      <c r="CA352">
        <v>1</v>
      </c>
      <c r="CB352">
        <v>1</v>
      </c>
      <c r="CC352">
        <v>0</v>
      </c>
      <c r="CD352">
        <v>0</v>
      </c>
      <c r="CE352">
        <v>0</v>
      </c>
      <c r="CF352">
        <v>0</v>
      </c>
      <c r="CG352">
        <v>1</v>
      </c>
      <c r="CH352">
        <v>2</v>
      </c>
      <c r="CI352" t="s">
        <v>4517</v>
      </c>
      <c r="CJ352" t="s">
        <v>4524</v>
      </c>
      <c r="CK352">
        <v>0</v>
      </c>
      <c r="CL352">
        <v>0</v>
      </c>
      <c r="CM352">
        <v>0</v>
      </c>
      <c r="CN352" t="s">
        <v>4523</v>
      </c>
      <c r="CO352">
        <v>0</v>
      </c>
      <c r="CP352" t="s">
        <v>4522</v>
      </c>
      <c r="CQ352" t="s">
        <v>4521</v>
      </c>
      <c r="CR352">
        <v>0</v>
      </c>
      <c r="CS352">
        <v>0</v>
      </c>
      <c r="CT352">
        <v>0</v>
      </c>
      <c r="CU352">
        <v>0</v>
      </c>
      <c r="CV352" t="s">
        <v>4520</v>
      </c>
      <c r="CW352" t="s">
        <v>4519</v>
      </c>
      <c r="CX352" t="s">
        <v>23</v>
      </c>
      <c r="CY352" t="s">
        <v>4518</v>
      </c>
      <c r="CZ352" t="s">
        <v>129</v>
      </c>
      <c r="DA352">
        <v>3.4319999999999999</v>
      </c>
      <c r="DB352">
        <v>34320</v>
      </c>
      <c r="DC352">
        <v>34320</v>
      </c>
      <c r="DD352">
        <v>0</v>
      </c>
      <c r="DE352">
        <v>2500</v>
      </c>
      <c r="DF352" t="s">
        <v>4517</v>
      </c>
      <c r="DG352">
        <v>0</v>
      </c>
      <c r="DH352" t="s">
        <v>4525</v>
      </c>
      <c r="DI352">
        <v>10000</v>
      </c>
      <c r="DJ352" t="s">
        <v>8573</v>
      </c>
      <c r="DK352">
        <v>1200</v>
      </c>
      <c r="DL352">
        <v>33</v>
      </c>
      <c r="DM352" t="s">
        <v>4453</v>
      </c>
      <c r="DN352" t="s">
        <v>4528</v>
      </c>
      <c r="DO352" t="s">
        <v>8526</v>
      </c>
      <c r="DQ352">
        <f t="shared" si="11"/>
        <v>1</v>
      </c>
    </row>
    <row r="353" spans="1:121" x14ac:dyDescent="0.35">
      <c r="A353" t="str">
        <f t="shared" si="10"/>
        <v>LSIC2SD1</v>
      </c>
      <c r="B353" t="s">
        <v>4512</v>
      </c>
      <c r="C353">
        <v>10000</v>
      </c>
      <c r="D353" t="s">
        <v>4512</v>
      </c>
      <c r="E353" t="s">
        <v>304</v>
      </c>
      <c r="F353" t="s">
        <v>4512</v>
      </c>
      <c r="G353" t="s">
        <v>4516</v>
      </c>
      <c r="H353" t="s">
        <v>2424</v>
      </c>
      <c r="I353" t="s">
        <v>4453</v>
      </c>
      <c r="J353" t="s">
        <v>4479</v>
      </c>
      <c r="K353">
        <v>10000</v>
      </c>
      <c r="L353" t="s">
        <v>4515</v>
      </c>
      <c r="M353" t="s">
        <v>4512</v>
      </c>
      <c r="N353">
        <v>0</v>
      </c>
      <c r="O353">
        <v>0</v>
      </c>
      <c r="P353">
        <v>0</v>
      </c>
      <c r="Q353">
        <v>3361204</v>
      </c>
      <c r="R353">
        <v>0</v>
      </c>
      <c r="S353" t="s">
        <v>4514</v>
      </c>
      <c r="T353" t="s">
        <v>4513</v>
      </c>
      <c r="U353">
        <v>0</v>
      </c>
      <c r="V353">
        <v>0</v>
      </c>
      <c r="W353">
        <v>0</v>
      </c>
      <c r="X353">
        <v>0</v>
      </c>
      <c r="Y353">
        <v>0</v>
      </c>
      <c r="Z353" t="s">
        <v>4512</v>
      </c>
      <c r="AA353" t="s">
        <v>129</v>
      </c>
      <c r="AB353" t="s">
        <v>514</v>
      </c>
      <c r="AC353">
        <v>0</v>
      </c>
      <c r="AD353">
        <v>0</v>
      </c>
      <c r="AE353">
        <v>0</v>
      </c>
      <c r="AF353" t="s">
        <v>514</v>
      </c>
      <c r="AG353">
        <v>0</v>
      </c>
      <c r="AH353" t="s">
        <v>129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3.4449999999999998</v>
      </c>
      <c r="AQ353">
        <v>4.1760000000000002</v>
      </c>
      <c r="AR353">
        <v>0</v>
      </c>
      <c r="AS353">
        <v>0</v>
      </c>
      <c r="AT353">
        <v>0</v>
      </c>
      <c r="AU353">
        <v>3.5922464330000001</v>
      </c>
      <c r="AV353">
        <v>0</v>
      </c>
      <c r="AW353">
        <v>4.0999999999999996</v>
      </c>
      <c r="AX353">
        <v>3.16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4.1760000000000002</v>
      </c>
      <c r="BE353">
        <v>0</v>
      </c>
      <c r="BF353">
        <v>282</v>
      </c>
      <c r="BG353">
        <v>0</v>
      </c>
      <c r="BH353">
        <v>0</v>
      </c>
      <c r="BI353">
        <v>0</v>
      </c>
      <c r="BJ353">
        <v>0</v>
      </c>
      <c r="BK353">
        <v>0</v>
      </c>
      <c r="BL353">
        <v>794</v>
      </c>
      <c r="BM353">
        <v>0</v>
      </c>
      <c r="BN353">
        <v>0</v>
      </c>
      <c r="BO353">
        <v>0</v>
      </c>
      <c r="BP353">
        <v>0</v>
      </c>
      <c r="BQ353">
        <v>0</v>
      </c>
      <c r="BR353">
        <v>0</v>
      </c>
      <c r="BS353">
        <v>282</v>
      </c>
      <c r="BT353">
        <v>800</v>
      </c>
      <c r="BU353">
        <v>1</v>
      </c>
      <c r="BV353">
        <v>0</v>
      </c>
      <c r="BW353">
        <v>0</v>
      </c>
      <c r="BX353">
        <v>0</v>
      </c>
      <c r="BY353">
        <v>1</v>
      </c>
      <c r="BZ353">
        <v>0</v>
      </c>
      <c r="CA353">
        <v>1</v>
      </c>
      <c r="CB353">
        <v>800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2</v>
      </c>
      <c r="CI353" t="s">
        <v>4511</v>
      </c>
      <c r="CJ353" t="s">
        <v>4510</v>
      </c>
      <c r="CK353">
        <v>0</v>
      </c>
      <c r="CL353">
        <v>0</v>
      </c>
      <c r="CM353">
        <v>0</v>
      </c>
      <c r="CN353" t="s">
        <v>4509</v>
      </c>
      <c r="CO353">
        <v>0</v>
      </c>
      <c r="CP353" t="s">
        <v>4508</v>
      </c>
      <c r="CQ353" t="s">
        <v>4507</v>
      </c>
      <c r="CR353">
        <v>0</v>
      </c>
      <c r="CS353">
        <v>0</v>
      </c>
      <c r="CT353">
        <v>0</v>
      </c>
      <c r="CU353">
        <v>0</v>
      </c>
      <c r="CV353">
        <v>0</v>
      </c>
      <c r="CW353" t="s">
        <v>4506</v>
      </c>
      <c r="CX353" t="s">
        <v>4505</v>
      </c>
      <c r="CY353" t="s">
        <v>4504</v>
      </c>
      <c r="CZ353">
        <v>0</v>
      </c>
      <c r="DA353">
        <v>2.88</v>
      </c>
      <c r="DB353">
        <v>28800</v>
      </c>
      <c r="DC353">
        <v>28800</v>
      </c>
      <c r="DD353">
        <v>4000</v>
      </c>
      <c r="DE353">
        <v>800</v>
      </c>
      <c r="DF353" t="s">
        <v>4503</v>
      </c>
      <c r="DG353">
        <v>0</v>
      </c>
      <c r="DH353" t="s">
        <v>4512</v>
      </c>
      <c r="DI353">
        <v>10000</v>
      </c>
      <c r="DJ353" t="s">
        <v>8573</v>
      </c>
      <c r="DK353">
        <v>1200</v>
      </c>
      <c r="DL353">
        <v>28</v>
      </c>
      <c r="DM353" t="s">
        <v>4453</v>
      </c>
      <c r="DN353" t="s">
        <v>4479</v>
      </c>
      <c r="DO353" t="s">
        <v>8536</v>
      </c>
      <c r="DQ353">
        <f t="shared" si="11"/>
        <v>1</v>
      </c>
    </row>
    <row r="354" spans="1:121" x14ac:dyDescent="0.35">
      <c r="A354" t="str">
        <f t="shared" si="10"/>
        <v>LSIC2SD1</v>
      </c>
      <c r="B354" t="s">
        <v>4499</v>
      </c>
      <c r="C354">
        <v>10000</v>
      </c>
      <c r="D354" t="s">
        <v>4499</v>
      </c>
      <c r="E354" t="s">
        <v>304</v>
      </c>
      <c r="F354" t="s">
        <v>4499</v>
      </c>
      <c r="G354" t="s">
        <v>4502</v>
      </c>
      <c r="H354" t="s">
        <v>2424</v>
      </c>
      <c r="I354" t="s">
        <v>4440</v>
      </c>
      <c r="J354" t="s">
        <v>4465</v>
      </c>
      <c r="K354">
        <v>10000</v>
      </c>
      <c r="L354" t="s">
        <v>4501</v>
      </c>
      <c r="M354" t="s">
        <v>4499</v>
      </c>
      <c r="N354">
        <v>0</v>
      </c>
      <c r="O354">
        <v>0</v>
      </c>
      <c r="P354">
        <v>0</v>
      </c>
      <c r="Q354">
        <v>0</v>
      </c>
      <c r="R354">
        <v>0</v>
      </c>
      <c r="S354" t="s">
        <v>4500</v>
      </c>
      <c r="T354" t="s">
        <v>4494</v>
      </c>
      <c r="U354">
        <v>0</v>
      </c>
      <c r="V354">
        <v>0</v>
      </c>
      <c r="W354">
        <v>0</v>
      </c>
      <c r="X354">
        <v>0</v>
      </c>
      <c r="Y354">
        <v>0</v>
      </c>
      <c r="Z354" t="s">
        <v>4499</v>
      </c>
      <c r="AA354" t="s">
        <v>129</v>
      </c>
      <c r="AB354" t="s">
        <v>514</v>
      </c>
      <c r="AC354">
        <v>0</v>
      </c>
      <c r="AD354">
        <v>0</v>
      </c>
      <c r="AE354">
        <v>0</v>
      </c>
      <c r="AF354">
        <v>0</v>
      </c>
      <c r="AG354">
        <v>0</v>
      </c>
      <c r="AH354" t="s">
        <v>129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5.6835000000000004</v>
      </c>
      <c r="AQ354">
        <v>5.8049999999999997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6.52</v>
      </c>
      <c r="AX354">
        <v>5.01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5.8049999999999997</v>
      </c>
      <c r="BE354">
        <v>800</v>
      </c>
      <c r="BF354">
        <v>756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820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0</v>
      </c>
      <c r="BS354">
        <v>756</v>
      </c>
      <c r="BT354">
        <v>800</v>
      </c>
      <c r="BU354">
        <v>1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1</v>
      </c>
      <c r="CB354">
        <v>800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1</v>
      </c>
      <c r="CI354" t="s">
        <v>4498</v>
      </c>
      <c r="CJ354" t="s">
        <v>4497</v>
      </c>
      <c r="CK354">
        <v>0</v>
      </c>
      <c r="CL354">
        <v>0</v>
      </c>
      <c r="CM354">
        <v>0</v>
      </c>
      <c r="CN354">
        <v>0</v>
      </c>
      <c r="CO354">
        <v>0</v>
      </c>
      <c r="CP354" t="s">
        <v>4496</v>
      </c>
      <c r="CQ354" t="s">
        <v>4493</v>
      </c>
      <c r="CR354">
        <v>0</v>
      </c>
      <c r="CS354">
        <v>0</v>
      </c>
      <c r="CT354">
        <v>0</v>
      </c>
      <c r="CU354">
        <v>0</v>
      </c>
      <c r="CV354">
        <v>0</v>
      </c>
      <c r="CW354" t="s">
        <v>4495</v>
      </c>
      <c r="CX354" t="s">
        <v>30</v>
      </c>
      <c r="CY354" t="s">
        <v>4494</v>
      </c>
      <c r="CZ354">
        <v>0</v>
      </c>
      <c r="DA354">
        <v>5.01</v>
      </c>
      <c r="DB354">
        <v>50100</v>
      </c>
      <c r="DC354">
        <v>50100</v>
      </c>
      <c r="DD354">
        <v>0</v>
      </c>
      <c r="DE354">
        <v>800</v>
      </c>
      <c r="DF354" t="s">
        <v>4493</v>
      </c>
      <c r="DG354">
        <v>0</v>
      </c>
      <c r="DH354" t="s">
        <v>4499</v>
      </c>
      <c r="DI354">
        <v>10000</v>
      </c>
      <c r="DJ354" t="s">
        <v>8573</v>
      </c>
      <c r="DK354">
        <v>1200</v>
      </c>
      <c r="DL354">
        <v>44</v>
      </c>
      <c r="DM354" t="s">
        <v>4440</v>
      </c>
      <c r="DN354" t="s">
        <v>4465</v>
      </c>
      <c r="DO354" t="s">
        <v>8536</v>
      </c>
      <c r="DQ354">
        <f t="shared" si="11"/>
        <v>1</v>
      </c>
    </row>
    <row r="355" spans="1:121" x14ac:dyDescent="0.35">
      <c r="A355" t="str">
        <f t="shared" si="10"/>
        <v>LSIC2SD1</v>
      </c>
      <c r="B355" t="s">
        <v>4489</v>
      </c>
      <c r="C355">
        <v>10000</v>
      </c>
      <c r="D355" t="s">
        <v>4489</v>
      </c>
      <c r="E355" t="s">
        <v>304</v>
      </c>
      <c r="F355" t="s">
        <v>4489</v>
      </c>
      <c r="G355" t="s">
        <v>4492</v>
      </c>
      <c r="H355" t="s">
        <v>2424</v>
      </c>
      <c r="I355" t="s">
        <v>4426</v>
      </c>
      <c r="J355" t="s">
        <v>4452</v>
      </c>
      <c r="K355">
        <v>10000</v>
      </c>
      <c r="L355" t="s">
        <v>4491</v>
      </c>
      <c r="M355" t="s">
        <v>4489</v>
      </c>
      <c r="N355">
        <v>0</v>
      </c>
      <c r="O355">
        <v>0</v>
      </c>
      <c r="P355">
        <v>0</v>
      </c>
      <c r="Q355">
        <v>3361205</v>
      </c>
      <c r="R355">
        <v>0</v>
      </c>
      <c r="S355" t="s">
        <v>4490</v>
      </c>
      <c r="T355" t="s">
        <v>4483</v>
      </c>
      <c r="U355">
        <v>0</v>
      </c>
      <c r="V355">
        <v>0</v>
      </c>
      <c r="W355">
        <v>0</v>
      </c>
      <c r="X355">
        <v>0</v>
      </c>
      <c r="Y355">
        <v>0</v>
      </c>
      <c r="Z355" t="s">
        <v>4489</v>
      </c>
      <c r="AA355" t="s">
        <v>129</v>
      </c>
      <c r="AB355" t="s">
        <v>514</v>
      </c>
      <c r="AC355">
        <v>0</v>
      </c>
      <c r="AD355">
        <v>0</v>
      </c>
      <c r="AE355">
        <v>0</v>
      </c>
      <c r="AF355" t="s">
        <v>514</v>
      </c>
      <c r="AG355">
        <v>0</v>
      </c>
      <c r="AH355" t="s">
        <v>129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7.7140000000000004</v>
      </c>
      <c r="AQ355">
        <v>7.008</v>
      </c>
      <c r="AR355">
        <v>0</v>
      </c>
      <c r="AS355">
        <v>0</v>
      </c>
      <c r="AT355">
        <v>0</v>
      </c>
      <c r="AU355">
        <v>7.2103363659999999</v>
      </c>
      <c r="AV355">
        <v>0</v>
      </c>
      <c r="AW355">
        <v>8.24</v>
      </c>
      <c r="AX355">
        <v>6.33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7.008</v>
      </c>
      <c r="BE355">
        <v>0</v>
      </c>
      <c r="BF355">
        <v>670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1091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670</v>
      </c>
      <c r="BT355">
        <v>800</v>
      </c>
      <c r="BU355">
        <v>1</v>
      </c>
      <c r="BV355">
        <v>0</v>
      </c>
      <c r="BW355">
        <v>0</v>
      </c>
      <c r="BX355">
        <v>0</v>
      </c>
      <c r="BY355">
        <v>1</v>
      </c>
      <c r="BZ355">
        <v>0</v>
      </c>
      <c r="CA355">
        <v>1</v>
      </c>
      <c r="CB355">
        <v>800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1</v>
      </c>
      <c r="CI355" t="s">
        <v>4488</v>
      </c>
      <c r="CJ355" t="s">
        <v>4487</v>
      </c>
      <c r="CK355">
        <v>0</v>
      </c>
      <c r="CL355">
        <v>0</v>
      </c>
      <c r="CM355">
        <v>0</v>
      </c>
      <c r="CN355" t="s">
        <v>4486</v>
      </c>
      <c r="CO355">
        <v>0</v>
      </c>
      <c r="CP355" t="s">
        <v>4485</v>
      </c>
      <c r="CQ355" t="s">
        <v>4482</v>
      </c>
      <c r="CR355">
        <v>0</v>
      </c>
      <c r="CS355">
        <v>0</v>
      </c>
      <c r="CT355">
        <v>0</v>
      </c>
      <c r="CU355">
        <v>0</v>
      </c>
      <c r="CV355">
        <v>0</v>
      </c>
      <c r="CW355" t="s">
        <v>4484</v>
      </c>
      <c r="CX355" t="s">
        <v>30</v>
      </c>
      <c r="CY355" t="s">
        <v>4483</v>
      </c>
      <c r="CZ355">
        <v>0</v>
      </c>
      <c r="DA355">
        <v>6.33</v>
      </c>
      <c r="DB355">
        <v>63300</v>
      </c>
      <c r="DC355">
        <v>63300</v>
      </c>
      <c r="DD355">
        <v>0</v>
      </c>
      <c r="DE355">
        <v>800</v>
      </c>
      <c r="DF355" t="s">
        <v>4482</v>
      </c>
      <c r="DG355">
        <v>0</v>
      </c>
      <c r="DH355" t="s">
        <v>4489</v>
      </c>
      <c r="DI355">
        <v>10000</v>
      </c>
      <c r="DJ355" t="s">
        <v>8573</v>
      </c>
      <c r="DK355">
        <v>1200</v>
      </c>
      <c r="DL355">
        <v>54.5</v>
      </c>
      <c r="DM355" t="s">
        <v>4426</v>
      </c>
      <c r="DN355" t="s">
        <v>4452</v>
      </c>
      <c r="DO355" t="s">
        <v>8536</v>
      </c>
      <c r="DQ355">
        <f t="shared" si="11"/>
        <v>1</v>
      </c>
    </row>
    <row r="356" spans="1:121" x14ac:dyDescent="0.35">
      <c r="A356" t="str">
        <f t="shared" si="10"/>
        <v>LSIC2SD1</v>
      </c>
      <c r="B356" t="s">
        <v>4475</v>
      </c>
      <c r="C356">
        <v>10000</v>
      </c>
      <c r="D356" t="s">
        <v>4475</v>
      </c>
      <c r="E356" t="s">
        <v>304</v>
      </c>
      <c r="F356" t="s">
        <v>4475</v>
      </c>
      <c r="G356" t="s">
        <v>4481</v>
      </c>
      <c r="H356" t="s">
        <v>2424</v>
      </c>
      <c r="I356" t="s">
        <v>4480</v>
      </c>
      <c r="J356" t="s">
        <v>4479</v>
      </c>
      <c r="K356">
        <v>10000</v>
      </c>
      <c r="L356" t="s">
        <v>4478</v>
      </c>
      <c r="M356" t="s">
        <v>4475</v>
      </c>
      <c r="N356">
        <v>0</v>
      </c>
      <c r="O356">
        <v>0</v>
      </c>
      <c r="P356">
        <v>0</v>
      </c>
      <c r="Q356">
        <v>3361206</v>
      </c>
      <c r="R356">
        <v>0</v>
      </c>
      <c r="S356" t="s">
        <v>4477</v>
      </c>
      <c r="T356" t="s">
        <v>4476</v>
      </c>
      <c r="U356">
        <v>0</v>
      </c>
      <c r="V356">
        <v>0</v>
      </c>
      <c r="W356">
        <v>0</v>
      </c>
      <c r="X356">
        <v>0</v>
      </c>
      <c r="Y356" t="s">
        <v>4475</v>
      </c>
      <c r="Z356" t="s">
        <v>4475</v>
      </c>
      <c r="AA356" t="s">
        <v>48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 t="s">
        <v>48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3.6659999999999999</v>
      </c>
      <c r="AQ356">
        <v>4.42</v>
      </c>
      <c r="AR356">
        <v>0</v>
      </c>
      <c r="AS356">
        <v>0</v>
      </c>
      <c r="AT356">
        <v>0</v>
      </c>
      <c r="AU356">
        <v>3.4888724350000002</v>
      </c>
      <c r="AV356">
        <v>0</v>
      </c>
      <c r="AW356">
        <v>4.37</v>
      </c>
      <c r="AX356">
        <v>3.53</v>
      </c>
      <c r="AY356">
        <v>0</v>
      </c>
      <c r="AZ356">
        <v>0</v>
      </c>
      <c r="BA356">
        <v>0</v>
      </c>
      <c r="BB356">
        <v>0</v>
      </c>
      <c r="BC356">
        <v>4</v>
      </c>
      <c r="BD356">
        <v>4.42</v>
      </c>
      <c r="BE356">
        <v>456</v>
      </c>
      <c r="BF356">
        <v>450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490</v>
      </c>
      <c r="BM356">
        <v>0</v>
      </c>
      <c r="BN356">
        <v>0</v>
      </c>
      <c r="BO356">
        <v>0</v>
      </c>
      <c r="BP356">
        <v>0</v>
      </c>
      <c r="BQ356">
        <v>0</v>
      </c>
      <c r="BR356">
        <v>444</v>
      </c>
      <c r="BS356">
        <v>450</v>
      </c>
      <c r="BT356">
        <v>1</v>
      </c>
      <c r="BU356">
        <v>1</v>
      </c>
      <c r="BV356">
        <v>0</v>
      </c>
      <c r="BW356">
        <v>0</v>
      </c>
      <c r="BX356">
        <v>0</v>
      </c>
      <c r="BY356">
        <v>1</v>
      </c>
      <c r="BZ356">
        <v>0</v>
      </c>
      <c r="CA356">
        <v>1</v>
      </c>
      <c r="CB356">
        <v>450</v>
      </c>
      <c r="CC356">
        <v>0</v>
      </c>
      <c r="CD356">
        <v>0</v>
      </c>
      <c r="CE356">
        <v>0</v>
      </c>
      <c r="CF356">
        <v>0</v>
      </c>
      <c r="CG356">
        <v>1</v>
      </c>
      <c r="CH356">
        <v>2</v>
      </c>
      <c r="CI356" t="s">
        <v>4474</v>
      </c>
      <c r="CJ356" t="s">
        <v>4473</v>
      </c>
      <c r="CK356">
        <v>0</v>
      </c>
      <c r="CL356">
        <v>0</v>
      </c>
      <c r="CM356">
        <v>0</v>
      </c>
      <c r="CN356" t="s">
        <v>4468</v>
      </c>
      <c r="CO356">
        <v>0</v>
      </c>
      <c r="CP356" t="s">
        <v>4472</v>
      </c>
      <c r="CQ356" t="s">
        <v>4471</v>
      </c>
      <c r="CR356">
        <v>0</v>
      </c>
      <c r="CS356">
        <v>0</v>
      </c>
      <c r="CT356">
        <v>0</v>
      </c>
      <c r="CU356">
        <v>0</v>
      </c>
      <c r="CV356" t="s">
        <v>4470</v>
      </c>
      <c r="CW356" t="s">
        <v>4469</v>
      </c>
      <c r="CX356" t="s">
        <v>404</v>
      </c>
      <c r="CY356">
        <v>3361206</v>
      </c>
      <c r="CZ356">
        <v>0</v>
      </c>
      <c r="DA356">
        <v>3.4888724350000002</v>
      </c>
      <c r="DB356">
        <v>34888.724349999997</v>
      </c>
      <c r="DC356">
        <v>34888.724349999997</v>
      </c>
      <c r="DD356">
        <v>0</v>
      </c>
      <c r="DE356">
        <v>1</v>
      </c>
      <c r="DF356" t="s">
        <v>4468</v>
      </c>
      <c r="DG356">
        <v>0</v>
      </c>
      <c r="DH356" t="s">
        <v>4475</v>
      </c>
      <c r="DI356">
        <v>10000</v>
      </c>
      <c r="DJ356" t="s">
        <v>8573</v>
      </c>
      <c r="DK356">
        <v>1200</v>
      </c>
      <c r="DL356">
        <v>17.5</v>
      </c>
      <c r="DM356" t="s">
        <v>4480</v>
      </c>
      <c r="DN356" t="s">
        <v>4479</v>
      </c>
      <c r="DO356" t="s">
        <v>2030</v>
      </c>
      <c r="DQ356">
        <f t="shared" si="11"/>
        <v>1</v>
      </c>
    </row>
    <row r="357" spans="1:121" x14ac:dyDescent="0.35">
      <c r="A357" t="str">
        <f t="shared" si="10"/>
        <v>LSIC2SD1</v>
      </c>
      <c r="B357" t="s">
        <v>4462</v>
      </c>
      <c r="C357">
        <v>10000</v>
      </c>
      <c r="D357" t="s">
        <v>4462</v>
      </c>
      <c r="E357" t="s">
        <v>304</v>
      </c>
      <c r="F357" t="s">
        <v>4462</v>
      </c>
      <c r="G357" t="s">
        <v>4467</v>
      </c>
      <c r="H357" t="s">
        <v>2424</v>
      </c>
      <c r="I357" t="s">
        <v>4466</v>
      </c>
      <c r="J357" t="s">
        <v>4465</v>
      </c>
      <c r="K357">
        <v>10000</v>
      </c>
      <c r="L357" t="s">
        <v>4464</v>
      </c>
      <c r="M357" t="s">
        <v>4462</v>
      </c>
      <c r="N357">
        <v>0</v>
      </c>
      <c r="O357">
        <v>0</v>
      </c>
      <c r="P357">
        <v>0</v>
      </c>
      <c r="Q357">
        <v>0</v>
      </c>
      <c r="R357">
        <v>0</v>
      </c>
      <c r="S357" t="s">
        <v>4463</v>
      </c>
      <c r="T357" t="s">
        <v>4456</v>
      </c>
      <c r="U357">
        <v>0</v>
      </c>
      <c r="V357">
        <v>0</v>
      </c>
      <c r="W357">
        <v>0</v>
      </c>
      <c r="X357">
        <v>0</v>
      </c>
      <c r="Y357" t="s">
        <v>4462</v>
      </c>
      <c r="Z357" t="s">
        <v>4462</v>
      </c>
      <c r="AA357" t="s">
        <v>48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 t="s">
        <v>48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6.0209999999999999</v>
      </c>
      <c r="AQ357">
        <v>6.48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6.91</v>
      </c>
      <c r="AX357">
        <v>5.58</v>
      </c>
      <c r="AY357">
        <v>0</v>
      </c>
      <c r="AZ357">
        <v>0</v>
      </c>
      <c r="BA357">
        <v>0</v>
      </c>
      <c r="BB357">
        <v>0</v>
      </c>
      <c r="BC357">
        <v>6.88</v>
      </c>
      <c r="BD357">
        <v>6.48</v>
      </c>
      <c r="BE357">
        <v>485</v>
      </c>
      <c r="BF357">
        <v>450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510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450</v>
      </c>
      <c r="BT357">
        <v>1</v>
      </c>
      <c r="BU357">
        <v>1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1</v>
      </c>
      <c r="CB357">
        <v>450</v>
      </c>
      <c r="CC357">
        <v>0</v>
      </c>
      <c r="CD357">
        <v>0</v>
      </c>
      <c r="CE357">
        <v>0</v>
      </c>
      <c r="CF357">
        <v>0</v>
      </c>
      <c r="CG357">
        <v>1</v>
      </c>
      <c r="CH357">
        <v>2</v>
      </c>
      <c r="CI357" t="s">
        <v>4461</v>
      </c>
      <c r="CJ357" t="s">
        <v>4460</v>
      </c>
      <c r="CK357">
        <v>0</v>
      </c>
      <c r="CL357">
        <v>0</v>
      </c>
      <c r="CM357">
        <v>0</v>
      </c>
      <c r="CN357">
        <v>0</v>
      </c>
      <c r="CO357">
        <v>0</v>
      </c>
      <c r="CP357" t="s">
        <v>4459</v>
      </c>
      <c r="CQ357" t="s">
        <v>4455</v>
      </c>
      <c r="CR357">
        <v>0</v>
      </c>
      <c r="CS357">
        <v>0</v>
      </c>
      <c r="CT357">
        <v>0</v>
      </c>
      <c r="CU357">
        <v>0</v>
      </c>
      <c r="CV357" t="s">
        <v>4458</v>
      </c>
      <c r="CW357" t="s">
        <v>4457</v>
      </c>
      <c r="CX357" t="s">
        <v>30</v>
      </c>
      <c r="CY357" t="s">
        <v>4456</v>
      </c>
      <c r="CZ357">
        <v>0</v>
      </c>
      <c r="DA357">
        <v>5.58</v>
      </c>
      <c r="DB357">
        <v>55800</v>
      </c>
      <c r="DC357">
        <v>55800</v>
      </c>
      <c r="DD357">
        <v>0</v>
      </c>
      <c r="DE357">
        <v>450</v>
      </c>
      <c r="DF357" t="s">
        <v>4455</v>
      </c>
      <c r="DG357">
        <v>0</v>
      </c>
      <c r="DH357" t="s">
        <v>4462</v>
      </c>
      <c r="DI357">
        <v>10000</v>
      </c>
      <c r="DJ357" t="s">
        <v>8573</v>
      </c>
      <c r="DK357">
        <v>1200</v>
      </c>
      <c r="DL357">
        <v>24.5</v>
      </c>
      <c r="DM357" t="s">
        <v>4466</v>
      </c>
      <c r="DN357" t="s">
        <v>4465</v>
      </c>
      <c r="DO357" t="s">
        <v>2030</v>
      </c>
      <c r="DQ357">
        <f t="shared" si="11"/>
        <v>1</v>
      </c>
    </row>
    <row r="358" spans="1:121" x14ac:dyDescent="0.35">
      <c r="A358" t="str">
        <f t="shared" si="10"/>
        <v>LSIC2SD1</v>
      </c>
      <c r="B358" t="s">
        <v>4449</v>
      </c>
      <c r="C358">
        <v>10000</v>
      </c>
      <c r="D358" t="s">
        <v>4449</v>
      </c>
      <c r="E358" t="s">
        <v>304</v>
      </c>
      <c r="F358" t="s">
        <v>4449</v>
      </c>
      <c r="G358" t="s">
        <v>4454</v>
      </c>
      <c r="H358" t="s">
        <v>2424</v>
      </c>
      <c r="I358" t="s">
        <v>4453</v>
      </c>
      <c r="J358" t="s">
        <v>4452</v>
      </c>
      <c r="K358">
        <v>10000</v>
      </c>
      <c r="L358" t="s">
        <v>4451</v>
      </c>
      <c r="M358" t="s">
        <v>4449</v>
      </c>
      <c r="N358">
        <v>0</v>
      </c>
      <c r="O358">
        <v>0</v>
      </c>
      <c r="P358">
        <v>0</v>
      </c>
      <c r="Q358">
        <v>0</v>
      </c>
      <c r="R358">
        <v>0</v>
      </c>
      <c r="S358" t="s">
        <v>4450</v>
      </c>
      <c r="T358" t="s">
        <v>4443</v>
      </c>
      <c r="U358">
        <v>0</v>
      </c>
      <c r="V358">
        <v>0</v>
      </c>
      <c r="W358">
        <v>0</v>
      </c>
      <c r="X358">
        <v>0</v>
      </c>
      <c r="Y358" t="s">
        <v>4449</v>
      </c>
      <c r="Z358" t="s">
        <v>4449</v>
      </c>
      <c r="AA358" t="s">
        <v>48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 t="s">
        <v>48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7.4081000000000001</v>
      </c>
      <c r="AQ358">
        <v>10.273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8.6300000000000008</v>
      </c>
      <c r="AX358">
        <v>6.97</v>
      </c>
      <c r="AY358">
        <v>0</v>
      </c>
      <c r="AZ358">
        <v>0</v>
      </c>
      <c r="BA358">
        <v>0</v>
      </c>
      <c r="BB358">
        <v>0</v>
      </c>
      <c r="BC358">
        <v>8.4499999999999993</v>
      </c>
      <c r="BD358">
        <v>10.273</v>
      </c>
      <c r="BE358">
        <v>412</v>
      </c>
      <c r="BF358">
        <v>430</v>
      </c>
      <c r="BG358">
        <v>0</v>
      </c>
      <c r="BH358">
        <v>0</v>
      </c>
      <c r="BI358">
        <v>0</v>
      </c>
      <c r="BJ358">
        <v>0</v>
      </c>
      <c r="BK358">
        <v>0</v>
      </c>
      <c r="BL358">
        <v>498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430</v>
      </c>
      <c r="BT358">
        <v>1</v>
      </c>
      <c r="BU358">
        <v>1</v>
      </c>
      <c r="BV358">
        <v>0</v>
      </c>
      <c r="BW358">
        <v>0</v>
      </c>
      <c r="BX358">
        <v>0</v>
      </c>
      <c r="BY358">
        <v>0</v>
      </c>
      <c r="BZ358">
        <v>0</v>
      </c>
      <c r="CA358">
        <v>1</v>
      </c>
      <c r="CB358">
        <v>450</v>
      </c>
      <c r="CC358">
        <v>0</v>
      </c>
      <c r="CD358">
        <v>0</v>
      </c>
      <c r="CE358">
        <v>0</v>
      </c>
      <c r="CF358">
        <v>0</v>
      </c>
      <c r="CG358">
        <v>1</v>
      </c>
      <c r="CH358">
        <v>1</v>
      </c>
      <c r="CI358" t="s">
        <v>4448</v>
      </c>
      <c r="CJ358" t="s">
        <v>4447</v>
      </c>
      <c r="CK358">
        <v>0</v>
      </c>
      <c r="CL358">
        <v>0</v>
      </c>
      <c r="CM358">
        <v>0</v>
      </c>
      <c r="CN358">
        <v>0</v>
      </c>
      <c r="CO358">
        <v>0</v>
      </c>
      <c r="CP358" t="s">
        <v>4446</v>
      </c>
      <c r="CQ358" t="s">
        <v>4442</v>
      </c>
      <c r="CR358">
        <v>0</v>
      </c>
      <c r="CS358">
        <v>0</v>
      </c>
      <c r="CT358">
        <v>0</v>
      </c>
      <c r="CU358">
        <v>0</v>
      </c>
      <c r="CV358" t="s">
        <v>4445</v>
      </c>
      <c r="CW358" t="s">
        <v>4444</v>
      </c>
      <c r="CX358" t="s">
        <v>30</v>
      </c>
      <c r="CY358" t="s">
        <v>4443</v>
      </c>
      <c r="CZ358">
        <v>0</v>
      </c>
      <c r="DA358">
        <v>6.97</v>
      </c>
      <c r="DB358">
        <v>69700</v>
      </c>
      <c r="DC358">
        <v>69700</v>
      </c>
      <c r="DD358">
        <v>0</v>
      </c>
      <c r="DE358">
        <v>450</v>
      </c>
      <c r="DF358" t="s">
        <v>4442</v>
      </c>
      <c r="DG358">
        <v>0</v>
      </c>
      <c r="DH358" t="s">
        <v>4449</v>
      </c>
      <c r="DI358">
        <v>10000</v>
      </c>
      <c r="DJ358" t="s">
        <v>8573</v>
      </c>
      <c r="DK358">
        <v>1200</v>
      </c>
      <c r="DL358">
        <v>28</v>
      </c>
      <c r="DM358" t="s">
        <v>4453</v>
      </c>
      <c r="DN358" t="s">
        <v>4452</v>
      </c>
      <c r="DO358" t="s">
        <v>2030</v>
      </c>
      <c r="DQ358">
        <f t="shared" si="11"/>
        <v>1</v>
      </c>
    </row>
    <row r="359" spans="1:121" x14ac:dyDescent="0.35">
      <c r="A359" t="str">
        <f t="shared" si="10"/>
        <v>LSIC2SD1</v>
      </c>
      <c r="B359" t="s">
        <v>4436</v>
      </c>
      <c r="C359">
        <v>10000</v>
      </c>
      <c r="D359" t="s">
        <v>4436</v>
      </c>
      <c r="E359" t="s">
        <v>304</v>
      </c>
      <c r="F359" t="s">
        <v>4436</v>
      </c>
      <c r="G359" t="s">
        <v>4441</v>
      </c>
      <c r="H359" t="s">
        <v>2424</v>
      </c>
      <c r="I359" t="s">
        <v>4440</v>
      </c>
      <c r="J359" t="s">
        <v>4439</v>
      </c>
      <c r="K359">
        <v>10000</v>
      </c>
      <c r="L359" t="s">
        <v>4438</v>
      </c>
      <c r="M359" t="s">
        <v>4436</v>
      </c>
      <c r="N359">
        <v>0</v>
      </c>
      <c r="O359">
        <v>0</v>
      </c>
      <c r="P359">
        <v>0</v>
      </c>
      <c r="Q359">
        <v>3361207</v>
      </c>
      <c r="R359">
        <v>0</v>
      </c>
      <c r="S359" t="s">
        <v>4437</v>
      </c>
      <c r="T359" t="s">
        <v>4429</v>
      </c>
      <c r="U359">
        <v>0</v>
      </c>
      <c r="V359">
        <v>0</v>
      </c>
      <c r="W359">
        <v>0</v>
      </c>
      <c r="X359">
        <v>0</v>
      </c>
      <c r="Y359" t="s">
        <v>4436</v>
      </c>
      <c r="Z359" t="s">
        <v>4436</v>
      </c>
      <c r="AA359" t="s">
        <v>48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 t="s">
        <v>48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12.1075</v>
      </c>
      <c r="AQ359">
        <v>13.17</v>
      </c>
      <c r="AR359">
        <v>0</v>
      </c>
      <c r="AS359">
        <v>0</v>
      </c>
      <c r="AT359">
        <v>0</v>
      </c>
      <c r="AU359">
        <v>11.888009780000001</v>
      </c>
      <c r="AV359">
        <v>0</v>
      </c>
      <c r="AW359">
        <v>12.94</v>
      </c>
      <c r="AX359">
        <v>10.44</v>
      </c>
      <c r="AY359">
        <v>0</v>
      </c>
      <c r="AZ359">
        <v>0</v>
      </c>
      <c r="BA359">
        <v>0</v>
      </c>
      <c r="BB359">
        <v>0</v>
      </c>
      <c r="BC359">
        <v>12.76</v>
      </c>
      <c r="BD359">
        <v>13.17</v>
      </c>
      <c r="BE359">
        <v>1323</v>
      </c>
      <c r="BF359">
        <v>440</v>
      </c>
      <c r="BG359">
        <v>0</v>
      </c>
      <c r="BH359">
        <v>0</v>
      </c>
      <c r="BI359">
        <v>0</v>
      </c>
      <c r="BJ359">
        <v>0</v>
      </c>
      <c r="BK359">
        <v>0</v>
      </c>
      <c r="BL359">
        <v>934</v>
      </c>
      <c r="BM359">
        <v>0</v>
      </c>
      <c r="BN359">
        <v>0</v>
      </c>
      <c r="BO359">
        <v>0</v>
      </c>
      <c r="BP359">
        <v>0</v>
      </c>
      <c r="BQ359">
        <v>0</v>
      </c>
      <c r="BR359">
        <v>0</v>
      </c>
      <c r="BS359">
        <v>440</v>
      </c>
      <c r="BT359">
        <v>1</v>
      </c>
      <c r="BU359">
        <v>1</v>
      </c>
      <c r="BV359">
        <v>0</v>
      </c>
      <c r="BW359">
        <v>0</v>
      </c>
      <c r="BX359">
        <v>0</v>
      </c>
      <c r="BY359">
        <v>1</v>
      </c>
      <c r="BZ359">
        <v>0</v>
      </c>
      <c r="CA359">
        <v>1</v>
      </c>
      <c r="CB359">
        <v>450</v>
      </c>
      <c r="CC359">
        <v>0</v>
      </c>
      <c r="CD359">
        <v>0</v>
      </c>
      <c r="CE359">
        <v>0</v>
      </c>
      <c r="CF359">
        <v>0</v>
      </c>
      <c r="CG359">
        <v>1</v>
      </c>
      <c r="CH359">
        <v>1</v>
      </c>
      <c r="CI359" t="s">
        <v>4435</v>
      </c>
      <c r="CJ359" t="s">
        <v>4434</v>
      </c>
      <c r="CK359">
        <v>0</v>
      </c>
      <c r="CL359">
        <v>0</v>
      </c>
      <c r="CM359">
        <v>0</v>
      </c>
      <c r="CN359" t="s">
        <v>4433</v>
      </c>
      <c r="CO359">
        <v>0</v>
      </c>
      <c r="CP359" t="s">
        <v>4432</v>
      </c>
      <c r="CQ359" t="s">
        <v>4428</v>
      </c>
      <c r="CR359">
        <v>0</v>
      </c>
      <c r="CS359">
        <v>0</v>
      </c>
      <c r="CT359">
        <v>0</v>
      </c>
      <c r="CU359">
        <v>0</v>
      </c>
      <c r="CV359" t="s">
        <v>4431</v>
      </c>
      <c r="CW359" t="s">
        <v>4430</v>
      </c>
      <c r="CX359" t="s">
        <v>30</v>
      </c>
      <c r="CY359" t="s">
        <v>4429</v>
      </c>
      <c r="CZ359">
        <v>0</v>
      </c>
      <c r="DA359">
        <v>10.44</v>
      </c>
      <c r="DB359">
        <v>104400</v>
      </c>
      <c r="DC359">
        <v>104400</v>
      </c>
      <c r="DD359">
        <v>0</v>
      </c>
      <c r="DE359">
        <v>450</v>
      </c>
      <c r="DF359" t="s">
        <v>4428</v>
      </c>
      <c r="DG359">
        <v>0</v>
      </c>
      <c r="DH359" t="s">
        <v>4436</v>
      </c>
      <c r="DI359">
        <v>10000</v>
      </c>
      <c r="DJ359" t="s">
        <v>8573</v>
      </c>
      <c r="DK359">
        <v>1200</v>
      </c>
      <c r="DL359">
        <v>44</v>
      </c>
      <c r="DM359" t="s">
        <v>4440</v>
      </c>
      <c r="DN359" t="s">
        <v>4439</v>
      </c>
      <c r="DO359" t="s">
        <v>2030</v>
      </c>
      <c r="DQ359">
        <f t="shared" si="11"/>
        <v>1</v>
      </c>
    </row>
    <row r="360" spans="1:121" x14ac:dyDescent="0.35">
      <c r="A360" t="str">
        <f t="shared" si="10"/>
        <v>LSIC2SD1</v>
      </c>
      <c r="B360" t="s">
        <v>4423</v>
      </c>
      <c r="C360">
        <v>10000</v>
      </c>
      <c r="D360" t="s">
        <v>4423</v>
      </c>
      <c r="E360" t="s">
        <v>304</v>
      </c>
      <c r="F360" t="s">
        <v>4423</v>
      </c>
      <c r="G360" t="s">
        <v>4427</v>
      </c>
      <c r="H360" t="s">
        <v>2424</v>
      </c>
      <c r="I360" t="s">
        <v>4426</v>
      </c>
      <c r="J360" t="s">
        <v>4425</v>
      </c>
      <c r="K360">
        <v>10000</v>
      </c>
      <c r="L360" t="s">
        <v>4417</v>
      </c>
      <c r="M360" t="s">
        <v>4423</v>
      </c>
      <c r="N360">
        <v>0</v>
      </c>
      <c r="O360">
        <v>0</v>
      </c>
      <c r="P360">
        <v>0</v>
      </c>
      <c r="Q360">
        <v>3361208</v>
      </c>
      <c r="R360">
        <v>0</v>
      </c>
      <c r="S360" t="s">
        <v>4424</v>
      </c>
      <c r="T360">
        <v>0</v>
      </c>
      <c r="U360">
        <v>0</v>
      </c>
      <c r="V360">
        <v>0</v>
      </c>
      <c r="W360">
        <v>0</v>
      </c>
      <c r="X360">
        <v>0</v>
      </c>
      <c r="Y360" t="s">
        <v>4423</v>
      </c>
      <c r="Z360" t="s">
        <v>4423</v>
      </c>
      <c r="AA360" t="s">
        <v>48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 t="s">
        <v>48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13.862399999999999</v>
      </c>
      <c r="AQ360">
        <v>19.36</v>
      </c>
      <c r="AR360">
        <v>0</v>
      </c>
      <c r="AS360">
        <v>0</v>
      </c>
      <c r="AT360">
        <v>0</v>
      </c>
      <c r="AU360">
        <v>15.415647460000001</v>
      </c>
      <c r="AV360">
        <v>0</v>
      </c>
      <c r="AW360">
        <v>17.100000000000001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16.420000000000002</v>
      </c>
      <c r="BD360">
        <v>19.36</v>
      </c>
      <c r="BE360">
        <v>329</v>
      </c>
      <c r="BF360">
        <v>448</v>
      </c>
      <c r="BG360">
        <v>0</v>
      </c>
      <c r="BH360">
        <v>0</v>
      </c>
      <c r="BI360">
        <v>0</v>
      </c>
      <c r="BJ360">
        <v>0</v>
      </c>
      <c r="BK360">
        <v>0</v>
      </c>
      <c r="BL360">
        <v>457</v>
      </c>
      <c r="BM360">
        <v>0</v>
      </c>
      <c r="BN360">
        <v>0</v>
      </c>
      <c r="BO360">
        <v>0</v>
      </c>
      <c r="BP360">
        <v>0</v>
      </c>
      <c r="BQ360">
        <v>0</v>
      </c>
      <c r="BR360">
        <v>0</v>
      </c>
      <c r="BS360">
        <v>448</v>
      </c>
      <c r="BT360">
        <v>1</v>
      </c>
      <c r="BU360">
        <v>1</v>
      </c>
      <c r="BV360">
        <v>0</v>
      </c>
      <c r="BW360">
        <v>0</v>
      </c>
      <c r="BX360">
        <v>0</v>
      </c>
      <c r="BY360">
        <v>1</v>
      </c>
      <c r="BZ360">
        <v>0</v>
      </c>
      <c r="CA360">
        <v>1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1</v>
      </c>
      <c r="CH360">
        <v>1</v>
      </c>
      <c r="CI360" t="s">
        <v>4416</v>
      </c>
      <c r="CJ360" t="s">
        <v>4422</v>
      </c>
      <c r="CK360">
        <v>0</v>
      </c>
      <c r="CL360">
        <v>0</v>
      </c>
      <c r="CM360">
        <v>0</v>
      </c>
      <c r="CN360" t="s">
        <v>4421</v>
      </c>
      <c r="CO360">
        <v>0</v>
      </c>
      <c r="CP360" t="s">
        <v>4420</v>
      </c>
      <c r="CQ360">
        <v>0</v>
      </c>
      <c r="CR360">
        <v>0</v>
      </c>
      <c r="CS360">
        <v>0</v>
      </c>
      <c r="CT360">
        <v>0</v>
      </c>
      <c r="CU360">
        <v>0</v>
      </c>
      <c r="CV360" t="s">
        <v>4419</v>
      </c>
      <c r="CW360" t="s">
        <v>4418</v>
      </c>
      <c r="CX360" t="s">
        <v>23</v>
      </c>
      <c r="CY360" t="s">
        <v>4417</v>
      </c>
      <c r="CZ360" t="s">
        <v>48</v>
      </c>
      <c r="DA360">
        <v>13.862399999999999</v>
      </c>
      <c r="DB360">
        <v>138624</v>
      </c>
      <c r="DC360">
        <v>138624</v>
      </c>
      <c r="DD360">
        <v>329</v>
      </c>
      <c r="DE360">
        <v>1</v>
      </c>
      <c r="DF360" t="s">
        <v>4416</v>
      </c>
      <c r="DG360">
        <v>0</v>
      </c>
      <c r="DH360" t="s">
        <v>4423</v>
      </c>
      <c r="DI360">
        <v>10000</v>
      </c>
      <c r="DJ360" t="s">
        <v>8573</v>
      </c>
      <c r="DK360">
        <v>1200</v>
      </c>
      <c r="DL360">
        <v>54.5</v>
      </c>
      <c r="DM360" t="s">
        <v>4426</v>
      </c>
      <c r="DN360" t="s">
        <v>4425</v>
      </c>
      <c r="DO360" t="s">
        <v>2030</v>
      </c>
      <c r="DQ360">
        <f t="shared" si="11"/>
        <v>1</v>
      </c>
    </row>
    <row r="361" spans="1:121" x14ac:dyDescent="0.35">
      <c r="A361" t="str">
        <f t="shared" si="10"/>
        <v>AIDW10S6</v>
      </c>
      <c r="B361" t="s">
        <v>8393</v>
      </c>
      <c r="C361">
        <v>10000</v>
      </c>
      <c r="D361" t="s">
        <v>8393</v>
      </c>
      <c r="E361" t="s">
        <v>426</v>
      </c>
      <c r="F361" t="s">
        <v>8393</v>
      </c>
      <c r="G361" t="s">
        <v>8407</v>
      </c>
      <c r="H361" t="s">
        <v>2282</v>
      </c>
      <c r="I361" t="s">
        <v>4803</v>
      </c>
      <c r="J361" t="s">
        <v>8406</v>
      </c>
      <c r="K361">
        <v>10000</v>
      </c>
      <c r="L361" t="s">
        <v>8405</v>
      </c>
      <c r="M361" t="s">
        <v>8393</v>
      </c>
      <c r="N361" t="s">
        <v>8393</v>
      </c>
      <c r="O361" t="s">
        <v>8404</v>
      </c>
      <c r="P361">
        <v>0</v>
      </c>
      <c r="Q361">
        <v>3014234</v>
      </c>
      <c r="R361">
        <v>0</v>
      </c>
      <c r="S361" t="s">
        <v>8403</v>
      </c>
      <c r="T361" t="s">
        <v>8402</v>
      </c>
      <c r="U361">
        <v>0</v>
      </c>
      <c r="V361">
        <v>0</v>
      </c>
      <c r="W361">
        <v>0</v>
      </c>
      <c r="X361">
        <v>0</v>
      </c>
      <c r="Y361" t="s">
        <v>8393</v>
      </c>
      <c r="Z361" t="s">
        <v>8393</v>
      </c>
      <c r="AA361" t="s">
        <v>48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 t="s">
        <v>48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2.8065199999999999</v>
      </c>
      <c r="AQ361">
        <v>6.1589999999999998</v>
      </c>
      <c r="AR361">
        <v>2.64114</v>
      </c>
      <c r="AS361">
        <v>2.9327434710000002</v>
      </c>
      <c r="AT361">
        <v>0</v>
      </c>
      <c r="AU361">
        <v>5.6338828950000002</v>
      </c>
      <c r="AV361">
        <v>0</v>
      </c>
      <c r="AW361">
        <v>2.84</v>
      </c>
      <c r="AX361">
        <v>3.74</v>
      </c>
      <c r="AY361">
        <v>0</v>
      </c>
      <c r="AZ361">
        <v>0</v>
      </c>
      <c r="BA361">
        <v>0</v>
      </c>
      <c r="BB361">
        <v>0</v>
      </c>
      <c r="BC361">
        <v>8.3000000000000007</v>
      </c>
      <c r="BD361">
        <v>3.347</v>
      </c>
      <c r="BE361">
        <v>240</v>
      </c>
      <c r="BF361">
        <v>238</v>
      </c>
      <c r="BG361">
        <v>0</v>
      </c>
      <c r="BH361">
        <v>0</v>
      </c>
      <c r="BI361">
        <v>0</v>
      </c>
      <c r="BJ361">
        <v>229</v>
      </c>
      <c r="BK361">
        <v>0</v>
      </c>
      <c r="BL361">
        <v>217</v>
      </c>
      <c r="BM361">
        <v>229</v>
      </c>
      <c r="BN361">
        <v>0</v>
      </c>
      <c r="BO361">
        <v>0</v>
      </c>
      <c r="BP361">
        <v>0</v>
      </c>
      <c r="BQ361">
        <v>0</v>
      </c>
      <c r="BR361">
        <v>0</v>
      </c>
      <c r="BS361">
        <v>720</v>
      </c>
      <c r="BT361">
        <v>1</v>
      </c>
      <c r="BU361">
        <v>1</v>
      </c>
      <c r="BV361">
        <v>240</v>
      </c>
      <c r="BW361">
        <v>1</v>
      </c>
      <c r="BX361">
        <v>0</v>
      </c>
      <c r="BY361">
        <v>1</v>
      </c>
      <c r="BZ361">
        <v>0</v>
      </c>
      <c r="CA361">
        <v>1</v>
      </c>
      <c r="CB361">
        <v>1</v>
      </c>
      <c r="CC361">
        <v>0</v>
      </c>
      <c r="CD361">
        <v>0</v>
      </c>
      <c r="CE361">
        <v>0</v>
      </c>
      <c r="CF361">
        <v>0</v>
      </c>
      <c r="CG361">
        <v>1</v>
      </c>
      <c r="CH361">
        <v>240</v>
      </c>
      <c r="CI361" t="s">
        <v>8401</v>
      </c>
      <c r="CJ361" t="s">
        <v>8400</v>
      </c>
      <c r="CK361" t="s">
        <v>8392</v>
      </c>
      <c r="CL361" t="s">
        <v>8399</v>
      </c>
      <c r="CM361">
        <v>0</v>
      </c>
      <c r="CN361" t="s">
        <v>8398</v>
      </c>
      <c r="CO361">
        <v>0</v>
      </c>
      <c r="CP361" t="s">
        <v>8397</v>
      </c>
      <c r="CQ361" t="s">
        <v>8396</v>
      </c>
      <c r="CR361">
        <v>0</v>
      </c>
      <c r="CS361">
        <v>0</v>
      </c>
      <c r="CT361">
        <v>0</v>
      </c>
      <c r="CU361">
        <v>0</v>
      </c>
      <c r="CV361" t="s">
        <v>8395</v>
      </c>
      <c r="CW361" t="s">
        <v>8394</v>
      </c>
      <c r="CX361" t="s">
        <v>25</v>
      </c>
      <c r="CY361" t="s">
        <v>8393</v>
      </c>
      <c r="CZ361">
        <v>0</v>
      </c>
      <c r="DA361">
        <v>2.64114</v>
      </c>
      <c r="DB361">
        <v>26411.4</v>
      </c>
      <c r="DC361">
        <v>26411.4</v>
      </c>
      <c r="DD361">
        <v>0</v>
      </c>
      <c r="DE361">
        <v>240</v>
      </c>
      <c r="DF361" t="s">
        <v>8392</v>
      </c>
      <c r="DG361">
        <v>0</v>
      </c>
      <c r="DH361" t="s">
        <v>8393</v>
      </c>
      <c r="DI361">
        <v>10000</v>
      </c>
      <c r="DJ361" t="s">
        <v>8571</v>
      </c>
      <c r="DK361">
        <v>650</v>
      </c>
      <c r="DL361">
        <v>10</v>
      </c>
      <c r="DM361" t="s">
        <v>4803</v>
      </c>
      <c r="DN361" t="s">
        <v>8406</v>
      </c>
      <c r="DO361" t="s">
        <v>2030</v>
      </c>
      <c r="DQ361">
        <f t="shared" si="11"/>
        <v>1</v>
      </c>
    </row>
    <row r="362" spans="1:121" x14ac:dyDescent="0.35">
      <c r="A362" t="str">
        <f t="shared" si="10"/>
        <v>AIDW12S6</v>
      </c>
      <c r="B362" t="s">
        <v>8377</v>
      </c>
      <c r="C362">
        <v>10000</v>
      </c>
      <c r="D362" t="s">
        <v>8377</v>
      </c>
      <c r="E362" t="s">
        <v>426</v>
      </c>
      <c r="F362" t="s">
        <v>8377</v>
      </c>
      <c r="G362" t="s">
        <v>8391</v>
      </c>
      <c r="H362" t="s">
        <v>2282</v>
      </c>
      <c r="I362" t="s">
        <v>2984</v>
      </c>
      <c r="J362" t="s">
        <v>8390</v>
      </c>
      <c r="K362">
        <v>10000</v>
      </c>
      <c r="L362" t="s">
        <v>8389</v>
      </c>
      <c r="M362" t="s">
        <v>8377</v>
      </c>
      <c r="N362" t="s">
        <v>8377</v>
      </c>
      <c r="O362" t="s">
        <v>8388</v>
      </c>
      <c r="P362">
        <v>0</v>
      </c>
      <c r="Q362">
        <v>3014235</v>
      </c>
      <c r="R362">
        <v>0</v>
      </c>
      <c r="S362" t="s">
        <v>8387</v>
      </c>
      <c r="T362" t="s">
        <v>8386</v>
      </c>
      <c r="U362">
        <v>0</v>
      </c>
      <c r="V362">
        <v>0</v>
      </c>
      <c r="W362">
        <v>0</v>
      </c>
      <c r="X362">
        <v>0</v>
      </c>
      <c r="Y362" t="s">
        <v>8377</v>
      </c>
      <c r="Z362" t="s">
        <v>8377</v>
      </c>
      <c r="AA362" t="s">
        <v>48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 t="s">
        <v>48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2.9750000000000001</v>
      </c>
      <c r="AQ362">
        <v>7.391</v>
      </c>
      <c r="AR362">
        <v>2.7997000000000001</v>
      </c>
      <c r="AS362">
        <v>3.1088097540000001</v>
      </c>
      <c r="AT362">
        <v>0</v>
      </c>
      <c r="AU362">
        <v>6.8226838729999999</v>
      </c>
      <c r="AV362">
        <v>0</v>
      </c>
      <c r="AW362">
        <v>3.01</v>
      </c>
      <c r="AX362">
        <v>4.54</v>
      </c>
      <c r="AY362">
        <v>0</v>
      </c>
      <c r="AZ362">
        <v>0</v>
      </c>
      <c r="BA362">
        <v>0</v>
      </c>
      <c r="BB362">
        <v>0</v>
      </c>
      <c r="BC362">
        <v>10</v>
      </c>
      <c r="BD362">
        <v>3.548</v>
      </c>
      <c r="BE362">
        <v>240</v>
      </c>
      <c r="BF362">
        <v>240</v>
      </c>
      <c r="BG362">
        <v>0</v>
      </c>
      <c r="BH362">
        <v>0</v>
      </c>
      <c r="BI362">
        <v>0</v>
      </c>
      <c r="BJ362">
        <v>240</v>
      </c>
      <c r="BK362">
        <v>0</v>
      </c>
      <c r="BL362">
        <v>236</v>
      </c>
      <c r="BM362">
        <v>240</v>
      </c>
      <c r="BN362">
        <v>0</v>
      </c>
      <c r="BO362">
        <v>0</v>
      </c>
      <c r="BP362">
        <v>0</v>
      </c>
      <c r="BQ362">
        <v>0</v>
      </c>
      <c r="BR362">
        <v>0</v>
      </c>
      <c r="BS362">
        <v>1440</v>
      </c>
      <c r="BT362">
        <v>1</v>
      </c>
      <c r="BU362">
        <v>1</v>
      </c>
      <c r="BV362">
        <v>240</v>
      </c>
      <c r="BW362">
        <v>1</v>
      </c>
      <c r="BX362">
        <v>0</v>
      </c>
      <c r="BY362">
        <v>1</v>
      </c>
      <c r="BZ362">
        <v>0</v>
      </c>
      <c r="CA362">
        <v>1</v>
      </c>
      <c r="CB362">
        <v>1</v>
      </c>
      <c r="CC362">
        <v>0</v>
      </c>
      <c r="CD362">
        <v>0</v>
      </c>
      <c r="CE362">
        <v>0</v>
      </c>
      <c r="CF362">
        <v>0</v>
      </c>
      <c r="CG362">
        <v>1</v>
      </c>
      <c r="CH362">
        <v>240</v>
      </c>
      <c r="CI362" t="s">
        <v>8385</v>
      </c>
      <c r="CJ362" t="s">
        <v>8384</v>
      </c>
      <c r="CK362" t="s">
        <v>8376</v>
      </c>
      <c r="CL362" t="s">
        <v>8383</v>
      </c>
      <c r="CM362">
        <v>0</v>
      </c>
      <c r="CN362" t="s">
        <v>8382</v>
      </c>
      <c r="CO362">
        <v>0</v>
      </c>
      <c r="CP362" t="s">
        <v>8381</v>
      </c>
      <c r="CQ362" t="s">
        <v>8380</v>
      </c>
      <c r="CR362">
        <v>0</v>
      </c>
      <c r="CS362">
        <v>0</v>
      </c>
      <c r="CT362">
        <v>0</v>
      </c>
      <c r="CU362">
        <v>0</v>
      </c>
      <c r="CV362" t="s">
        <v>8379</v>
      </c>
      <c r="CW362" t="s">
        <v>8378</v>
      </c>
      <c r="CX362" t="s">
        <v>25</v>
      </c>
      <c r="CY362" t="s">
        <v>8377</v>
      </c>
      <c r="CZ362">
        <v>0</v>
      </c>
      <c r="DA362">
        <v>2.7997000000000001</v>
      </c>
      <c r="DB362">
        <v>27997</v>
      </c>
      <c r="DC362">
        <v>27997</v>
      </c>
      <c r="DD362">
        <v>0</v>
      </c>
      <c r="DE362">
        <v>240</v>
      </c>
      <c r="DF362" t="s">
        <v>8376</v>
      </c>
      <c r="DG362">
        <v>0</v>
      </c>
      <c r="DH362" t="s">
        <v>8377</v>
      </c>
      <c r="DI362">
        <v>10000</v>
      </c>
      <c r="DJ362" t="s">
        <v>8571</v>
      </c>
      <c r="DK362">
        <v>650</v>
      </c>
      <c r="DL362">
        <v>12</v>
      </c>
      <c r="DM362" t="s">
        <v>2984</v>
      </c>
      <c r="DN362" t="s">
        <v>8390</v>
      </c>
      <c r="DO362" t="s">
        <v>2030</v>
      </c>
      <c r="DQ362">
        <f t="shared" si="11"/>
        <v>1</v>
      </c>
    </row>
    <row r="363" spans="1:121" x14ac:dyDescent="0.35">
      <c r="A363" t="str">
        <f t="shared" si="10"/>
        <v>AIDW16S6</v>
      </c>
      <c r="B363" t="s">
        <v>8361</v>
      </c>
      <c r="C363">
        <v>10000</v>
      </c>
      <c r="D363" t="s">
        <v>8361</v>
      </c>
      <c r="E363" t="s">
        <v>426</v>
      </c>
      <c r="F363" t="s">
        <v>8361</v>
      </c>
      <c r="G363" t="s">
        <v>8375</v>
      </c>
      <c r="H363" t="s">
        <v>2282</v>
      </c>
      <c r="I363" t="s">
        <v>4785</v>
      </c>
      <c r="J363" t="s">
        <v>8374</v>
      </c>
      <c r="K363">
        <v>10000</v>
      </c>
      <c r="L363" t="s">
        <v>8373</v>
      </c>
      <c r="M363" t="s">
        <v>8361</v>
      </c>
      <c r="N363" t="s">
        <v>8361</v>
      </c>
      <c r="O363" t="s">
        <v>8372</v>
      </c>
      <c r="P363">
        <v>0</v>
      </c>
      <c r="Q363">
        <v>3014236</v>
      </c>
      <c r="R363">
        <v>0</v>
      </c>
      <c r="S363" t="s">
        <v>8371</v>
      </c>
      <c r="T363" t="s">
        <v>8370</v>
      </c>
      <c r="U363">
        <v>0</v>
      </c>
      <c r="V363">
        <v>0</v>
      </c>
      <c r="W363">
        <v>0</v>
      </c>
      <c r="X363">
        <v>0</v>
      </c>
      <c r="Y363" t="s">
        <v>8361</v>
      </c>
      <c r="Z363" t="s">
        <v>8361</v>
      </c>
      <c r="AA363" t="s">
        <v>48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 t="s">
        <v>48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2.9538000000000002</v>
      </c>
      <c r="AQ363">
        <v>9.8559999999999999</v>
      </c>
      <c r="AR363">
        <v>2.7797499999999999</v>
      </c>
      <c r="AS363">
        <v>3.0866334229999999</v>
      </c>
      <c r="AT363">
        <v>0</v>
      </c>
      <c r="AU363">
        <v>9.1098335810000002</v>
      </c>
      <c r="AV363">
        <v>0</v>
      </c>
      <c r="AW363">
        <v>3.06</v>
      </c>
      <c r="AX363">
        <v>4.37</v>
      </c>
      <c r="AY363">
        <v>0</v>
      </c>
      <c r="AZ363">
        <v>0</v>
      </c>
      <c r="BA363">
        <v>0</v>
      </c>
      <c r="BB363">
        <v>0</v>
      </c>
      <c r="BC363">
        <v>13.33</v>
      </c>
      <c r="BD363">
        <v>3.5226999999999999</v>
      </c>
      <c r="BE363">
        <v>240</v>
      </c>
      <c r="BF363">
        <v>240</v>
      </c>
      <c r="BG363">
        <v>0</v>
      </c>
      <c r="BH363">
        <v>0</v>
      </c>
      <c r="BI363">
        <v>0</v>
      </c>
      <c r="BJ363">
        <v>240</v>
      </c>
      <c r="BK363">
        <v>0</v>
      </c>
      <c r="BL363">
        <v>240</v>
      </c>
      <c r="BM363">
        <v>240</v>
      </c>
      <c r="BN363">
        <v>0</v>
      </c>
      <c r="BO363">
        <v>0</v>
      </c>
      <c r="BP363">
        <v>0</v>
      </c>
      <c r="BQ363">
        <v>0</v>
      </c>
      <c r="BR363">
        <v>0</v>
      </c>
      <c r="BS363">
        <v>1440</v>
      </c>
      <c r="BT363">
        <v>1</v>
      </c>
      <c r="BU363">
        <v>1</v>
      </c>
      <c r="BV363">
        <v>240</v>
      </c>
      <c r="BW363">
        <v>1</v>
      </c>
      <c r="BX363">
        <v>0</v>
      </c>
      <c r="BY363">
        <v>1</v>
      </c>
      <c r="BZ363">
        <v>0</v>
      </c>
      <c r="CA363">
        <v>1</v>
      </c>
      <c r="CB363">
        <v>1</v>
      </c>
      <c r="CC363">
        <v>0</v>
      </c>
      <c r="CD363">
        <v>0</v>
      </c>
      <c r="CE363">
        <v>0</v>
      </c>
      <c r="CF363">
        <v>0</v>
      </c>
      <c r="CG363">
        <v>1</v>
      </c>
      <c r="CH363">
        <v>240</v>
      </c>
      <c r="CI363" t="s">
        <v>8369</v>
      </c>
      <c r="CJ363" t="s">
        <v>8368</v>
      </c>
      <c r="CK363" t="s">
        <v>8360</v>
      </c>
      <c r="CL363" t="s">
        <v>8367</v>
      </c>
      <c r="CM363">
        <v>0</v>
      </c>
      <c r="CN363" t="s">
        <v>8366</v>
      </c>
      <c r="CO363">
        <v>0</v>
      </c>
      <c r="CP363" t="s">
        <v>8365</v>
      </c>
      <c r="CQ363" t="s">
        <v>8364</v>
      </c>
      <c r="CR363">
        <v>0</v>
      </c>
      <c r="CS363">
        <v>0</v>
      </c>
      <c r="CT363">
        <v>0</v>
      </c>
      <c r="CU363">
        <v>0</v>
      </c>
      <c r="CV363" t="s">
        <v>8363</v>
      </c>
      <c r="CW363" t="s">
        <v>8362</v>
      </c>
      <c r="CX363" t="s">
        <v>25</v>
      </c>
      <c r="CY363" t="s">
        <v>8361</v>
      </c>
      <c r="CZ363">
        <v>0</v>
      </c>
      <c r="DA363">
        <v>2.7797499999999999</v>
      </c>
      <c r="DB363">
        <v>27797.5</v>
      </c>
      <c r="DC363">
        <v>27797.5</v>
      </c>
      <c r="DD363">
        <v>0</v>
      </c>
      <c r="DE363">
        <v>240</v>
      </c>
      <c r="DF363" t="s">
        <v>8360</v>
      </c>
      <c r="DG363">
        <v>0</v>
      </c>
      <c r="DH363" t="s">
        <v>8361</v>
      </c>
      <c r="DI363">
        <v>10000</v>
      </c>
      <c r="DJ363" t="s">
        <v>8571</v>
      </c>
      <c r="DK363">
        <v>650</v>
      </c>
      <c r="DL363">
        <v>16</v>
      </c>
      <c r="DM363" t="s">
        <v>4785</v>
      </c>
      <c r="DN363" t="s">
        <v>8374</v>
      </c>
      <c r="DO363" t="s">
        <v>2030</v>
      </c>
      <c r="DQ363">
        <f t="shared" si="11"/>
        <v>1</v>
      </c>
    </row>
    <row r="364" spans="1:121" x14ac:dyDescent="0.35">
      <c r="A364" t="str">
        <f t="shared" si="10"/>
        <v>AIDW20S6</v>
      </c>
      <c r="B364" t="s">
        <v>8346</v>
      </c>
      <c r="C364">
        <v>10000</v>
      </c>
      <c r="D364" t="s">
        <v>8346</v>
      </c>
      <c r="E364" t="s">
        <v>426</v>
      </c>
      <c r="F364" t="s">
        <v>8346</v>
      </c>
      <c r="G364" t="s">
        <v>8359</v>
      </c>
      <c r="H364" t="s">
        <v>2282</v>
      </c>
      <c r="I364" t="s">
        <v>4775</v>
      </c>
      <c r="J364" t="s">
        <v>2667</v>
      </c>
      <c r="K364">
        <v>10000</v>
      </c>
      <c r="L364" t="s">
        <v>8358</v>
      </c>
      <c r="M364" t="s">
        <v>8346</v>
      </c>
      <c r="N364" t="s">
        <v>8346</v>
      </c>
      <c r="O364" t="s">
        <v>8357</v>
      </c>
      <c r="P364">
        <v>0</v>
      </c>
      <c r="Q364">
        <v>3014237</v>
      </c>
      <c r="R364">
        <v>0</v>
      </c>
      <c r="S364" t="s">
        <v>8356</v>
      </c>
      <c r="T364" t="s">
        <v>8355</v>
      </c>
      <c r="U364">
        <v>0</v>
      </c>
      <c r="V364">
        <v>0</v>
      </c>
      <c r="W364">
        <v>0</v>
      </c>
      <c r="X364">
        <v>0</v>
      </c>
      <c r="Y364" t="s">
        <v>8346</v>
      </c>
      <c r="Z364" t="s">
        <v>8346</v>
      </c>
      <c r="AA364" t="s">
        <v>48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 t="s">
        <v>48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3.3374899999999998</v>
      </c>
      <c r="AQ364">
        <v>12.32</v>
      </c>
      <c r="AR364">
        <v>3.2616299999999998</v>
      </c>
      <c r="AS364">
        <v>3.621746135</v>
      </c>
      <c r="AT364">
        <v>0</v>
      </c>
      <c r="AU364">
        <v>11.384061539999999</v>
      </c>
      <c r="AV364">
        <v>0</v>
      </c>
      <c r="AW364">
        <v>3.97</v>
      </c>
      <c r="AX364">
        <v>4.3600000000000003</v>
      </c>
      <c r="AY364">
        <v>0</v>
      </c>
      <c r="AZ364">
        <v>0</v>
      </c>
      <c r="BA364">
        <v>0</v>
      </c>
      <c r="BB364">
        <v>0</v>
      </c>
      <c r="BC364">
        <v>16.600000000000001</v>
      </c>
      <c r="BD364">
        <v>12.32</v>
      </c>
      <c r="BE364">
        <v>240</v>
      </c>
      <c r="BF364">
        <v>232</v>
      </c>
      <c r="BG364">
        <v>0</v>
      </c>
      <c r="BH364">
        <v>0</v>
      </c>
      <c r="BI364">
        <v>0</v>
      </c>
      <c r="BJ364">
        <v>240</v>
      </c>
      <c r="BK364">
        <v>0</v>
      </c>
      <c r="BL364">
        <v>216</v>
      </c>
      <c r="BM364">
        <v>240</v>
      </c>
      <c r="BN364">
        <v>0</v>
      </c>
      <c r="BO364">
        <v>0</v>
      </c>
      <c r="BP364">
        <v>0</v>
      </c>
      <c r="BQ364">
        <v>0</v>
      </c>
      <c r="BR364">
        <v>0</v>
      </c>
      <c r="BS364">
        <v>232</v>
      </c>
      <c r="BT364">
        <v>1</v>
      </c>
      <c r="BU364">
        <v>1</v>
      </c>
      <c r="BV364">
        <v>240</v>
      </c>
      <c r="BW364">
        <v>1</v>
      </c>
      <c r="BX364">
        <v>0</v>
      </c>
      <c r="BY364">
        <v>1</v>
      </c>
      <c r="BZ364">
        <v>0</v>
      </c>
      <c r="CA364">
        <v>1</v>
      </c>
      <c r="CB364">
        <v>1</v>
      </c>
      <c r="CC364">
        <v>0</v>
      </c>
      <c r="CD364">
        <v>0</v>
      </c>
      <c r="CE364">
        <v>0</v>
      </c>
      <c r="CF364">
        <v>0</v>
      </c>
      <c r="CG364">
        <v>1</v>
      </c>
      <c r="CH364">
        <v>1</v>
      </c>
      <c r="CI364" t="s">
        <v>8354</v>
      </c>
      <c r="CJ364" t="s">
        <v>8353</v>
      </c>
      <c r="CK364" t="s">
        <v>8345</v>
      </c>
      <c r="CL364" t="s">
        <v>8352</v>
      </c>
      <c r="CM364">
        <v>0</v>
      </c>
      <c r="CN364" t="s">
        <v>8351</v>
      </c>
      <c r="CO364">
        <v>0</v>
      </c>
      <c r="CP364" t="s">
        <v>8350</v>
      </c>
      <c r="CQ364" t="s">
        <v>8349</v>
      </c>
      <c r="CR364">
        <v>0</v>
      </c>
      <c r="CS364">
        <v>0</v>
      </c>
      <c r="CT364">
        <v>0</v>
      </c>
      <c r="CU364">
        <v>0</v>
      </c>
      <c r="CV364" t="s">
        <v>8348</v>
      </c>
      <c r="CW364" t="s">
        <v>8347</v>
      </c>
      <c r="CX364" t="s">
        <v>25</v>
      </c>
      <c r="CY364" t="s">
        <v>8346</v>
      </c>
      <c r="CZ364">
        <v>0</v>
      </c>
      <c r="DA364">
        <v>3.2616299999999998</v>
      </c>
      <c r="DB364">
        <v>32616.3</v>
      </c>
      <c r="DC364">
        <v>32616.3</v>
      </c>
      <c r="DD364">
        <v>0</v>
      </c>
      <c r="DE364">
        <v>240</v>
      </c>
      <c r="DF364" t="s">
        <v>8345</v>
      </c>
      <c r="DG364">
        <v>0</v>
      </c>
      <c r="DH364" t="s">
        <v>8346</v>
      </c>
      <c r="DI364">
        <v>10000</v>
      </c>
      <c r="DJ364" t="s">
        <v>8571</v>
      </c>
      <c r="DK364">
        <v>650</v>
      </c>
      <c r="DL364">
        <v>20</v>
      </c>
      <c r="DM364" t="s">
        <v>4775</v>
      </c>
      <c r="DN364" t="s">
        <v>2667</v>
      </c>
      <c r="DO364" t="s">
        <v>2030</v>
      </c>
      <c r="DQ364">
        <f t="shared" si="11"/>
        <v>1</v>
      </c>
    </row>
    <row r="365" spans="1:121" x14ac:dyDescent="0.35">
      <c r="A365" t="str">
        <f t="shared" si="10"/>
        <v>AIDW30S6</v>
      </c>
      <c r="B365" t="s">
        <v>8330</v>
      </c>
      <c r="C365">
        <v>10000</v>
      </c>
      <c r="D365" t="s">
        <v>8330</v>
      </c>
      <c r="E365" t="s">
        <v>426</v>
      </c>
      <c r="F365" t="s">
        <v>8330</v>
      </c>
      <c r="G365" t="s">
        <v>8344</v>
      </c>
      <c r="H365" t="s">
        <v>2282</v>
      </c>
      <c r="I365" t="s">
        <v>5007</v>
      </c>
      <c r="J365" t="s">
        <v>8343</v>
      </c>
      <c r="K365">
        <v>10000</v>
      </c>
      <c r="L365" t="s">
        <v>8342</v>
      </c>
      <c r="M365" t="s">
        <v>8330</v>
      </c>
      <c r="N365" t="s">
        <v>8330</v>
      </c>
      <c r="O365" t="s">
        <v>8341</v>
      </c>
      <c r="P365">
        <v>0</v>
      </c>
      <c r="Q365">
        <v>3014238</v>
      </c>
      <c r="R365">
        <v>0</v>
      </c>
      <c r="S365" t="s">
        <v>8340</v>
      </c>
      <c r="T365" t="s">
        <v>8339</v>
      </c>
      <c r="U365">
        <v>0</v>
      </c>
      <c r="V365">
        <v>0</v>
      </c>
      <c r="W365">
        <v>0</v>
      </c>
      <c r="X365">
        <v>0</v>
      </c>
      <c r="Y365" t="s">
        <v>8330</v>
      </c>
      <c r="Z365" t="s">
        <v>8330</v>
      </c>
      <c r="AA365" t="s">
        <v>48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 t="s">
        <v>48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3.6575500000000001</v>
      </c>
      <c r="AQ365">
        <v>20.93</v>
      </c>
      <c r="AR365">
        <v>3.5744199999999999</v>
      </c>
      <c r="AS365">
        <v>3.969122595</v>
      </c>
      <c r="AT365">
        <v>0</v>
      </c>
      <c r="AU365">
        <v>16.927492189999999</v>
      </c>
      <c r="AV365">
        <v>0</v>
      </c>
      <c r="AW365">
        <v>4.3600000000000003</v>
      </c>
      <c r="AX365">
        <v>5.62</v>
      </c>
      <c r="AY365">
        <v>0</v>
      </c>
      <c r="AZ365">
        <v>0</v>
      </c>
      <c r="BA365">
        <v>0</v>
      </c>
      <c r="BB365">
        <v>0</v>
      </c>
      <c r="BC365">
        <v>24.96</v>
      </c>
      <c r="BD365">
        <v>4.5297000000000001</v>
      </c>
      <c r="BE365">
        <v>190</v>
      </c>
      <c r="BF365">
        <v>240</v>
      </c>
      <c r="BG365">
        <v>0</v>
      </c>
      <c r="BH365">
        <v>0</v>
      </c>
      <c r="BI365">
        <v>0</v>
      </c>
      <c r="BJ365">
        <v>240</v>
      </c>
      <c r="BK365">
        <v>0</v>
      </c>
      <c r="BL365">
        <v>240</v>
      </c>
      <c r="BM365">
        <v>240</v>
      </c>
      <c r="BN365">
        <v>0</v>
      </c>
      <c r="BO365">
        <v>0</v>
      </c>
      <c r="BP365">
        <v>0</v>
      </c>
      <c r="BQ365">
        <v>0</v>
      </c>
      <c r="BR365">
        <v>0</v>
      </c>
      <c r="BS365">
        <v>960</v>
      </c>
      <c r="BT365">
        <v>1</v>
      </c>
      <c r="BU365">
        <v>1</v>
      </c>
      <c r="BV365">
        <v>240</v>
      </c>
      <c r="BW365">
        <v>1</v>
      </c>
      <c r="BX365">
        <v>0</v>
      </c>
      <c r="BY365">
        <v>1</v>
      </c>
      <c r="BZ365">
        <v>0</v>
      </c>
      <c r="CA365">
        <v>1</v>
      </c>
      <c r="CB365">
        <v>1</v>
      </c>
      <c r="CC365">
        <v>0</v>
      </c>
      <c r="CD365">
        <v>0</v>
      </c>
      <c r="CE365">
        <v>0</v>
      </c>
      <c r="CF365">
        <v>0</v>
      </c>
      <c r="CG365">
        <v>1</v>
      </c>
      <c r="CH365">
        <v>240</v>
      </c>
      <c r="CI365" t="s">
        <v>8338</v>
      </c>
      <c r="CJ365" t="s">
        <v>8337</v>
      </c>
      <c r="CK365" t="s">
        <v>8329</v>
      </c>
      <c r="CL365" t="s">
        <v>8336</v>
      </c>
      <c r="CM365">
        <v>0</v>
      </c>
      <c r="CN365" t="s">
        <v>8335</v>
      </c>
      <c r="CO365">
        <v>0</v>
      </c>
      <c r="CP365" t="s">
        <v>8334</v>
      </c>
      <c r="CQ365" t="s">
        <v>8333</v>
      </c>
      <c r="CR365">
        <v>0</v>
      </c>
      <c r="CS365">
        <v>0</v>
      </c>
      <c r="CT365">
        <v>0</v>
      </c>
      <c r="CU365">
        <v>0</v>
      </c>
      <c r="CV365" t="s">
        <v>8332</v>
      </c>
      <c r="CW365" t="s">
        <v>8331</v>
      </c>
      <c r="CX365" t="s">
        <v>25</v>
      </c>
      <c r="CY365" t="s">
        <v>8330</v>
      </c>
      <c r="CZ365">
        <v>0</v>
      </c>
      <c r="DA365">
        <v>3.5744199999999999</v>
      </c>
      <c r="DB365">
        <v>35744.199999999997</v>
      </c>
      <c r="DC365">
        <v>35744.199999999997</v>
      </c>
      <c r="DD365">
        <v>0</v>
      </c>
      <c r="DE365">
        <v>240</v>
      </c>
      <c r="DF365" t="s">
        <v>8329</v>
      </c>
      <c r="DG365">
        <v>0</v>
      </c>
      <c r="DH365" t="s">
        <v>8330</v>
      </c>
      <c r="DI365">
        <v>10000</v>
      </c>
      <c r="DJ365" t="s">
        <v>8571</v>
      </c>
      <c r="DK365">
        <v>650</v>
      </c>
      <c r="DL365">
        <v>30</v>
      </c>
      <c r="DM365" t="s">
        <v>5007</v>
      </c>
      <c r="DN365" t="s">
        <v>8343</v>
      </c>
      <c r="DO365" t="s">
        <v>2030</v>
      </c>
      <c r="DQ365">
        <f t="shared" si="11"/>
        <v>1</v>
      </c>
    </row>
    <row r="366" spans="1:121" x14ac:dyDescent="0.35">
      <c r="A366" t="str">
        <f t="shared" si="10"/>
        <v>AIDW40S6</v>
      </c>
      <c r="B366" t="s">
        <v>8314</v>
      </c>
      <c r="C366">
        <v>10000</v>
      </c>
      <c r="D366" t="s">
        <v>8314</v>
      </c>
      <c r="E366" t="s">
        <v>426</v>
      </c>
      <c r="F366" t="s">
        <v>8314</v>
      </c>
      <c r="G366" t="s">
        <v>8328</v>
      </c>
      <c r="H366" t="s">
        <v>2282</v>
      </c>
      <c r="I366" t="s">
        <v>4957</v>
      </c>
      <c r="J366" t="s">
        <v>8327</v>
      </c>
      <c r="K366">
        <v>10000</v>
      </c>
      <c r="L366" t="s">
        <v>8326</v>
      </c>
      <c r="M366" t="s">
        <v>8314</v>
      </c>
      <c r="N366" t="s">
        <v>8314</v>
      </c>
      <c r="O366" t="s">
        <v>8325</v>
      </c>
      <c r="P366">
        <v>0</v>
      </c>
      <c r="Q366">
        <v>3014239</v>
      </c>
      <c r="R366">
        <v>0</v>
      </c>
      <c r="S366" t="s">
        <v>8324</v>
      </c>
      <c r="T366" t="s">
        <v>8323</v>
      </c>
      <c r="U366">
        <v>0</v>
      </c>
      <c r="V366">
        <v>0</v>
      </c>
      <c r="W366">
        <v>0</v>
      </c>
      <c r="X366">
        <v>0</v>
      </c>
      <c r="Y366" t="s">
        <v>8314</v>
      </c>
      <c r="Z366" t="s">
        <v>8314</v>
      </c>
      <c r="AA366" t="s">
        <v>48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 t="s">
        <v>48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3.8721800000000002</v>
      </c>
      <c r="AQ366">
        <v>24.64</v>
      </c>
      <c r="AR366">
        <v>3.78417</v>
      </c>
      <c r="AS366">
        <v>4.2020700919999996</v>
      </c>
      <c r="AT366">
        <v>0</v>
      </c>
      <c r="AU366">
        <v>22.768123079999999</v>
      </c>
      <c r="AV366">
        <v>0</v>
      </c>
      <c r="AW366">
        <v>31.12</v>
      </c>
      <c r="AX366">
        <v>7.75</v>
      </c>
      <c r="AY366">
        <v>0</v>
      </c>
      <c r="AZ366">
        <v>0</v>
      </c>
      <c r="BA366">
        <v>0</v>
      </c>
      <c r="BB366">
        <v>0</v>
      </c>
      <c r="BC366">
        <v>33.880000000000003</v>
      </c>
      <c r="BD366">
        <v>4.7954999999999997</v>
      </c>
      <c r="BE366">
        <v>226</v>
      </c>
      <c r="BF366">
        <v>240</v>
      </c>
      <c r="BG366">
        <v>0</v>
      </c>
      <c r="BH366">
        <v>0</v>
      </c>
      <c r="BI366">
        <v>0</v>
      </c>
      <c r="BJ366">
        <v>240</v>
      </c>
      <c r="BK366">
        <v>0</v>
      </c>
      <c r="BL366">
        <v>234</v>
      </c>
      <c r="BM366">
        <v>240</v>
      </c>
      <c r="BN366">
        <v>0</v>
      </c>
      <c r="BO366">
        <v>0</v>
      </c>
      <c r="BP366">
        <v>0</v>
      </c>
      <c r="BQ366">
        <v>0</v>
      </c>
      <c r="BR366">
        <v>0</v>
      </c>
      <c r="BS366">
        <v>960</v>
      </c>
      <c r="BT366">
        <v>1</v>
      </c>
      <c r="BU366">
        <v>1</v>
      </c>
      <c r="BV366">
        <v>240</v>
      </c>
      <c r="BW366">
        <v>1</v>
      </c>
      <c r="BX366">
        <v>0</v>
      </c>
      <c r="BY366">
        <v>1</v>
      </c>
      <c r="BZ366">
        <v>0</v>
      </c>
      <c r="CA366">
        <v>1</v>
      </c>
      <c r="CB366">
        <v>1</v>
      </c>
      <c r="CC366">
        <v>0</v>
      </c>
      <c r="CD366">
        <v>0</v>
      </c>
      <c r="CE366">
        <v>0</v>
      </c>
      <c r="CF366">
        <v>0</v>
      </c>
      <c r="CG366">
        <v>1</v>
      </c>
      <c r="CH366">
        <v>240</v>
      </c>
      <c r="CI366" t="s">
        <v>8322</v>
      </c>
      <c r="CJ366" t="s">
        <v>8321</v>
      </c>
      <c r="CK366" t="s">
        <v>8313</v>
      </c>
      <c r="CL366" t="s">
        <v>8320</v>
      </c>
      <c r="CM366">
        <v>0</v>
      </c>
      <c r="CN366" t="s">
        <v>8319</v>
      </c>
      <c r="CO366">
        <v>0</v>
      </c>
      <c r="CP366" t="s">
        <v>8318</v>
      </c>
      <c r="CQ366" t="s">
        <v>8317</v>
      </c>
      <c r="CR366">
        <v>0</v>
      </c>
      <c r="CS366">
        <v>0</v>
      </c>
      <c r="CT366">
        <v>0</v>
      </c>
      <c r="CU366">
        <v>0</v>
      </c>
      <c r="CV366" t="s">
        <v>8316</v>
      </c>
      <c r="CW366" t="s">
        <v>8315</v>
      </c>
      <c r="CX366" t="s">
        <v>25</v>
      </c>
      <c r="CY366" t="s">
        <v>8314</v>
      </c>
      <c r="CZ366">
        <v>0</v>
      </c>
      <c r="DA366">
        <v>3.78417</v>
      </c>
      <c r="DB366">
        <v>37841.699999999997</v>
      </c>
      <c r="DC366">
        <v>37841.699999999997</v>
      </c>
      <c r="DD366">
        <v>0</v>
      </c>
      <c r="DE366">
        <v>240</v>
      </c>
      <c r="DF366" t="s">
        <v>8313</v>
      </c>
      <c r="DG366">
        <v>0</v>
      </c>
      <c r="DH366" t="s">
        <v>8314</v>
      </c>
      <c r="DI366">
        <v>10000</v>
      </c>
      <c r="DJ366" t="s">
        <v>8571</v>
      </c>
      <c r="DK366">
        <v>650</v>
      </c>
      <c r="DL366">
        <v>40</v>
      </c>
      <c r="DM366" t="s">
        <v>4957</v>
      </c>
      <c r="DN366" t="s">
        <v>8327</v>
      </c>
      <c r="DO366" t="s">
        <v>2030</v>
      </c>
      <c r="DQ366">
        <f t="shared" si="11"/>
        <v>1</v>
      </c>
    </row>
    <row r="367" spans="1:121" x14ac:dyDescent="0.35">
      <c r="A367" t="str">
        <f t="shared" si="10"/>
        <v>IDDD04G6</v>
      </c>
      <c r="B367" t="s">
        <v>6126</v>
      </c>
      <c r="C367">
        <v>10000</v>
      </c>
      <c r="D367" t="s">
        <v>6126</v>
      </c>
      <c r="E367" t="s">
        <v>426</v>
      </c>
      <c r="F367" t="s">
        <v>6126</v>
      </c>
      <c r="G367" t="s">
        <v>6142</v>
      </c>
      <c r="H367" t="s">
        <v>2282</v>
      </c>
      <c r="I367" t="s">
        <v>2341</v>
      </c>
      <c r="J367" t="s">
        <v>6028</v>
      </c>
      <c r="K367">
        <v>10000</v>
      </c>
      <c r="L367" t="s">
        <v>6141</v>
      </c>
      <c r="M367" t="s">
        <v>6126</v>
      </c>
      <c r="N367">
        <v>0</v>
      </c>
      <c r="O367" t="s">
        <v>6140</v>
      </c>
      <c r="P367" t="s">
        <v>6139</v>
      </c>
      <c r="Q367">
        <v>2895602</v>
      </c>
      <c r="R367" t="s">
        <v>6138</v>
      </c>
      <c r="S367" t="s">
        <v>6137</v>
      </c>
      <c r="T367" t="s">
        <v>6136</v>
      </c>
      <c r="U367">
        <v>0</v>
      </c>
      <c r="V367">
        <v>0</v>
      </c>
      <c r="W367">
        <v>0</v>
      </c>
      <c r="X367">
        <v>0</v>
      </c>
      <c r="Y367">
        <v>0</v>
      </c>
      <c r="Z367" t="s">
        <v>6126</v>
      </c>
      <c r="AA367" t="s">
        <v>129</v>
      </c>
      <c r="AB367">
        <v>0</v>
      </c>
      <c r="AC367">
        <v>0</v>
      </c>
      <c r="AD367">
        <v>0</v>
      </c>
      <c r="AE367" t="s">
        <v>514</v>
      </c>
      <c r="AF367" t="s">
        <v>514</v>
      </c>
      <c r="AG367" t="s">
        <v>514</v>
      </c>
      <c r="AH367" t="s">
        <v>129</v>
      </c>
      <c r="AI367" t="s">
        <v>514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0.93171000000000004</v>
      </c>
      <c r="AQ367">
        <v>0.90900000000000003</v>
      </c>
      <c r="AR367">
        <v>0</v>
      </c>
      <c r="AS367">
        <v>1.2051135479999999</v>
      </c>
      <c r="AT367">
        <v>1.24</v>
      </c>
      <c r="AU367">
        <v>0.91615205799999999</v>
      </c>
      <c r="AV367">
        <v>1.33</v>
      </c>
      <c r="AW367">
        <v>0.98299999999999998</v>
      </c>
      <c r="AX367">
        <v>1.06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0.83850000000000002</v>
      </c>
      <c r="BE367">
        <v>1700</v>
      </c>
      <c r="BF367">
        <v>3400</v>
      </c>
      <c r="BG367">
        <v>0</v>
      </c>
      <c r="BH367">
        <v>1700</v>
      </c>
      <c r="BI367">
        <v>20</v>
      </c>
      <c r="BJ367">
        <v>19</v>
      </c>
      <c r="BK367">
        <v>85</v>
      </c>
      <c r="BL367">
        <v>3200</v>
      </c>
      <c r="BM367">
        <v>19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3400</v>
      </c>
      <c r="BT367">
        <v>1700</v>
      </c>
      <c r="BU367">
        <v>1700</v>
      </c>
      <c r="BV367">
        <v>0</v>
      </c>
      <c r="BW367">
        <v>1700</v>
      </c>
      <c r="BX367">
        <v>1</v>
      </c>
      <c r="BY367">
        <v>1</v>
      </c>
      <c r="BZ367">
        <v>1</v>
      </c>
      <c r="CA367">
        <v>1</v>
      </c>
      <c r="CB367">
        <v>1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1700</v>
      </c>
      <c r="CI367" t="s">
        <v>6135</v>
      </c>
      <c r="CJ367" t="s">
        <v>6134</v>
      </c>
      <c r="CK367">
        <v>0</v>
      </c>
      <c r="CL367" t="s">
        <v>6133</v>
      </c>
      <c r="CM367" t="s">
        <v>6132</v>
      </c>
      <c r="CN367" t="s">
        <v>6131</v>
      </c>
      <c r="CO367" t="s">
        <v>6130</v>
      </c>
      <c r="CP367" t="s">
        <v>6129</v>
      </c>
      <c r="CQ367" t="s">
        <v>6128</v>
      </c>
      <c r="CR367">
        <v>0</v>
      </c>
      <c r="CS367">
        <v>0</v>
      </c>
      <c r="CT367">
        <v>0</v>
      </c>
      <c r="CU367">
        <v>0</v>
      </c>
      <c r="CV367">
        <v>0</v>
      </c>
      <c r="CW367" t="s">
        <v>6127</v>
      </c>
      <c r="CX367" t="s">
        <v>4961</v>
      </c>
      <c r="CY367" t="s">
        <v>6126</v>
      </c>
      <c r="CZ367">
        <v>0</v>
      </c>
      <c r="DA367">
        <v>0.82</v>
      </c>
      <c r="DB367">
        <v>8200</v>
      </c>
      <c r="DC367">
        <v>8200</v>
      </c>
      <c r="DD367">
        <v>2971</v>
      </c>
      <c r="DE367">
        <v>1</v>
      </c>
      <c r="DF367" t="s">
        <v>6125</v>
      </c>
      <c r="DG367">
        <v>0</v>
      </c>
      <c r="DH367" t="s">
        <v>6126</v>
      </c>
      <c r="DI367">
        <v>10000</v>
      </c>
      <c r="DJ367" t="s">
        <v>8571</v>
      </c>
      <c r="DK367">
        <v>650</v>
      </c>
      <c r="DL367">
        <v>13</v>
      </c>
      <c r="DM367" t="s">
        <v>2104</v>
      </c>
      <c r="DN367" t="s">
        <v>6028</v>
      </c>
      <c r="DO367" t="s">
        <v>8564</v>
      </c>
      <c r="DQ367">
        <f t="shared" si="11"/>
        <v>1</v>
      </c>
    </row>
    <row r="368" spans="1:121" x14ac:dyDescent="0.35">
      <c r="A368" t="str">
        <f t="shared" si="10"/>
        <v>IDDD06G6</v>
      </c>
      <c r="B368" t="s">
        <v>6117</v>
      </c>
      <c r="C368">
        <v>10000</v>
      </c>
      <c r="D368" t="s">
        <v>6117</v>
      </c>
      <c r="E368" t="s">
        <v>426</v>
      </c>
      <c r="F368" t="s">
        <v>6117</v>
      </c>
      <c r="G368" t="s">
        <v>6124</v>
      </c>
      <c r="H368" t="s">
        <v>2282</v>
      </c>
      <c r="I368" t="s">
        <v>2341</v>
      </c>
      <c r="J368" t="s">
        <v>6028</v>
      </c>
      <c r="K368">
        <v>10000</v>
      </c>
      <c r="L368" t="s">
        <v>6123</v>
      </c>
      <c r="M368" t="s">
        <v>6117</v>
      </c>
      <c r="N368" t="s">
        <v>6117</v>
      </c>
      <c r="O368" t="s">
        <v>6122</v>
      </c>
      <c r="P368" t="s">
        <v>6121</v>
      </c>
      <c r="Q368">
        <v>2895603</v>
      </c>
      <c r="R368" t="s">
        <v>6120</v>
      </c>
      <c r="S368" t="s">
        <v>6119</v>
      </c>
      <c r="T368" t="s">
        <v>6118</v>
      </c>
      <c r="U368">
        <v>0</v>
      </c>
      <c r="V368">
        <v>0</v>
      </c>
      <c r="W368">
        <v>0</v>
      </c>
      <c r="X368">
        <v>0</v>
      </c>
      <c r="Y368" t="s">
        <v>6117</v>
      </c>
      <c r="Z368" t="s">
        <v>6117</v>
      </c>
      <c r="AA368" t="s">
        <v>129</v>
      </c>
      <c r="AB368" t="s">
        <v>514</v>
      </c>
      <c r="AC368">
        <v>0</v>
      </c>
      <c r="AD368">
        <v>0</v>
      </c>
      <c r="AE368" t="s">
        <v>514</v>
      </c>
      <c r="AF368" t="s">
        <v>514</v>
      </c>
      <c r="AG368" t="s">
        <v>514</v>
      </c>
      <c r="AH368" t="s">
        <v>129</v>
      </c>
      <c r="AI368" t="s">
        <v>514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1.2455000000000001</v>
      </c>
      <c r="AQ368">
        <v>1.425</v>
      </c>
      <c r="AR368">
        <v>1.3553500000000001</v>
      </c>
      <c r="AS368">
        <v>1.6763408040000001</v>
      </c>
      <c r="AT368">
        <v>1.66</v>
      </c>
      <c r="AU368">
        <v>1.2404879769999999</v>
      </c>
      <c r="AV368">
        <v>2.0499999999999998</v>
      </c>
      <c r="AW368">
        <v>1.42</v>
      </c>
      <c r="AX368">
        <v>1.42</v>
      </c>
      <c r="AY368">
        <v>0</v>
      </c>
      <c r="AZ368">
        <v>0</v>
      </c>
      <c r="BA368">
        <v>0</v>
      </c>
      <c r="BB368">
        <v>0</v>
      </c>
      <c r="BC368">
        <v>1.69</v>
      </c>
      <c r="BD368">
        <v>1.425</v>
      </c>
      <c r="BE368">
        <v>0</v>
      </c>
      <c r="BF368">
        <v>1700</v>
      </c>
      <c r="BG368">
        <v>0</v>
      </c>
      <c r="BH368">
        <v>0</v>
      </c>
      <c r="BI368">
        <v>20</v>
      </c>
      <c r="BJ368">
        <v>571</v>
      </c>
      <c r="BK368">
        <v>50</v>
      </c>
      <c r="BL368">
        <v>2100</v>
      </c>
      <c r="BM368">
        <v>568</v>
      </c>
      <c r="BN368">
        <v>0</v>
      </c>
      <c r="BO368">
        <v>0</v>
      </c>
      <c r="BP368">
        <v>0</v>
      </c>
      <c r="BQ368">
        <v>0</v>
      </c>
      <c r="BR368">
        <v>0</v>
      </c>
      <c r="BS368">
        <v>1700</v>
      </c>
      <c r="BT368">
        <v>1700</v>
      </c>
      <c r="BU368">
        <v>1</v>
      </c>
      <c r="BV368">
        <v>1700</v>
      </c>
      <c r="BW368">
        <v>1700</v>
      </c>
      <c r="BX368">
        <v>1</v>
      </c>
      <c r="BY368">
        <v>1</v>
      </c>
      <c r="BZ368">
        <v>1</v>
      </c>
      <c r="CA368">
        <v>1</v>
      </c>
      <c r="CB368">
        <v>1</v>
      </c>
      <c r="CC368">
        <v>0</v>
      </c>
      <c r="CD368">
        <v>0</v>
      </c>
      <c r="CE368">
        <v>0</v>
      </c>
      <c r="CF368">
        <v>0</v>
      </c>
      <c r="CG368">
        <v>1</v>
      </c>
      <c r="CH368">
        <v>5</v>
      </c>
      <c r="CI368" t="s">
        <v>6116</v>
      </c>
      <c r="CJ368" t="s">
        <v>6115</v>
      </c>
      <c r="CK368" t="s">
        <v>6114</v>
      </c>
      <c r="CL368" t="s">
        <v>6113</v>
      </c>
      <c r="CM368" t="s">
        <v>6112</v>
      </c>
      <c r="CN368" t="s">
        <v>6106</v>
      </c>
      <c r="CO368" t="s">
        <v>6111</v>
      </c>
      <c r="CP368" t="s">
        <v>6110</v>
      </c>
      <c r="CQ368" t="s">
        <v>6109</v>
      </c>
      <c r="CR368">
        <v>0</v>
      </c>
      <c r="CS368">
        <v>0</v>
      </c>
      <c r="CT368">
        <v>0</v>
      </c>
      <c r="CU368">
        <v>0</v>
      </c>
      <c r="CV368" t="s">
        <v>6108</v>
      </c>
      <c r="CW368" t="s">
        <v>6107</v>
      </c>
      <c r="CX368" t="s">
        <v>404</v>
      </c>
      <c r="CY368">
        <v>2895603</v>
      </c>
      <c r="CZ368" t="s">
        <v>514</v>
      </c>
      <c r="DA368">
        <v>1.2404879769999999</v>
      </c>
      <c r="DB368">
        <v>12404.87977</v>
      </c>
      <c r="DC368">
        <v>12404.87977</v>
      </c>
      <c r="DD368">
        <v>571</v>
      </c>
      <c r="DE368">
        <v>1</v>
      </c>
      <c r="DF368" t="s">
        <v>6106</v>
      </c>
      <c r="DG368">
        <v>0</v>
      </c>
      <c r="DH368" t="s">
        <v>6117</v>
      </c>
      <c r="DI368">
        <v>10000</v>
      </c>
      <c r="DJ368" t="s">
        <v>8571</v>
      </c>
      <c r="DK368">
        <v>650</v>
      </c>
      <c r="DL368">
        <v>18</v>
      </c>
      <c r="DM368" t="s">
        <v>2104</v>
      </c>
      <c r="DN368" t="s">
        <v>6028</v>
      </c>
      <c r="DO368" t="s">
        <v>8564</v>
      </c>
      <c r="DQ368">
        <f t="shared" si="11"/>
        <v>1</v>
      </c>
    </row>
    <row r="369" spans="1:121" x14ac:dyDescent="0.35">
      <c r="A369" t="str">
        <f t="shared" si="10"/>
        <v>IDDD08G6</v>
      </c>
      <c r="B369" t="s">
        <v>6099</v>
      </c>
      <c r="C369">
        <v>10000</v>
      </c>
      <c r="D369" t="s">
        <v>6099</v>
      </c>
      <c r="E369" t="s">
        <v>426</v>
      </c>
      <c r="F369" t="s">
        <v>6099</v>
      </c>
      <c r="G369" t="s">
        <v>6105</v>
      </c>
      <c r="H369" t="s">
        <v>2282</v>
      </c>
      <c r="I369" t="s">
        <v>2341</v>
      </c>
      <c r="J369" t="s">
        <v>6028</v>
      </c>
      <c r="K369">
        <v>10000</v>
      </c>
      <c r="L369" t="s">
        <v>6088</v>
      </c>
      <c r="M369" t="s">
        <v>6099</v>
      </c>
      <c r="N369" t="s">
        <v>6099</v>
      </c>
      <c r="O369" t="s">
        <v>6104</v>
      </c>
      <c r="P369" t="s">
        <v>6103</v>
      </c>
      <c r="Q369">
        <v>2895604</v>
      </c>
      <c r="R369" t="s">
        <v>6102</v>
      </c>
      <c r="S369" t="s">
        <v>6101</v>
      </c>
      <c r="T369" t="s">
        <v>6100</v>
      </c>
      <c r="U369">
        <v>0</v>
      </c>
      <c r="V369">
        <v>0</v>
      </c>
      <c r="W369">
        <v>0</v>
      </c>
      <c r="X369">
        <v>0</v>
      </c>
      <c r="Y369" t="s">
        <v>6099</v>
      </c>
      <c r="Z369" t="s">
        <v>6099</v>
      </c>
      <c r="AA369" t="s">
        <v>129</v>
      </c>
      <c r="AB369" t="s">
        <v>514</v>
      </c>
      <c r="AC369">
        <v>0</v>
      </c>
      <c r="AD369">
        <v>0</v>
      </c>
      <c r="AE369" t="s">
        <v>514</v>
      </c>
      <c r="AF369" t="s">
        <v>514</v>
      </c>
      <c r="AG369" t="s">
        <v>514</v>
      </c>
      <c r="AH369" t="s">
        <v>129</v>
      </c>
      <c r="AI369" t="s">
        <v>514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1.6605000000000001</v>
      </c>
      <c r="AQ369">
        <v>1.7589999999999999</v>
      </c>
      <c r="AR369">
        <v>1.8069500000000001</v>
      </c>
      <c r="AS369">
        <v>2.0909127879999998</v>
      </c>
      <c r="AT369">
        <v>2.21</v>
      </c>
      <c r="AU369">
        <v>1.6798274689999999</v>
      </c>
      <c r="AV369">
        <v>2.74</v>
      </c>
      <c r="AW369">
        <v>1.89</v>
      </c>
      <c r="AX369">
        <v>1.89</v>
      </c>
      <c r="AY369">
        <v>0</v>
      </c>
      <c r="AZ369">
        <v>0</v>
      </c>
      <c r="BA369">
        <v>0</v>
      </c>
      <c r="BB369">
        <v>0</v>
      </c>
      <c r="BC369">
        <v>2.54</v>
      </c>
      <c r="BD369">
        <v>1.7589999999999999</v>
      </c>
      <c r="BE369">
        <v>0</v>
      </c>
      <c r="BF369">
        <v>1700</v>
      </c>
      <c r="BG369">
        <v>0</v>
      </c>
      <c r="BH369">
        <v>0</v>
      </c>
      <c r="BI369">
        <v>20</v>
      </c>
      <c r="BJ369">
        <v>408</v>
      </c>
      <c r="BK369">
        <v>70</v>
      </c>
      <c r="BL369">
        <v>3377</v>
      </c>
      <c r="BM369">
        <v>408</v>
      </c>
      <c r="BN369">
        <v>0</v>
      </c>
      <c r="BO369">
        <v>0</v>
      </c>
      <c r="BP369">
        <v>0</v>
      </c>
      <c r="BQ369">
        <v>0</v>
      </c>
      <c r="BR369">
        <v>0</v>
      </c>
      <c r="BS369">
        <v>1700</v>
      </c>
      <c r="BT369">
        <v>1700</v>
      </c>
      <c r="BU369">
        <v>1</v>
      </c>
      <c r="BV369">
        <v>1700</v>
      </c>
      <c r="BW369">
        <v>1700</v>
      </c>
      <c r="BX369">
        <v>1</v>
      </c>
      <c r="BY369">
        <v>1</v>
      </c>
      <c r="BZ369">
        <v>1</v>
      </c>
      <c r="CA369">
        <v>1</v>
      </c>
      <c r="CB369">
        <v>1</v>
      </c>
      <c r="CC369">
        <v>0</v>
      </c>
      <c r="CD369">
        <v>0</v>
      </c>
      <c r="CE369">
        <v>0</v>
      </c>
      <c r="CF369">
        <v>0</v>
      </c>
      <c r="CG369">
        <v>1</v>
      </c>
      <c r="CH369">
        <v>4</v>
      </c>
      <c r="CI369" t="s">
        <v>6087</v>
      </c>
      <c r="CJ369" t="s">
        <v>6098</v>
      </c>
      <c r="CK369" t="s">
        <v>6097</v>
      </c>
      <c r="CL369" t="s">
        <v>6096</v>
      </c>
      <c r="CM369" t="s">
        <v>6095</v>
      </c>
      <c r="CN369" t="s">
        <v>6094</v>
      </c>
      <c r="CO369" t="s">
        <v>6093</v>
      </c>
      <c r="CP369" t="s">
        <v>6092</v>
      </c>
      <c r="CQ369" t="s">
        <v>6091</v>
      </c>
      <c r="CR369">
        <v>0</v>
      </c>
      <c r="CS369">
        <v>0</v>
      </c>
      <c r="CT369">
        <v>0</v>
      </c>
      <c r="CU369">
        <v>0</v>
      </c>
      <c r="CV369" t="s">
        <v>6090</v>
      </c>
      <c r="CW369" t="s">
        <v>6089</v>
      </c>
      <c r="CX369" t="s">
        <v>23</v>
      </c>
      <c r="CY369" t="s">
        <v>6088</v>
      </c>
      <c r="CZ369" t="s">
        <v>129</v>
      </c>
      <c r="DA369">
        <v>1.6605000000000001</v>
      </c>
      <c r="DB369">
        <v>16605</v>
      </c>
      <c r="DC369">
        <v>16605</v>
      </c>
      <c r="DD369">
        <v>0</v>
      </c>
      <c r="DE369">
        <v>1700</v>
      </c>
      <c r="DF369" t="s">
        <v>6087</v>
      </c>
      <c r="DG369">
        <v>0</v>
      </c>
      <c r="DH369" t="s">
        <v>6099</v>
      </c>
      <c r="DI369">
        <v>10000</v>
      </c>
      <c r="DJ369" t="s">
        <v>8571</v>
      </c>
      <c r="DK369">
        <v>650</v>
      </c>
      <c r="DL369">
        <v>24</v>
      </c>
      <c r="DM369" t="s">
        <v>2104</v>
      </c>
      <c r="DN369" t="s">
        <v>6028</v>
      </c>
      <c r="DO369" t="s">
        <v>8564</v>
      </c>
      <c r="DQ369">
        <f t="shared" si="11"/>
        <v>1</v>
      </c>
    </row>
    <row r="370" spans="1:121" x14ac:dyDescent="0.35">
      <c r="A370" t="str">
        <f t="shared" si="10"/>
        <v>IDDD10G6</v>
      </c>
      <c r="B370" t="s">
        <v>6079</v>
      </c>
      <c r="C370">
        <v>10000</v>
      </c>
      <c r="D370" t="s">
        <v>6079</v>
      </c>
      <c r="E370" t="s">
        <v>426</v>
      </c>
      <c r="F370" t="s">
        <v>6079</v>
      </c>
      <c r="G370" t="s">
        <v>6086</v>
      </c>
      <c r="H370" t="s">
        <v>2282</v>
      </c>
      <c r="I370" t="s">
        <v>2341</v>
      </c>
      <c r="J370" t="s">
        <v>6028</v>
      </c>
      <c r="K370">
        <v>10000</v>
      </c>
      <c r="L370" t="s">
        <v>6085</v>
      </c>
      <c r="M370" t="s">
        <v>6079</v>
      </c>
      <c r="N370" t="s">
        <v>6079</v>
      </c>
      <c r="O370" t="s">
        <v>6084</v>
      </c>
      <c r="P370" t="s">
        <v>6083</v>
      </c>
      <c r="Q370">
        <v>2895605</v>
      </c>
      <c r="R370" t="s">
        <v>6082</v>
      </c>
      <c r="S370" t="s">
        <v>6081</v>
      </c>
      <c r="T370" t="s">
        <v>6080</v>
      </c>
      <c r="U370">
        <v>0</v>
      </c>
      <c r="V370">
        <v>0</v>
      </c>
      <c r="W370">
        <v>0</v>
      </c>
      <c r="X370">
        <v>0</v>
      </c>
      <c r="Y370" t="s">
        <v>6079</v>
      </c>
      <c r="Z370" t="s">
        <v>6079</v>
      </c>
      <c r="AA370" t="s">
        <v>129</v>
      </c>
      <c r="AB370" t="s">
        <v>514</v>
      </c>
      <c r="AC370">
        <v>0</v>
      </c>
      <c r="AD370">
        <v>0</v>
      </c>
      <c r="AE370" t="s">
        <v>514</v>
      </c>
      <c r="AF370" t="s">
        <v>514</v>
      </c>
      <c r="AG370" t="s">
        <v>514</v>
      </c>
      <c r="AH370" t="s">
        <v>129</v>
      </c>
      <c r="AI370" t="s">
        <v>514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2.27813</v>
      </c>
      <c r="AQ370">
        <v>2.3529</v>
      </c>
      <c r="AR370">
        <v>2.2586900000000001</v>
      </c>
      <c r="AS370">
        <v>2.5624450680000002</v>
      </c>
      <c r="AT370">
        <v>2.76</v>
      </c>
      <c r="AU370">
        <v>2.0933234610000002</v>
      </c>
      <c r="AV370">
        <v>3.42</v>
      </c>
      <c r="AW370">
        <v>2.37</v>
      </c>
      <c r="AX370">
        <v>2.37</v>
      </c>
      <c r="AY370">
        <v>0</v>
      </c>
      <c r="AZ370">
        <v>0</v>
      </c>
      <c r="BA370">
        <v>0</v>
      </c>
      <c r="BB370">
        <v>0</v>
      </c>
      <c r="BC370">
        <v>3.05</v>
      </c>
      <c r="BD370">
        <v>2.3529</v>
      </c>
      <c r="BE370">
        <v>1700</v>
      </c>
      <c r="BF370">
        <v>1646</v>
      </c>
      <c r="BG370">
        <v>0</v>
      </c>
      <c r="BH370">
        <v>0</v>
      </c>
      <c r="BI370">
        <v>20</v>
      </c>
      <c r="BJ370">
        <v>352</v>
      </c>
      <c r="BK370">
        <v>50</v>
      </c>
      <c r="BL370">
        <v>2259</v>
      </c>
      <c r="BM370">
        <v>352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1646</v>
      </c>
      <c r="BT370">
        <v>1700</v>
      </c>
      <c r="BU370">
        <v>1</v>
      </c>
      <c r="BV370">
        <v>1700</v>
      </c>
      <c r="BW370">
        <v>1700</v>
      </c>
      <c r="BX370">
        <v>1</v>
      </c>
      <c r="BY370">
        <v>1</v>
      </c>
      <c r="BZ370">
        <v>1</v>
      </c>
      <c r="CA370">
        <v>1</v>
      </c>
      <c r="CB370">
        <v>1</v>
      </c>
      <c r="CC370">
        <v>0</v>
      </c>
      <c r="CD370">
        <v>0</v>
      </c>
      <c r="CE370">
        <v>0</v>
      </c>
      <c r="CF370">
        <v>0</v>
      </c>
      <c r="CG370">
        <v>1</v>
      </c>
      <c r="CH370">
        <v>3</v>
      </c>
      <c r="CI370" t="s">
        <v>6078</v>
      </c>
      <c r="CJ370" t="s">
        <v>6077</v>
      </c>
      <c r="CK370" t="s">
        <v>6076</v>
      </c>
      <c r="CL370" t="s">
        <v>6075</v>
      </c>
      <c r="CM370" t="s">
        <v>6074</v>
      </c>
      <c r="CN370" t="s">
        <v>6068</v>
      </c>
      <c r="CO370" t="s">
        <v>6073</v>
      </c>
      <c r="CP370" t="s">
        <v>6072</v>
      </c>
      <c r="CQ370" t="s">
        <v>6071</v>
      </c>
      <c r="CR370">
        <v>0</v>
      </c>
      <c r="CS370">
        <v>0</v>
      </c>
      <c r="CT370">
        <v>0</v>
      </c>
      <c r="CU370">
        <v>0</v>
      </c>
      <c r="CV370" t="s">
        <v>6070</v>
      </c>
      <c r="CW370" t="s">
        <v>6069</v>
      </c>
      <c r="CX370" t="s">
        <v>404</v>
      </c>
      <c r="CY370">
        <v>2895605</v>
      </c>
      <c r="CZ370" t="s">
        <v>514</v>
      </c>
      <c r="DA370">
        <v>2.0933234610000002</v>
      </c>
      <c r="DB370">
        <v>20933.23461</v>
      </c>
      <c r="DC370">
        <v>20933.23461</v>
      </c>
      <c r="DD370">
        <v>352</v>
      </c>
      <c r="DE370">
        <v>1</v>
      </c>
      <c r="DF370" t="s">
        <v>6068</v>
      </c>
      <c r="DG370">
        <v>0</v>
      </c>
      <c r="DH370" t="s">
        <v>6079</v>
      </c>
      <c r="DI370">
        <v>10000</v>
      </c>
      <c r="DJ370" t="s">
        <v>8571</v>
      </c>
      <c r="DK370">
        <v>650</v>
      </c>
      <c r="DL370">
        <v>29</v>
      </c>
      <c r="DM370" t="s">
        <v>2104</v>
      </c>
      <c r="DN370" t="s">
        <v>6028</v>
      </c>
      <c r="DO370" t="s">
        <v>8564</v>
      </c>
      <c r="DQ370">
        <f t="shared" si="11"/>
        <v>1</v>
      </c>
    </row>
    <row r="371" spans="1:121" x14ac:dyDescent="0.35">
      <c r="A371" t="str">
        <f t="shared" si="10"/>
        <v>IDDD12G6</v>
      </c>
      <c r="B371" t="s">
        <v>6060</v>
      </c>
      <c r="C371">
        <v>10000</v>
      </c>
      <c r="D371" t="s">
        <v>6060</v>
      </c>
      <c r="E371" t="s">
        <v>426</v>
      </c>
      <c r="F371" t="s">
        <v>6060</v>
      </c>
      <c r="G371" t="s">
        <v>6067</v>
      </c>
      <c r="H371" t="s">
        <v>2282</v>
      </c>
      <c r="I371" t="s">
        <v>2341</v>
      </c>
      <c r="J371" t="s">
        <v>6028</v>
      </c>
      <c r="K371">
        <v>10000</v>
      </c>
      <c r="L371" t="s">
        <v>6066</v>
      </c>
      <c r="M371" t="s">
        <v>6060</v>
      </c>
      <c r="N371" t="s">
        <v>6060</v>
      </c>
      <c r="O371" t="s">
        <v>6065</v>
      </c>
      <c r="P371" t="s">
        <v>6064</v>
      </c>
      <c r="Q371">
        <v>2895606</v>
      </c>
      <c r="R371" t="s">
        <v>6063</v>
      </c>
      <c r="S371" t="s">
        <v>6062</v>
      </c>
      <c r="T371" t="s">
        <v>6061</v>
      </c>
      <c r="U371">
        <v>0</v>
      </c>
      <c r="V371">
        <v>0</v>
      </c>
      <c r="W371">
        <v>0</v>
      </c>
      <c r="X371">
        <v>0</v>
      </c>
      <c r="Y371" t="s">
        <v>6060</v>
      </c>
      <c r="Z371" t="s">
        <v>6060</v>
      </c>
      <c r="AA371" t="s">
        <v>129</v>
      </c>
      <c r="AB371" t="s">
        <v>514</v>
      </c>
      <c r="AC371">
        <v>0</v>
      </c>
      <c r="AD371">
        <v>0</v>
      </c>
      <c r="AE371" t="s">
        <v>514</v>
      </c>
      <c r="AF371" t="s">
        <v>514</v>
      </c>
      <c r="AG371" t="s">
        <v>514</v>
      </c>
      <c r="AH371" t="s">
        <v>129</v>
      </c>
      <c r="AI371" t="s">
        <v>514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2.7337500000000001</v>
      </c>
      <c r="AQ371">
        <v>2.8490000000000002</v>
      </c>
      <c r="AR371">
        <v>2.7104300000000001</v>
      </c>
      <c r="AS371">
        <v>3.0748956710000002</v>
      </c>
      <c r="AT371">
        <v>3.31</v>
      </c>
      <c r="AU371">
        <v>2.5068194529999999</v>
      </c>
      <c r="AV371">
        <v>4.0999999999999996</v>
      </c>
      <c r="AW371">
        <v>2.84</v>
      </c>
      <c r="AX371">
        <v>2.84</v>
      </c>
      <c r="AY371">
        <v>0</v>
      </c>
      <c r="AZ371">
        <v>0</v>
      </c>
      <c r="BA371">
        <v>0</v>
      </c>
      <c r="BB371">
        <v>0</v>
      </c>
      <c r="BC371">
        <v>3.65</v>
      </c>
      <c r="BD371">
        <v>2.8490000000000002</v>
      </c>
      <c r="BE371">
        <v>0</v>
      </c>
      <c r="BF371">
        <v>1125</v>
      </c>
      <c r="BG371">
        <v>0</v>
      </c>
      <c r="BH371">
        <v>0</v>
      </c>
      <c r="BI371">
        <v>20</v>
      </c>
      <c r="BJ371">
        <v>414</v>
      </c>
      <c r="BK371">
        <v>20</v>
      </c>
      <c r="BL371">
        <v>2569</v>
      </c>
      <c r="BM371">
        <v>404</v>
      </c>
      <c r="BN371">
        <v>0</v>
      </c>
      <c r="BO371">
        <v>0</v>
      </c>
      <c r="BP371">
        <v>0</v>
      </c>
      <c r="BQ371">
        <v>0</v>
      </c>
      <c r="BR371">
        <v>0</v>
      </c>
      <c r="BS371">
        <v>1125</v>
      </c>
      <c r="BT371">
        <v>1700</v>
      </c>
      <c r="BU371">
        <v>1</v>
      </c>
      <c r="BV371">
        <v>1700</v>
      </c>
      <c r="BW371">
        <v>1700</v>
      </c>
      <c r="BX371">
        <v>1</v>
      </c>
      <c r="BY371">
        <v>1</v>
      </c>
      <c r="BZ371">
        <v>1</v>
      </c>
      <c r="CA371">
        <v>1</v>
      </c>
      <c r="CB371">
        <v>1</v>
      </c>
      <c r="CC371">
        <v>0</v>
      </c>
      <c r="CD371">
        <v>0</v>
      </c>
      <c r="CE371">
        <v>0</v>
      </c>
      <c r="CF371">
        <v>0</v>
      </c>
      <c r="CG371">
        <v>1</v>
      </c>
      <c r="CH371">
        <v>3</v>
      </c>
      <c r="CI371" t="s">
        <v>6059</v>
      </c>
      <c r="CJ371" t="s">
        <v>6058</v>
      </c>
      <c r="CK371" t="s">
        <v>6057</v>
      </c>
      <c r="CL371" t="s">
        <v>6056</v>
      </c>
      <c r="CM371" t="s">
        <v>6055</v>
      </c>
      <c r="CN371" t="s">
        <v>6049</v>
      </c>
      <c r="CO371" t="s">
        <v>6054</v>
      </c>
      <c r="CP371" t="s">
        <v>6053</v>
      </c>
      <c r="CQ371" t="s">
        <v>6052</v>
      </c>
      <c r="CR371">
        <v>0</v>
      </c>
      <c r="CS371">
        <v>0</v>
      </c>
      <c r="CT371">
        <v>0</v>
      </c>
      <c r="CU371">
        <v>0</v>
      </c>
      <c r="CV371" t="s">
        <v>6051</v>
      </c>
      <c r="CW371" t="s">
        <v>6050</v>
      </c>
      <c r="CX371" t="s">
        <v>404</v>
      </c>
      <c r="CY371">
        <v>2895606</v>
      </c>
      <c r="CZ371" t="s">
        <v>514</v>
      </c>
      <c r="DA371">
        <v>2.5068194529999999</v>
      </c>
      <c r="DB371">
        <v>25068.194530000001</v>
      </c>
      <c r="DC371">
        <v>25068.194530000001</v>
      </c>
      <c r="DD371">
        <v>414</v>
      </c>
      <c r="DE371">
        <v>1</v>
      </c>
      <c r="DF371" t="s">
        <v>6049</v>
      </c>
      <c r="DG371">
        <v>0</v>
      </c>
      <c r="DH371" t="s">
        <v>6060</v>
      </c>
      <c r="DI371">
        <v>10000</v>
      </c>
      <c r="DJ371" t="s">
        <v>8571</v>
      </c>
      <c r="DK371">
        <v>650</v>
      </c>
      <c r="DL371">
        <v>34</v>
      </c>
      <c r="DM371" t="s">
        <v>2104</v>
      </c>
      <c r="DN371" t="s">
        <v>6028</v>
      </c>
      <c r="DO371" t="s">
        <v>8564</v>
      </c>
      <c r="DQ371">
        <f t="shared" si="11"/>
        <v>1</v>
      </c>
    </row>
    <row r="372" spans="1:121" x14ac:dyDescent="0.35">
      <c r="A372" t="str">
        <f t="shared" si="10"/>
        <v>IDDD16G6</v>
      </c>
      <c r="B372" t="s">
        <v>6031</v>
      </c>
      <c r="C372">
        <v>10000</v>
      </c>
      <c r="D372" t="s">
        <v>6031</v>
      </c>
      <c r="E372" t="s">
        <v>426</v>
      </c>
      <c r="F372" t="s">
        <v>6031</v>
      </c>
      <c r="G372" t="s">
        <v>6048</v>
      </c>
      <c r="H372" t="s">
        <v>2282</v>
      </c>
      <c r="I372" t="s">
        <v>2341</v>
      </c>
      <c r="J372" t="s">
        <v>6028</v>
      </c>
      <c r="K372">
        <v>10000</v>
      </c>
      <c r="L372" t="s">
        <v>6047</v>
      </c>
      <c r="M372" t="s">
        <v>6031</v>
      </c>
      <c r="N372">
        <v>0</v>
      </c>
      <c r="O372" t="s">
        <v>6046</v>
      </c>
      <c r="P372" t="s">
        <v>6045</v>
      </c>
      <c r="Q372">
        <v>2895607</v>
      </c>
      <c r="R372" t="s">
        <v>6044</v>
      </c>
      <c r="S372" t="s">
        <v>6043</v>
      </c>
      <c r="T372" t="s">
        <v>6042</v>
      </c>
      <c r="U372">
        <v>0</v>
      </c>
      <c r="V372">
        <v>0</v>
      </c>
      <c r="W372">
        <v>0</v>
      </c>
      <c r="X372">
        <v>0</v>
      </c>
      <c r="Y372" t="s">
        <v>6031</v>
      </c>
      <c r="Z372" t="s">
        <v>6031</v>
      </c>
      <c r="AA372" t="s">
        <v>129</v>
      </c>
      <c r="AB372" t="s">
        <v>514</v>
      </c>
      <c r="AC372">
        <v>0</v>
      </c>
      <c r="AD372">
        <v>0</v>
      </c>
      <c r="AE372" t="s">
        <v>514</v>
      </c>
      <c r="AF372" t="s">
        <v>514</v>
      </c>
      <c r="AG372" t="s">
        <v>514</v>
      </c>
      <c r="AH372" t="s">
        <v>129</v>
      </c>
      <c r="AI372" t="s">
        <v>514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3.64486</v>
      </c>
      <c r="AQ372">
        <v>3.9950000000000001</v>
      </c>
      <c r="AR372">
        <v>0</v>
      </c>
      <c r="AS372">
        <v>4.1818255759999996</v>
      </c>
      <c r="AT372">
        <v>4.0599999999999996</v>
      </c>
      <c r="AU372">
        <v>3.5147159349999999</v>
      </c>
      <c r="AV372">
        <v>5.23</v>
      </c>
      <c r="AW372">
        <v>4.1900000000000004</v>
      </c>
      <c r="AX372">
        <v>3.65</v>
      </c>
      <c r="AY372">
        <v>0</v>
      </c>
      <c r="AZ372">
        <v>0</v>
      </c>
      <c r="BA372">
        <v>0</v>
      </c>
      <c r="BB372">
        <v>0</v>
      </c>
      <c r="BC372">
        <v>4.7300000000000004</v>
      </c>
      <c r="BD372">
        <v>3.9950000000000001</v>
      </c>
      <c r="BE372">
        <v>0</v>
      </c>
      <c r="BF372">
        <v>951</v>
      </c>
      <c r="BG372">
        <v>0</v>
      </c>
      <c r="BH372">
        <v>1700</v>
      </c>
      <c r="BI372">
        <v>20</v>
      </c>
      <c r="BJ372">
        <v>378</v>
      </c>
      <c r="BK372">
        <v>20</v>
      </c>
      <c r="BL372">
        <v>2252</v>
      </c>
      <c r="BM372">
        <v>368</v>
      </c>
      <c r="BN372">
        <v>0</v>
      </c>
      <c r="BO372">
        <v>0</v>
      </c>
      <c r="BP372">
        <v>0</v>
      </c>
      <c r="BQ372">
        <v>0</v>
      </c>
      <c r="BR372">
        <v>0</v>
      </c>
      <c r="BS372">
        <v>951</v>
      </c>
      <c r="BT372">
        <v>1700</v>
      </c>
      <c r="BU372">
        <v>1</v>
      </c>
      <c r="BV372">
        <v>0</v>
      </c>
      <c r="BW372">
        <v>1700</v>
      </c>
      <c r="BX372">
        <v>1</v>
      </c>
      <c r="BY372">
        <v>1</v>
      </c>
      <c r="BZ372">
        <v>1</v>
      </c>
      <c r="CA372">
        <v>1</v>
      </c>
      <c r="CB372">
        <v>1</v>
      </c>
      <c r="CC372">
        <v>0</v>
      </c>
      <c r="CD372">
        <v>0</v>
      </c>
      <c r="CE372">
        <v>0</v>
      </c>
      <c r="CF372">
        <v>0</v>
      </c>
      <c r="CG372">
        <v>1</v>
      </c>
      <c r="CH372">
        <v>2</v>
      </c>
      <c r="CI372" t="s">
        <v>6041</v>
      </c>
      <c r="CJ372" t="s">
        <v>6040</v>
      </c>
      <c r="CK372">
        <v>0</v>
      </c>
      <c r="CL372" t="s">
        <v>6039</v>
      </c>
      <c r="CM372" t="s">
        <v>6038</v>
      </c>
      <c r="CN372" t="s">
        <v>6037</v>
      </c>
      <c r="CO372" t="s">
        <v>6036</v>
      </c>
      <c r="CP372" t="s">
        <v>6035</v>
      </c>
      <c r="CQ372" t="s">
        <v>6034</v>
      </c>
      <c r="CR372">
        <v>0</v>
      </c>
      <c r="CS372">
        <v>0</v>
      </c>
      <c r="CT372">
        <v>0</v>
      </c>
      <c r="CU372">
        <v>0</v>
      </c>
      <c r="CV372" t="s">
        <v>6033</v>
      </c>
      <c r="CW372" t="s">
        <v>6032</v>
      </c>
      <c r="CX372" t="s">
        <v>4961</v>
      </c>
      <c r="CY372" t="s">
        <v>6031</v>
      </c>
      <c r="CZ372">
        <v>0</v>
      </c>
      <c r="DA372">
        <v>3.03</v>
      </c>
      <c r="DB372">
        <v>30300</v>
      </c>
      <c r="DC372">
        <v>30300</v>
      </c>
      <c r="DD372">
        <v>5064</v>
      </c>
      <c r="DE372">
        <v>1</v>
      </c>
      <c r="DF372" t="s">
        <v>6030</v>
      </c>
      <c r="DG372">
        <v>0</v>
      </c>
      <c r="DH372" t="s">
        <v>6031</v>
      </c>
      <c r="DI372">
        <v>10000</v>
      </c>
      <c r="DJ372" t="s">
        <v>8571</v>
      </c>
      <c r="DK372">
        <v>650</v>
      </c>
      <c r="DL372">
        <v>43</v>
      </c>
      <c r="DM372" t="s">
        <v>2104</v>
      </c>
      <c r="DN372" t="s">
        <v>6028</v>
      </c>
      <c r="DO372" t="s">
        <v>8564</v>
      </c>
      <c r="DQ372">
        <f t="shared" si="11"/>
        <v>1</v>
      </c>
    </row>
    <row r="373" spans="1:121" x14ac:dyDescent="0.35">
      <c r="A373" t="str">
        <f t="shared" si="10"/>
        <v>IDDD20G6</v>
      </c>
      <c r="B373" t="s">
        <v>6011</v>
      </c>
      <c r="C373">
        <v>10000</v>
      </c>
      <c r="D373" t="s">
        <v>6011</v>
      </c>
      <c r="E373" t="s">
        <v>426</v>
      </c>
      <c r="F373" t="s">
        <v>6011</v>
      </c>
      <c r="G373" t="s">
        <v>6029</v>
      </c>
      <c r="H373" t="s">
        <v>2282</v>
      </c>
      <c r="I373" t="s">
        <v>2341</v>
      </c>
      <c r="J373" t="s">
        <v>6028</v>
      </c>
      <c r="K373">
        <v>10000</v>
      </c>
      <c r="L373" t="s">
        <v>6027</v>
      </c>
      <c r="M373" t="s">
        <v>6011</v>
      </c>
      <c r="N373">
        <v>0</v>
      </c>
      <c r="O373" t="s">
        <v>6026</v>
      </c>
      <c r="P373" t="s">
        <v>6025</v>
      </c>
      <c r="Q373">
        <v>2895608</v>
      </c>
      <c r="R373" t="s">
        <v>6024</v>
      </c>
      <c r="S373" t="s">
        <v>6023</v>
      </c>
      <c r="T373" t="s">
        <v>6022</v>
      </c>
      <c r="U373">
        <v>0</v>
      </c>
      <c r="V373">
        <v>0</v>
      </c>
      <c r="W373">
        <v>0</v>
      </c>
      <c r="X373">
        <v>0</v>
      </c>
      <c r="Y373" t="s">
        <v>6011</v>
      </c>
      <c r="Z373" t="s">
        <v>6011</v>
      </c>
      <c r="AA373" t="s">
        <v>129</v>
      </c>
      <c r="AB373" t="s">
        <v>514</v>
      </c>
      <c r="AC373">
        <v>0</v>
      </c>
      <c r="AD373">
        <v>0</v>
      </c>
      <c r="AE373" t="s">
        <v>514</v>
      </c>
      <c r="AF373" t="s">
        <v>514</v>
      </c>
      <c r="AG373" t="s">
        <v>514</v>
      </c>
      <c r="AH373" t="s">
        <v>129</v>
      </c>
      <c r="AI373" t="s">
        <v>514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4.5562500000000004</v>
      </c>
      <c r="AQ373">
        <v>4.3819999999999997</v>
      </c>
      <c r="AR373">
        <v>0</v>
      </c>
      <c r="AS373">
        <v>5.2273779960000004</v>
      </c>
      <c r="AT373">
        <v>5.08</v>
      </c>
      <c r="AU373">
        <v>4.3287861699999999</v>
      </c>
      <c r="AV373">
        <v>5.38</v>
      </c>
      <c r="AW373">
        <v>5.24</v>
      </c>
      <c r="AX373">
        <v>4.5599999999999996</v>
      </c>
      <c r="AY373">
        <v>0</v>
      </c>
      <c r="AZ373">
        <v>0</v>
      </c>
      <c r="BA373">
        <v>0</v>
      </c>
      <c r="BB373">
        <v>0</v>
      </c>
      <c r="BC373">
        <v>5.93</v>
      </c>
      <c r="BD373">
        <v>3.9510000000000001</v>
      </c>
      <c r="BE373">
        <v>0</v>
      </c>
      <c r="BF373">
        <v>2721</v>
      </c>
      <c r="BG373">
        <v>0</v>
      </c>
      <c r="BH373">
        <v>1680</v>
      </c>
      <c r="BI373">
        <v>20</v>
      </c>
      <c r="BJ373">
        <v>429</v>
      </c>
      <c r="BK373">
        <v>20</v>
      </c>
      <c r="BL373">
        <v>1497</v>
      </c>
      <c r="BM373">
        <v>414</v>
      </c>
      <c r="BN373">
        <v>0</v>
      </c>
      <c r="BO373">
        <v>0</v>
      </c>
      <c r="BP373">
        <v>0</v>
      </c>
      <c r="BQ373">
        <v>0</v>
      </c>
      <c r="BR373">
        <v>0</v>
      </c>
      <c r="BS373">
        <v>1700</v>
      </c>
      <c r="BT373">
        <v>1700</v>
      </c>
      <c r="BU373">
        <v>1</v>
      </c>
      <c r="BV373">
        <v>0</v>
      </c>
      <c r="BW373">
        <v>1700</v>
      </c>
      <c r="BX373">
        <v>1</v>
      </c>
      <c r="BY373">
        <v>1</v>
      </c>
      <c r="BZ373">
        <v>1</v>
      </c>
      <c r="CA373">
        <v>1</v>
      </c>
      <c r="CB373">
        <v>1</v>
      </c>
      <c r="CC373">
        <v>0</v>
      </c>
      <c r="CD373">
        <v>0</v>
      </c>
      <c r="CE373">
        <v>0</v>
      </c>
      <c r="CF373">
        <v>0</v>
      </c>
      <c r="CG373">
        <v>1</v>
      </c>
      <c r="CH373">
        <v>1700</v>
      </c>
      <c r="CI373" t="s">
        <v>6021</v>
      </c>
      <c r="CJ373" t="s">
        <v>6020</v>
      </c>
      <c r="CK373">
        <v>0</v>
      </c>
      <c r="CL373" t="s">
        <v>6019</v>
      </c>
      <c r="CM373" t="s">
        <v>6018</v>
      </c>
      <c r="CN373" t="s">
        <v>6017</v>
      </c>
      <c r="CO373" t="s">
        <v>6016</v>
      </c>
      <c r="CP373" t="s">
        <v>6015</v>
      </c>
      <c r="CQ373" t="s">
        <v>6014</v>
      </c>
      <c r="CR373">
        <v>0</v>
      </c>
      <c r="CS373">
        <v>0</v>
      </c>
      <c r="CT373">
        <v>0</v>
      </c>
      <c r="CU373">
        <v>0</v>
      </c>
      <c r="CV373" t="s">
        <v>6013</v>
      </c>
      <c r="CW373" t="s">
        <v>6012</v>
      </c>
      <c r="CX373" t="s">
        <v>4961</v>
      </c>
      <c r="CY373" t="s">
        <v>6011</v>
      </c>
      <c r="CZ373">
        <v>0</v>
      </c>
      <c r="DA373">
        <v>3.79</v>
      </c>
      <c r="DB373">
        <v>37900</v>
      </c>
      <c r="DC373">
        <v>37900</v>
      </c>
      <c r="DD373">
        <v>4543</v>
      </c>
      <c r="DE373">
        <v>1</v>
      </c>
      <c r="DF373" t="s">
        <v>6010</v>
      </c>
      <c r="DG373">
        <v>0</v>
      </c>
      <c r="DH373" t="s">
        <v>6011</v>
      </c>
      <c r="DI373">
        <v>10000</v>
      </c>
      <c r="DJ373" t="s">
        <v>8571</v>
      </c>
      <c r="DK373">
        <v>650</v>
      </c>
      <c r="DL373">
        <v>51</v>
      </c>
      <c r="DM373" t="s">
        <v>2104</v>
      </c>
      <c r="DN373" t="s">
        <v>6028</v>
      </c>
      <c r="DO373" t="s">
        <v>8564</v>
      </c>
      <c r="DQ373">
        <f t="shared" si="11"/>
        <v>1</v>
      </c>
    </row>
    <row r="374" spans="1:121" x14ac:dyDescent="0.35">
      <c r="A374" t="str">
        <f t="shared" si="10"/>
        <v>IDH02G65</v>
      </c>
      <c r="B374" t="s">
        <v>5976</v>
      </c>
      <c r="C374">
        <v>10000</v>
      </c>
      <c r="D374" t="s">
        <v>5976</v>
      </c>
      <c r="E374" t="s">
        <v>426</v>
      </c>
      <c r="F374" t="s">
        <v>5976</v>
      </c>
      <c r="G374" t="s">
        <v>5987</v>
      </c>
      <c r="H374" t="s">
        <v>2282</v>
      </c>
      <c r="I374" t="s">
        <v>5237</v>
      </c>
      <c r="J374" t="s">
        <v>3653</v>
      </c>
      <c r="K374">
        <v>10000</v>
      </c>
      <c r="L374" t="s">
        <v>5986</v>
      </c>
      <c r="M374">
        <v>0</v>
      </c>
      <c r="N374" t="s">
        <v>5976</v>
      </c>
      <c r="O374" t="s">
        <v>5985</v>
      </c>
      <c r="P374">
        <v>0</v>
      </c>
      <c r="Q374">
        <v>0</v>
      </c>
      <c r="R374">
        <v>0</v>
      </c>
      <c r="S374" t="s">
        <v>5984</v>
      </c>
      <c r="T374">
        <v>0</v>
      </c>
      <c r="U374">
        <v>0</v>
      </c>
      <c r="V374">
        <v>0</v>
      </c>
      <c r="W374">
        <v>0</v>
      </c>
      <c r="X374" t="s">
        <v>5983</v>
      </c>
      <c r="Y374" t="s">
        <v>5983</v>
      </c>
      <c r="Z374">
        <v>0</v>
      </c>
      <c r="AA374" t="s">
        <v>48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 t="s">
        <v>48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0.84906000000000004</v>
      </c>
      <c r="AQ374">
        <v>0</v>
      </c>
      <c r="AR374">
        <v>0.60601000000000005</v>
      </c>
      <c r="AS374">
        <v>0.71296394600000002</v>
      </c>
      <c r="AT374">
        <v>0</v>
      </c>
      <c r="AU374">
        <v>0</v>
      </c>
      <c r="AV374">
        <v>0</v>
      </c>
      <c r="AW374">
        <v>0.63500000000000001</v>
      </c>
      <c r="AX374">
        <v>0</v>
      </c>
      <c r="AY374">
        <v>0</v>
      </c>
      <c r="AZ374">
        <v>0</v>
      </c>
      <c r="BA374">
        <v>0</v>
      </c>
      <c r="BB374">
        <v>0.58745246699999998</v>
      </c>
      <c r="BC374">
        <v>0.85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465</v>
      </c>
      <c r="BR374">
        <v>0</v>
      </c>
      <c r="BS374">
        <v>0</v>
      </c>
      <c r="BT374">
        <v>500</v>
      </c>
      <c r="BU374">
        <v>0</v>
      </c>
      <c r="BV374">
        <v>550</v>
      </c>
      <c r="BW374">
        <v>50</v>
      </c>
      <c r="BX374">
        <v>0</v>
      </c>
      <c r="BY374">
        <v>0</v>
      </c>
      <c r="BZ374">
        <v>0</v>
      </c>
      <c r="CA374">
        <v>1</v>
      </c>
      <c r="CB374">
        <v>0</v>
      </c>
      <c r="CC374">
        <v>0</v>
      </c>
      <c r="CD374">
        <v>0</v>
      </c>
      <c r="CE374">
        <v>0</v>
      </c>
      <c r="CF374">
        <v>5</v>
      </c>
      <c r="CG374">
        <v>1</v>
      </c>
      <c r="CH374">
        <v>0</v>
      </c>
      <c r="CI374" t="s">
        <v>5982</v>
      </c>
      <c r="CJ374">
        <v>0</v>
      </c>
      <c r="CK374" t="s">
        <v>5981</v>
      </c>
      <c r="CL374" t="s">
        <v>5980</v>
      </c>
      <c r="CM374">
        <v>0</v>
      </c>
      <c r="CN374">
        <v>0</v>
      </c>
      <c r="CO374">
        <v>0</v>
      </c>
      <c r="CP374" t="s">
        <v>5979</v>
      </c>
      <c r="CQ374">
        <v>0</v>
      </c>
      <c r="CR374">
        <v>0</v>
      </c>
      <c r="CS374">
        <v>0</v>
      </c>
      <c r="CT374">
        <v>0</v>
      </c>
      <c r="CU374" t="s">
        <v>5978</v>
      </c>
      <c r="CV374" t="s">
        <v>5977</v>
      </c>
      <c r="CW374">
        <v>0</v>
      </c>
      <c r="CX374" t="s">
        <v>4961</v>
      </c>
      <c r="CY374" t="s">
        <v>5976</v>
      </c>
      <c r="CZ374">
        <v>0</v>
      </c>
      <c r="DA374">
        <v>0.54</v>
      </c>
      <c r="DB374">
        <v>5400</v>
      </c>
      <c r="DC374">
        <v>5400</v>
      </c>
      <c r="DD374">
        <v>1000</v>
      </c>
      <c r="DE374">
        <v>1</v>
      </c>
      <c r="DF374" t="s">
        <v>5975</v>
      </c>
      <c r="DG374">
        <v>0</v>
      </c>
      <c r="DH374" t="s">
        <v>5976</v>
      </c>
      <c r="DI374">
        <v>10000</v>
      </c>
      <c r="DJ374" t="s">
        <v>8571</v>
      </c>
      <c r="DK374">
        <v>650</v>
      </c>
      <c r="DL374">
        <v>2</v>
      </c>
      <c r="DM374" t="s">
        <v>5237</v>
      </c>
      <c r="DN374" t="s">
        <v>3653</v>
      </c>
      <c r="DO374" t="s">
        <v>8525</v>
      </c>
      <c r="DQ374">
        <f t="shared" si="11"/>
        <v>1</v>
      </c>
    </row>
    <row r="375" spans="1:121" x14ac:dyDescent="0.35">
      <c r="A375" t="str">
        <f t="shared" si="10"/>
        <v>IDH03G65</v>
      </c>
      <c r="B375" t="s">
        <v>5974</v>
      </c>
      <c r="C375">
        <v>10000</v>
      </c>
      <c r="D375" t="s">
        <v>5974</v>
      </c>
      <c r="E375" t="s">
        <v>426</v>
      </c>
      <c r="F375" t="s">
        <v>5954</v>
      </c>
      <c r="G375" t="s">
        <v>5973</v>
      </c>
      <c r="H375" t="s">
        <v>2282</v>
      </c>
      <c r="I375" t="s">
        <v>5972</v>
      </c>
      <c r="J375" t="s">
        <v>5971</v>
      </c>
      <c r="K375">
        <v>10000</v>
      </c>
      <c r="L375" t="s">
        <v>5970</v>
      </c>
      <c r="M375">
        <v>0</v>
      </c>
      <c r="N375" t="s">
        <v>5954</v>
      </c>
      <c r="O375" t="s">
        <v>5969</v>
      </c>
      <c r="P375" t="s">
        <v>5968</v>
      </c>
      <c r="Q375">
        <v>3155009</v>
      </c>
      <c r="R375">
        <v>0</v>
      </c>
      <c r="S375" t="s">
        <v>5967</v>
      </c>
      <c r="T375" t="s">
        <v>5966</v>
      </c>
      <c r="U375">
        <v>0</v>
      </c>
      <c r="V375">
        <v>8922122</v>
      </c>
      <c r="W375">
        <v>0</v>
      </c>
      <c r="X375">
        <v>0</v>
      </c>
      <c r="Y375" t="s">
        <v>5965</v>
      </c>
      <c r="Z375" t="s">
        <v>5954</v>
      </c>
      <c r="AA375" t="s">
        <v>48</v>
      </c>
      <c r="AB375">
        <v>0</v>
      </c>
      <c r="AC375">
        <v>0</v>
      </c>
      <c r="AD375">
        <v>0</v>
      </c>
      <c r="AE375" t="s">
        <v>48</v>
      </c>
      <c r="AF375">
        <v>0</v>
      </c>
      <c r="AG375">
        <v>0</v>
      </c>
      <c r="AH375" t="s">
        <v>48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0.77210000000000001</v>
      </c>
      <c r="AQ375">
        <v>0</v>
      </c>
      <c r="AR375">
        <v>0.73685999999999996</v>
      </c>
      <c r="AS375">
        <v>0.88505362799999998</v>
      </c>
      <c r="AT375">
        <v>1.1100000000000001</v>
      </c>
      <c r="AU375">
        <v>0.80760936000000005</v>
      </c>
      <c r="AV375">
        <v>0</v>
      </c>
      <c r="AW375">
        <v>0.81499999999999995</v>
      </c>
      <c r="AX375">
        <v>0.78500000000000003</v>
      </c>
      <c r="AY375">
        <v>0</v>
      </c>
      <c r="AZ375">
        <v>1.3939999999999999</v>
      </c>
      <c r="BA375">
        <v>0</v>
      </c>
      <c r="BB375">
        <v>0</v>
      </c>
      <c r="BC375">
        <v>0.94</v>
      </c>
      <c r="BD375">
        <v>1.7212000000000001</v>
      </c>
      <c r="BE375">
        <v>624</v>
      </c>
      <c r="BF375">
        <v>0</v>
      </c>
      <c r="BG375">
        <v>0</v>
      </c>
      <c r="BH375">
        <v>0</v>
      </c>
      <c r="BI375">
        <v>988</v>
      </c>
      <c r="BJ375">
        <v>450</v>
      </c>
      <c r="BK375">
        <v>0</v>
      </c>
      <c r="BL375">
        <v>608</v>
      </c>
      <c r="BM375">
        <v>450</v>
      </c>
      <c r="BN375">
        <v>0</v>
      </c>
      <c r="BO375">
        <v>0</v>
      </c>
      <c r="BP375">
        <v>0</v>
      </c>
      <c r="BQ375">
        <v>0</v>
      </c>
      <c r="BR375">
        <v>457</v>
      </c>
      <c r="BS375">
        <v>988</v>
      </c>
      <c r="BT375">
        <v>1</v>
      </c>
      <c r="BU375">
        <v>0</v>
      </c>
      <c r="BV375">
        <v>432</v>
      </c>
      <c r="BW375">
        <v>50</v>
      </c>
      <c r="BX375">
        <v>1</v>
      </c>
      <c r="BY375">
        <v>1</v>
      </c>
      <c r="BZ375">
        <v>0</v>
      </c>
      <c r="CA375">
        <v>1</v>
      </c>
      <c r="CB375">
        <v>1</v>
      </c>
      <c r="CC375">
        <v>0</v>
      </c>
      <c r="CD375">
        <v>5</v>
      </c>
      <c r="CE375">
        <v>0</v>
      </c>
      <c r="CF375">
        <v>0</v>
      </c>
      <c r="CG375">
        <v>1</v>
      </c>
      <c r="CH375">
        <v>11</v>
      </c>
      <c r="CI375" t="s">
        <v>5964</v>
      </c>
      <c r="CJ375">
        <v>0</v>
      </c>
      <c r="CK375" t="s">
        <v>5963</v>
      </c>
      <c r="CL375" t="s">
        <v>5962</v>
      </c>
      <c r="CM375" t="s">
        <v>5961</v>
      </c>
      <c r="CN375" t="s">
        <v>5960</v>
      </c>
      <c r="CO375">
        <v>0</v>
      </c>
      <c r="CP375" t="s">
        <v>5959</v>
      </c>
      <c r="CQ375" t="s">
        <v>5958</v>
      </c>
      <c r="CR375">
        <v>0</v>
      </c>
      <c r="CS375" t="s">
        <v>5957</v>
      </c>
      <c r="CT375">
        <v>0</v>
      </c>
      <c r="CU375">
        <v>0</v>
      </c>
      <c r="CV375" t="s">
        <v>5956</v>
      </c>
      <c r="CW375" t="s">
        <v>5955</v>
      </c>
      <c r="CX375" t="s">
        <v>4961</v>
      </c>
      <c r="CY375" t="s">
        <v>5954</v>
      </c>
      <c r="CZ375">
        <v>0</v>
      </c>
      <c r="DA375">
        <v>0.72</v>
      </c>
      <c r="DB375">
        <v>7200</v>
      </c>
      <c r="DC375">
        <v>7200</v>
      </c>
      <c r="DD375">
        <v>125</v>
      </c>
      <c r="DE375">
        <v>1</v>
      </c>
      <c r="DF375" t="s">
        <v>5953</v>
      </c>
      <c r="DG375">
        <v>0</v>
      </c>
      <c r="DH375" t="s">
        <v>5974</v>
      </c>
      <c r="DI375">
        <v>10000</v>
      </c>
      <c r="DJ375" t="s">
        <v>8571</v>
      </c>
      <c r="DK375">
        <v>650</v>
      </c>
      <c r="DL375">
        <v>3</v>
      </c>
      <c r="DM375" t="s">
        <v>5972</v>
      </c>
      <c r="DN375" t="s">
        <v>5971</v>
      </c>
      <c r="DO375" t="s">
        <v>8525</v>
      </c>
      <c r="DQ375">
        <f t="shared" si="11"/>
        <v>1</v>
      </c>
    </row>
    <row r="376" spans="1:121" x14ac:dyDescent="0.35">
      <c r="A376" t="str">
        <f t="shared" si="10"/>
        <v>IDH04G65</v>
      </c>
      <c r="B376" t="s">
        <v>5928</v>
      </c>
      <c r="C376">
        <v>10000</v>
      </c>
      <c r="D376" t="s">
        <v>5928</v>
      </c>
      <c r="E376" t="s">
        <v>426</v>
      </c>
      <c r="F376" t="s">
        <v>5928</v>
      </c>
      <c r="G376" t="s">
        <v>5931</v>
      </c>
      <c r="H376" t="s">
        <v>2282</v>
      </c>
      <c r="I376" t="s">
        <v>4841</v>
      </c>
      <c r="J376" t="s">
        <v>5930</v>
      </c>
      <c r="K376">
        <v>10000</v>
      </c>
      <c r="L376" t="s">
        <v>5929</v>
      </c>
      <c r="M376">
        <v>0</v>
      </c>
      <c r="N376" t="s">
        <v>5928</v>
      </c>
      <c r="O376" t="s">
        <v>5927</v>
      </c>
      <c r="P376" t="s">
        <v>5926</v>
      </c>
      <c r="Q376">
        <v>2480912</v>
      </c>
      <c r="R376">
        <v>0</v>
      </c>
      <c r="S376" t="s">
        <v>5925</v>
      </c>
      <c r="T376" t="s">
        <v>5924</v>
      </c>
      <c r="U376">
        <v>0</v>
      </c>
      <c r="V376">
        <v>0</v>
      </c>
      <c r="W376">
        <v>0</v>
      </c>
      <c r="X376" t="s">
        <v>5923</v>
      </c>
      <c r="Y376" t="s">
        <v>5923</v>
      </c>
      <c r="Z376">
        <v>0</v>
      </c>
      <c r="AA376" t="s">
        <v>48</v>
      </c>
      <c r="AB376">
        <v>0</v>
      </c>
      <c r="AC376">
        <v>0</v>
      </c>
      <c r="AD376">
        <v>0</v>
      </c>
      <c r="AE376" t="s">
        <v>48</v>
      </c>
      <c r="AF376">
        <v>0</v>
      </c>
      <c r="AG376">
        <v>0</v>
      </c>
      <c r="AH376" t="s">
        <v>48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0.93747000000000003</v>
      </c>
      <c r="AQ376">
        <v>0</v>
      </c>
      <c r="AR376">
        <v>0.93047999999999997</v>
      </c>
      <c r="AS376">
        <v>1.0748572599999999</v>
      </c>
      <c r="AT376">
        <v>0.82499999999999996</v>
      </c>
      <c r="AU376">
        <v>0.79985631000000001</v>
      </c>
      <c r="AV376">
        <v>0</v>
      </c>
      <c r="AW376">
        <v>0.98899999999999999</v>
      </c>
      <c r="AX376">
        <v>0.95299999999999996</v>
      </c>
      <c r="AY376">
        <v>0</v>
      </c>
      <c r="AZ376">
        <v>0</v>
      </c>
      <c r="BA376">
        <v>0</v>
      </c>
      <c r="BB376">
        <v>0.96025884100000003</v>
      </c>
      <c r="BC376">
        <v>1.22</v>
      </c>
      <c r="BD376">
        <v>0</v>
      </c>
      <c r="BE376">
        <v>4878</v>
      </c>
      <c r="BF376">
        <v>0</v>
      </c>
      <c r="BG376">
        <v>0</v>
      </c>
      <c r="BH376">
        <v>0</v>
      </c>
      <c r="BI376">
        <v>4</v>
      </c>
      <c r="BJ376">
        <v>0</v>
      </c>
      <c r="BK376">
        <v>0</v>
      </c>
      <c r="BL376">
        <v>0</v>
      </c>
      <c r="BM376">
        <v>500</v>
      </c>
      <c r="BN376">
        <v>0</v>
      </c>
      <c r="BO376">
        <v>0</v>
      </c>
      <c r="BP376">
        <v>0</v>
      </c>
      <c r="BQ376">
        <v>760</v>
      </c>
      <c r="BR376">
        <v>462</v>
      </c>
      <c r="BS376">
        <v>0</v>
      </c>
      <c r="BT376">
        <v>1</v>
      </c>
      <c r="BU376">
        <v>0</v>
      </c>
      <c r="BV376">
        <v>500</v>
      </c>
      <c r="BW376">
        <v>50</v>
      </c>
      <c r="BX376">
        <v>50</v>
      </c>
      <c r="BY376">
        <v>1</v>
      </c>
      <c r="BZ376">
        <v>0</v>
      </c>
      <c r="CA376">
        <v>1</v>
      </c>
      <c r="CB376">
        <v>1</v>
      </c>
      <c r="CC376">
        <v>0</v>
      </c>
      <c r="CD376">
        <v>0</v>
      </c>
      <c r="CE376">
        <v>0</v>
      </c>
      <c r="CF376">
        <v>5</v>
      </c>
      <c r="CG376">
        <v>1</v>
      </c>
      <c r="CH376">
        <v>0</v>
      </c>
      <c r="CI376" t="s">
        <v>5922</v>
      </c>
      <c r="CJ376">
        <v>0</v>
      </c>
      <c r="CK376" t="s">
        <v>5921</v>
      </c>
      <c r="CL376" t="s">
        <v>5920</v>
      </c>
      <c r="CM376" t="s">
        <v>5919</v>
      </c>
      <c r="CN376" t="s">
        <v>5914</v>
      </c>
      <c r="CO376">
        <v>0</v>
      </c>
      <c r="CP376" t="s">
        <v>5918</v>
      </c>
      <c r="CQ376" t="s">
        <v>5917</v>
      </c>
      <c r="CR376">
        <v>0</v>
      </c>
      <c r="CS376">
        <v>0</v>
      </c>
      <c r="CT376">
        <v>0</v>
      </c>
      <c r="CU376" t="s">
        <v>5916</v>
      </c>
      <c r="CV376" t="s">
        <v>5915</v>
      </c>
      <c r="CW376">
        <v>0</v>
      </c>
      <c r="CX376" t="s">
        <v>404</v>
      </c>
      <c r="CY376">
        <v>2480912</v>
      </c>
      <c r="CZ376">
        <v>0</v>
      </c>
      <c r="DA376">
        <v>0.79985631000000001</v>
      </c>
      <c r="DB376">
        <v>7998.5631009999997</v>
      </c>
      <c r="DC376">
        <v>7998.5631009999997</v>
      </c>
      <c r="DD376">
        <v>0</v>
      </c>
      <c r="DE376">
        <v>1</v>
      </c>
      <c r="DF376" t="s">
        <v>5914</v>
      </c>
      <c r="DG376">
        <v>0</v>
      </c>
      <c r="DH376" t="s">
        <v>5928</v>
      </c>
      <c r="DI376">
        <v>10000</v>
      </c>
      <c r="DJ376" t="s">
        <v>8571</v>
      </c>
      <c r="DK376">
        <v>650</v>
      </c>
      <c r="DL376">
        <v>4</v>
      </c>
      <c r="DM376" t="s">
        <v>4841</v>
      </c>
      <c r="DN376" t="s">
        <v>5930</v>
      </c>
      <c r="DO376" t="s">
        <v>8525</v>
      </c>
      <c r="DQ376">
        <f t="shared" si="11"/>
        <v>1</v>
      </c>
    </row>
    <row r="377" spans="1:121" x14ac:dyDescent="0.35">
      <c r="A377" t="str">
        <f t="shared" si="10"/>
        <v>IDH04G65</v>
      </c>
      <c r="B377" t="s">
        <v>5895</v>
      </c>
      <c r="C377">
        <v>10000</v>
      </c>
      <c r="D377" t="s">
        <v>5895</v>
      </c>
      <c r="E377" t="s">
        <v>426</v>
      </c>
      <c r="F377" t="s">
        <v>5895</v>
      </c>
      <c r="G377" t="s">
        <v>5913</v>
      </c>
      <c r="H377" t="s">
        <v>2282</v>
      </c>
      <c r="I377" t="s">
        <v>5912</v>
      </c>
      <c r="J377" t="s">
        <v>5911</v>
      </c>
      <c r="K377">
        <v>10000</v>
      </c>
      <c r="L377" t="s">
        <v>5910</v>
      </c>
      <c r="M377" t="s">
        <v>5895</v>
      </c>
      <c r="N377" t="s">
        <v>5895</v>
      </c>
      <c r="O377" t="s">
        <v>5909</v>
      </c>
      <c r="P377" t="s">
        <v>5908</v>
      </c>
      <c r="Q377">
        <v>2779277</v>
      </c>
      <c r="R377">
        <v>0</v>
      </c>
      <c r="S377" t="s">
        <v>5907</v>
      </c>
      <c r="T377" t="s">
        <v>5906</v>
      </c>
      <c r="U377">
        <v>0</v>
      </c>
      <c r="V377">
        <v>0</v>
      </c>
      <c r="W377">
        <v>0</v>
      </c>
      <c r="X377">
        <v>0</v>
      </c>
      <c r="Y377" t="s">
        <v>5905</v>
      </c>
      <c r="Z377" t="s">
        <v>5895</v>
      </c>
      <c r="AA377" t="s">
        <v>48</v>
      </c>
      <c r="AB377">
        <v>0</v>
      </c>
      <c r="AC377">
        <v>0</v>
      </c>
      <c r="AD377">
        <v>0</v>
      </c>
      <c r="AE377" t="s">
        <v>48</v>
      </c>
      <c r="AF377">
        <v>0</v>
      </c>
      <c r="AG377">
        <v>0</v>
      </c>
      <c r="AH377" t="s">
        <v>48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0.93184</v>
      </c>
      <c r="AQ377">
        <v>0.90710000000000002</v>
      </c>
      <c r="AR377">
        <v>0.92488999999999999</v>
      </c>
      <c r="AS377">
        <v>1.068338797</v>
      </c>
      <c r="AT377">
        <v>1.08</v>
      </c>
      <c r="AU377">
        <v>1.013065181</v>
      </c>
      <c r="AV377">
        <v>0</v>
      </c>
      <c r="AW377">
        <v>0.98299999999999998</v>
      </c>
      <c r="AX377">
        <v>0.94699999999999995</v>
      </c>
      <c r="AY377">
        <v>0</v>
      </c>
      <c r="AZ377">
        <v>0</v>
      </c>
      <c r="BA377">
        <v>0</v>
      </c>
      <c r="BB377">
        <v>0</v>
      </c>
      <c r="BC377">
        <v>1.1200000000000001</v>
      </c>
      <c r="BD377">
        <v>1.377</v>
      </c>
      <c r="BE377">
        <v>508</v>
      </c>
      <c r="BF377">
        <v>488</v>
      </c>
      <c r="BG377">
        <v>0</v>
      </c>
      <c r="BH377">
        <v>0</v>
      </c>
      <c r="BI377">
        <v>500</v>
      </c>
      <c r="BJ377">
        <v>586</v>
      </c>
      <c r="BK377">
        <v>0</v>
      </c>
      <c r="BL377">
        <v>846</v>
      </c>
      <c r="BM377">
        <v>556</v>
      </c>
      <c r="BN377">
        <v>0</v>
      </c>
      <c r="BO377">
        <v>0</v>
      </c>
      <c r="BP377">
        <v>0</v>
      </c>
      <c r="BQ377">
        <v>0</v>
      </c>
      <c r="BR377">
        <v>81</v>
      </c>
      <c r="BS377">
        <v>500</v>
      </c>
      <c r="BT377">
        <v>1</v>
      </c>
      <c r="BU377">
        <v>1</v>
      </c>
      <c r="BV377">
        <v>500</v>
      </c>
      <c r="BW377">
        <v>50</v>
      </c>
      <c r="BX377">
        <v>1</v>
      </c>
      <c r="BY377">
        <v>1</v>
      </c>
      <c r="BZ377">
        <v>0</v>
      </c>
      <c r="CA377">
        <v>1</v>
      </c>
      <c r="CB377">
        <v>1</v>
      </c>
      <c r="CC377">
        <v>0</v>
      </c>
      <c r="CD377">
        <v>0</v>
      </c>
      <c r="CE377">
        <v>0</v>
      </c>
      <c r="CF377">
        <v>0</v>
      </c>
      <c r="CG377">
        <v>1</v>
      </c>
      <c r="CH377">
        <v>11</v>
      </c>
      <c r="CI377" t="s">
        <v>5904</v>
      </c>
      <c r="CJ377" t="s">
        <v>5894</v>
      </c>
      <c r="CK377" t="s">
        <v>5903</v>
      </c>
      <c r="CL377" t="s">
        <v>5902</v>
      </c>
      <c r="CM377" t="s">
        <v>5901</v>
      </c>
      <c r="CN377" t="s">
        <v>5900</v>
      </c>
      <c r="CO377">
        <v>0</v>
      </c>
      <c r="CP377" t="s">
        <v>5899</v>
      </c>
      <c r="CQ377" t="s">
        <v>5898</v>
      </c>
      <c r="CR377">
        <v>0</v>
      </c>
      <c r="CS377">
        <v>0</v>
      </c>
      <c r="CT377">
        <v>0</v>
      </c>
      <c r="CU377">
        <v>0</v>
      </c>
      <c r="CV377" t="s">
        <v>5897</v>
      </c>
      <c r="CW377" t="s">
        <v>5896</v>
      </c>
      <c r="CX377" t="s">
        <v>2614</v>
      </c>
      <c r="CY377" t="s">
        <v>5895</v>
      </c>
      <c r="CZ377">
        <v>0</v>
      </c>
      <c r="DA377">
        <v>0.90710000000000002</v>
      </c>
      <c r="DB377">
        <v>9071</v>
      </c>
      <c r="DC377">
        <v>9071</v>
      </c>
      <c r="DD377">
        <v>488</v>
      </c>
      <c r="DE377">
        <v>1</v>
      </c>
      <c r="DF377" t="s">
        <v>5894</v>
      </c>
      <c r="DG377">
        <v>0</v>
      </c>
      <c r="DH377" t="s">
        <v>5895</v>
      </c>
      <c r="DI377">
        <v>10000</v>
      </c>
      <c r="DJ377" t="s">
        <v>8571</v>
      </c>
      <c r="DK377">
        <v>650</v>
      </c>
      <c r="DL377">
        <v>12</v>
      </c>
      <c r="DM377" t="s">
        <v>5912</v>
      </c>
      <c r="DN377" t="s">
        <v>5911</v>
      </c>
      <c r="DO377" t="s">
        <v>8525</v>
      </c>
      <c r="DQ377">
        <f t="shared" si="11"/>
        <v>1</v>
      </c>
    </row>
    <row r="378" spans="1:121" x14ac:dyDescent="0.35">
      <c r="A378" t="str">
        <f t="shared" si="10"/>
        <v>IDH05G65</v>
      </c>
      <c r="B378" t="s">
        <v>5844</v>
      </c>
      <c r="C378">
        <v>10000</v>
      </c>
      <c r="D378" t="s">
        <v>5844</v>
      </c>
      <c r="E378" t="s">
        <v>426</v>
      </c>
      <c r="F378" t="s">
        <v>5844</v>
      </c>
      <c r="G378" t="s">
        <v>5857</v>
      </c>
      <c r="H378" t="s">
        <v>2282</v>
      </c>
      <c r="I378" t="s">
        <v>4831</v>
      </c>
      <c r="J378" t="s">
        <v>5856</v>
      </c>
      <c r="K378">
        <v>10000</v>
      </c>
      <c r="L378" t="s">
        <v>5855</v>
      </c>
      <c r="M378" t="s">
        <v>5844</v>
      </c>
      <c r="N378" t="s">
        <v>5844</v>
      </c>
      <c r="O378" t="s">
        <v>5854</v>
      </c>
      <c r="P378">
        <v>0</v>
      </c>
      <c r="Q378">
        <v>2480913</v>
      </c>
      <c r="R378">
        <v>0</v>
      </c>
      <c r="S378" t="s">
        <v>5853</v>
      </c>
      <c r="T378">
        <v>0</v>
      </c>
      <c r="U378">
        <v>0</v>
      </c>
      <c r="V378">
        <v>0</v>
      </c>
      <c r="W378">
        <v>0</v>
      </c>
      <c r="X378">
        <v>0</v>
      </c>
      <c r="Y378" t="s">
        <v>5852</v>
      </c>
      <c r="Z378" t="s">
        <v>5844</v>
      </c>
      <c r="AA378" t="s">
        <v>48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 t="s">
        <v>48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1.4513400000000001</v>
      </c>
      <c r="AQ378">
        <v>1.0299</v>
      </c>
      <c r="AR378">
        <v>1.1174900000000001</v>
      </c>
      <c r="AS378">
        <v>1.3405778269999999</v>
      </c>
      <c r="AT378">
        <v>0</v>
      </c>
      <c r="AU378">
        <v>1.5506099710000001</v>
      </c>
      <c r="AV378">
        <v>0</v>
      </c>
      <c r="AW378">
        <v>1.19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1.55</v>
      </c>
      <c r="BD378">
        <v>0.99</v>
      </c>
      <c r="BE378">
        <v>0</v>
      </c>
      <c r="BF378">
        <v>1450</v>
      </c>
      <c r="BG378">
        <v>0</v>
      </c>
      <c r="BH378">
        <v>0</v>
      </c>
      <c r="BI378">
        <v>0</v>
      </c>
      <c r="BJ378">
        <v>0</v>
      </c>
      <c r="BK378">
        <v>0</v>
      </c>
      <c r="BL378">
        <v>745</v>
      </c>
      <c r="BM378">
        <v>0</v>
      </c>
      <c r="BN378">
        <v>0</v>
      </c>
      <c r="BO378">
        <v>0</v>
      </c>
      <c r="BP378">
        <v>0</v>
      </c>
      <c r="BQ378">
        <v>0</v>
      </c>
      <c r="BR378">
        <v>0</v>
      </c>
      <c r="BS378">
        <v>1450</v>
      </c>
      <c r="BT378">
        <v>500</v>
      </c>
      <c r="BU378">
        <v>1</v>
      </c>
      <c r="BV378">
        <v>500</v>
      </c>
      <c r="BW378">
        <v>1</v>
      </c>
      <c r="BX378">
        <v>0</v>
      </c>
      <c r="BY378">
        <v>1</v>
      </c>
      <c r="BZ378">
        <v>0</v>
      </c>
      <c r="CA378">
        <v>1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1</v>
      </c>
      <c r="CH378">
        <v>10</v>
      </c>
      <c r="CI378" t="s">
        <v>5851</v>
      </c>
      <c r="CJ378" t="s">
        <v>5850</v>
      </c>
      <c r="CK378" t="s">
        <v>5849</v>
      </c>
      <c r="CL378" t="s">
        <v>5848</v>
      </c>
      <c r="CM378">
        <v>0</v>
      </c>
      <c r="CN378" t="s">
        <v>5847</v>
      </c>
      <c r="CO378">
        <v>0</v>
      </c>
      <c r="CP378" t="s">
        <v>5846</v>
      </c>
      <c r="CQ378">
        <v>0</v>
      </c>
      <c r="CR378">
        <v>0</v>
      </c>
      <c r="CS378">
        <v>0</v>
      </c>
      <c r="CT378">
        <v>0</v>
      </c>
      <c r="CU378">
        <v>0</v>
      </c>
      <c r="CV378" t="s">
        <v>5845</v>
      </c>
      <c r="CW378" t="s">
        <v>5843</v>
      </c>
      <c r="CX378" t="s">
        <v>36</v>
      </c>
      <c r="CY378" t="s">
        <v>5844</v>
      </c>
      <c r="CZ378">
        <v>0</v>
      </c>
      <c r="DA378">
        <v>0.99</v>
      </c>
      <c r="DB378">
        <v>9900</v>
      </c>
      <c r="DC378">
        <v>9900</v>
      </c>
      <c r="DD378">
        <v>1450</v>
      </c>
      <c r="DE378">
        <v>10</v>
      </c>
      <c r="DF378" t="s">
        <v>5843</v>
      </c>
      <c r="DG378">
        <v>0</v>
      </c>
      <c r="DH378" t="s">
        <v>5844</v>
      </c>
      <c r="DI378">
        <v>10000</v>
      </c>
      <c r="DJ378" t="s">
        <v>8571</v>
      </c>
      <c r="DK378">
        <v>650</v>
      </c>
      <c r="DL378">
        <v>5</v>
      </c>
      <c r="DM378" t="s">
        <v>4831</v>
      </c>
      <c r="DN378" t="s">
        <v>5856</v>
      </c>
      <c r="DO378" t="s">
        <v>8525</v>
      </c>
      <c r="DQ378">
        <f t="shared" si="11"/>
        <v>1</v>
      </c>
    </row>
    <row r="379" spans="1:121" x14ac:dyDescent="0.35">
      <c r="A379" t="str">
        <f t="shared" si="10"/>
        <v>IDH06G65</v>
      </c>
      <c r="B379" t="s">
        <v>5820</v>
      </c>
      <c r="C379">
        <v>10000</v>
      </c>
      <c r="D379" t="s">
        <v>5820</v>
      </c>
      <c r="E379" t="s">
        <v>426</v>
      </c>
      <c r="F379" t="s">
        <v>5820</v>
      </c>
      <c r="G379" t="s">
        <v>5827</v>
      </c>
      <c r="H379" t="s">
        <v>2282</v>
      </c>
      <c r="I379" t="s">
        <v>2523</v>
      </c>
      <c r="J379" t="s">
        <v>5826</v>
      </c>
      <c r="K379">
        <v>10000</v>
      </c>
      <c r="L379" t="s">
        <v>5809</v>
      </c>
      <c r="M379">
        <v>0</v>
      </c>
      <c r="N379" t="s">
        <v>5820</v>
      </c>
      <c r="O379" t="s">
        <v>5825</v>
      </c>
      <c r="P379" t="s">
        <v>5824</v>
      </c>
      <c r="Q379">
        <v>3155011</v>
      </c>
      <c r="R379">
        <v>0</v>
      </c>
      <c r="S379" t="s">
        <v>5823</v>
      </c>
      <c r="T379" t="s">
        <v>5822</v>
      </c>
      <c r="U379">
        <v>0</v>
      </c>
      <c r="V379">
        <v>1339889</v>
      </c>
      <c r="W379">
        <v>0</v>
      </c>
      <c r="X379" t="s">
        <v>5821</v>
      </c>
      <c r="Y379" t="s">
        <v>5821</v>
      </c>
      <c r="Z379" t="s">
        <v>5820</v>
      </c>
      <c r="AA379" t="s">
        <v>48</v>
      </c>
      <c r="AB379">
        <v>0</v>
      </c>
      <c r="AC379">
        <v>0</v>
      </c>
      <c r="AD379">
        <v>0</v>
      </c>
      <c r="AE379" t="s">
        <v>48</v>
      </c>
      <c r="AF379">
        <v>0</v>
      </c>
      <c r="AG379">
        <v>0</v>
      </c>
      <c r="AH379" t="s">
        <v>48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1.2985100000000001</v>
      </c>
      <c r="AQ379">
        <v>0</v>
      </c>
      <c r="AR379">
        <v>1.3412200000000001</v>
      </c>
      <c r="AS379">
        <v>1.608693393</v>
      </c>
      <c r="AT379">
        <v>1.45</v>
      </c>
      <c r="AU379">
        <v>1.3567837250000001</v>
      </c>
      <c r="AV379">
        <v>0</v>
      </c>
      <c r="AW379">
        <v>1.48</v>
      </c>
      <c r="AX379">
        <v>1.36</v>
      </c>
      <c r="AY379">
        <v>0</v>
      </c>
      <c r="AZ379">
        <v>1.5169999999999999</v>
      </c>
      <c r="BA379">
        <v>0</v>
      </c>
      <c r="BB379">
        <v>1.4686311679999999</v>
      </c>
      <c r="BC379">
        <v>1.89</v>
      </c>
      <c r="BD379">
        <v>1.8487</v>
      </c>
      <c r="BE379">
        <v>2026</v>
      </c>
      <c r="BF379">
        <v>0</v>
      </c>
      <c r="BG379">
        <v>0</v>
      </c>
      <c r="BH379">
        <v>3700</v>
      </c>
      <c r="BI379">
        <v>705</v>
      </c>
      <c r="BJ379">
        <v>235</v>
      </c>
      <c r="BK379">
        <v>0</v>
      </c>
      <c r="BL379">
        <v>613</v>
      </c>
      <c r="BM379">
        <v>235</v>
      </c>
      <c r="BN379">
        <v>0</v>
      </c>
      <c r="BO379">
        <v>0</v>
      </c>
      <c r="BP379">
        <v>0</v>
      </c>
      <c r="BQ379">
        <v>180</v>
      </c>
      <c r="BR379">
        <v>0</v>
      </c>
      <c r="BS379">
        <v>705</v>
      </c>
      <c r="BT379">
        <v>1</v>
      </c>
      <c r="BU379">
        <v>0</v>
      </c>
      <c r="BV379">
        <v>500</v>
      </c>
      <c r="BW379">
        <v>1</v>
      </c>
      <c r="BX379">
        <v>1</v>
      </c>
      <c r="BY379">
        <v>1</v>
      </c>
      <c r="BZ379">
        <v>0</v>
      </c>
      <c r="CA379">
        <v>1</v>
      </c>
      <c r="CB379">
        <v>1</v>
      </c>
      <c r="CC379">
        <v>0</v>
      </c>
      <c r="CD379">
        <v>2</v>
      </c>
      <c r="CE379">
        <v>0</v>
      </c>
      <c r="CF379">
        <v>5</v>
      </c>
      <c r="CG379">
        <v>1</v>
      </c>
      <c r="CH379">
        <v>10</v>
      </c>
      <c r="CI379" t="s">
        <v>5808</v>
      </c>
      <c r="CJ379">
        <v>0</v>
      </c>
      <c r="CK379" t="s">
        <v>5819</v>
      </c>
      <c r="CL379" t="s">
        <v>5818</v>
      </c>
      <c r="CM379" t="s">
        <v>5817</v>
      </c>
      <c r="CN379" t="s">
        <v>5816</v>
      </c>
      <c r="CO379">
        <v>0</v>
      </c>
      <c r="CP379" t="s">
        <v>5815</v>
      </c>
      <c r="CQ379" t="s">
        <v>5814</v>
      </c>
      <c r="CR379">
        <v>0</v>
      </c>
      <c r="CS379" t="s">
        <v>5813</v>
      </c>
      <c r="CT379">
        <v>0</v>
      </c>
      <c r="CU379" t="s">
        <v>5812</v>
      </c>
      <c r="CV379" t="s">
        <v>5811</v>
      </c>
      <c r="CW379" t="s">
        <v>5810</v>
      </c>
      <c r="CX379" t="s">
        <v>23</v>
      </c>
      <c r="CY379" t="s">
        <v>5809</v>
      </c>
      <c r="CZ379" t="s">
        <v>48</v>
      </c>
      <c r="DA379">
        <v>1.2985100000000001</v>
      </c>
      <c r="DB379">
        <v>12985.1</v>
      </c>
      <c r="DC379">
        <v>12985.1</v>
      </c>
      <c r="DD379">
        <v>2026</v>
      </c>
      <c r="DE379">
        <v>1</v>
      </c>
      <c r="DF379" t="s">
        <v>5808</v>
      </c>
      <c r="DG379">
        <v>0</v>
      </c>
      <c r="DH379" t="s">
        <v>5820</v>
      </c>
      <c r="DI379">
        <v>10000</v>
      </c>
      <c r="DJ379" t="s">
        <v>8571</v>
      </c>
      <c r="DK379">
        <v>650</v>
      </c>
      <c r="DL379">
        <v>6</v>
      </c>
      <c r="DM379" t="s">
        <v>2523</v>
      </c>
      <c r="DN379" t="s">
        <v>5826</v>
      </c>
      <c r="DO379" t="s">
        <v>8525</v>
      </c>
      <c r="DQ379">
        <f t="shared" si="11"/>
        <v>1</v>
      </c>
    </row>
    <row r="380" spans="1:121" x14ac:dyDescent="0.35">
      <c r="A380" t="str">
        <f t="shared" si="10"/>
        <v>IDH06G65</v>
      </c>
      <c r="B380" t="s">
        <v>5799</v>
      </c>
      <c r="C380">
        <v>10000</v>
      </c>
      <c r="D380" t="s">
        <v>5799</v>
      </c>
      <c r="E380" t="s">
        <v>426</v>
      </c>
      <c r="F380" t="s">
        <v>5799</v>
      </c>
      <c r="G380" t="s">
        <v>5807</v>
      </c>
      <c r="H380" t="s">
        <v>2282</v>
      </c>
      <c r="I380" t="s">
        <v>5806</v>
      </c>
      <c r="J380" t="s">
        <v>5805</v>
      </c>
      <c r="K380">
        <v>10000</v>
      </c>
      <c r="L380" t="s">
        <v>5789</v>
      </c>
      <c r="M380" t="s">
        <v>5799</v>
      </c>
      <c r="N380" t="s">
        <v>5799</v>
      </c>
      <c r="O380" t="s">
        <v>5804</v>
      </c>
      <c r="P380" t="s">
        <v>5803</v>
      </c>
      <c r="Q380">
        <v>2779278</v>
      </c>
      <c r="R380">
        <v>0</v>
      </c>
      <c r="S380" t="s">
        <v>5802</v>
      </c>
      <c r="T380" t="s">
        <v>5801</v>
      </c>
      <c r="U380">
        <v>0</v>
      </c>
      <c r="V380">
        <v>0</v>
      </c>
      <c r="W380">
        <v>0</v>
      </c>
      <c r="X380">
        <v>0</v>
      </c>
      <c r="Y380" t="s">
        <v>5800</v>
      </c>
      <c r="Z380" t="s">
        <v>5799</v>
      </c>
      <c r="AA380" t="s">
        <v>48</v>
      </c>
      <c r="AB380">
        <v>0</v>
      </c>
      <c r="AC380">
        <v>0</v>
      </c>
      <c r="AD380">
        <v>0</v>
      </c>
      <c r="AE380" t="s">
        <v>48</v>
      </c>
      <c r="AF380">
        <v>0</v>
      </c>
      <c r="AG380">
        <v>0</v>
      </c>
      <c r="AH380" t="s">
        <v>48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1.2455000000000001</v>
      </c>
      <c r="AQ380">
        <v>1.2642</v>
      </c>
      <c r="AR380">
        <v>1.2864599999999999</v>
      </c>
      <c r="AS380">
        <v>1.5429890939999999</v>
      </c>
      <c r="AT380">
        <v>1.78</v>
      </c>
      <c r="AU380">
        <v>1.395548974</v>
      </c>
      <c r="AV380">
        <v>0</v>
      </c>
      <c r="AW380">
        <v>1.42</v>
      </c>
      <c r="AX380">
        <v>1.3</v>
      </c>
      <c r="AY380">
        <v>0</v>
      </c>
      <c r="AZ380">
        <v>0</v>
      </c>
      <c r="BA380">
        <v>0</v>
      </c>
      <c r="BB380">
        <v>0</v>
      </c>
      <c r="BC380">
        <v>1.78</v>
      </c>
      <c r="BD380">
        <v>2.1675</v>
      </c>
      <c r="BE380">
        <v>1335</v>
      </c>
      <c r="BF380">
        <v>924</v>
      </c>
      <c r="BG380">
        <v>0</v>
      </c>
      <c r="BH380">
        <v>0</v>
      </c>
      <c r="BI380">
        <v>412</v>
      </c>
      <c r="BJ380">
        <v>126</v>
      </c>
      <c r="BK380">
        <v>0</v>
      </c>
      <c r="BL380">
        <v>684</v>
      </c>
      <c r="BM380">
        <v>171</v>
      </c>
      <c r="BN380">
        <v>0</v>
      </c>
      <c r="BO380">
        <v>0</v>
      </c>
      <c r="BP380">
        <v>0</v>
      </c>
      <c r="BQ380">
        <v>0</v>
      </c>
      <c r="BR380">
        <v>30</v>
      </c>
      <c r="BS380">
        <v>412</v>
      </c>
      <c r="BT380">
        <v>1</v>
      </c>
      <c r="BU380">
        <v>1</v>
      </c>
      <c r="BV380">
        <v>500</v>
      </c>
      <c r="BW380">
        <v>1</v>
      </c>
      <c r="BX380">
        <v>1</v>
      </c>
      <c r="BY380">
        <v>1</v>
      </c>
      <c r="BZ380">
        <v>0</v>
      </c>
      <c r="CA380">
        <v>1</v>
      </c>
      <c r="CB380">
        <v>1</v>
      </c>
      <c r="CC380">
        <v>0</v>
      </c>
      <c r="CD380">
        <v>0</v>
      </c>
      <c r="CE380">
        <v>0</v>
      </c>
      <c r="CF380">
        <v>0</v>
      </c>
      <c r="CG380">
        <v>1</v>
      </c>
      <c r="CH380">
        <v>6</v>
      </c>
      <c r="CI380" t="s">
        <v>5788</v>
      </c>
      <c r="CJ380" t="s">
        <v>5798</v>
      </c>
      <c r="CK380" t="s">
        <v>5797</v>
      </c>
      <c r="CL380" t="s">
        <v>5796</v>
      </c>
      <c r="CM380" t="s">
        <v>5795</v>
      </c>
      <c r="CN380" t="s">
        <v>5794</v>
      </c>
      <c r="CO380">
        <v>0</v>
      </c>
      <c r="CP380" t="s">
        <v>5793</v>
      </c>
      <c r="CQ380" t="s">
        <v>5792</v>
      </c>
      <c r="CR380">
        <v>0</v>
      </c>
      <c r="CS380">
        <v>0</v>
      </c>
      <c r="CT380">
        <v>0</v>
      </c>
      <c r="CU380">
        <v>0</v>
      </c>
      <c r="CV380" t="s">
        <v>5791</v>
      </c>
      <c r="CW380" t="s">
        <v>5790</v>
      </c>
      <c r="CX380" t="s">
        <v>23</v>
      </c>
      <c r="CY380" t="s">
        <v>5789</v>
      </c>
      <c r="CZ380" t="s">
        <v>48</v>
      </c>
      <c r="DA380">
        <v>1.2455000000000001</v>
      </c>
      <c r="DB380">
        <v>12455</v>
      </c>
      <c r="DC380">
        <v>12455</v>
      </c>
      <c r="DD380">
        <v>1335</v>
      </c>
      <c r="DE380">
        <v>1</v>
      </c>
      <c r="DF380" t="s">
        <v>5788</v>
      </c>
      <c r="DG380">
        <v>0</v>
      </c>
      <c r="DH380" t="s">
        <v>5799</v>
      </c>
      <c r="DI380">
        <v>10000</v>
      </c>
      <c r="DJ380" t="s">
        <v>8571</v>
      </c>
      <c r="DK380">
        <v>650</v>
      </c>
      <c r="DL380">
        <v>16</v>
      </c>
      <c r="DM380" t="s">
        <v>5806</v>
      </c>
      <c r="DN380" t="s">
        <v>5805</v>
      </c>
      <c r="DO380" t="s">
        <v>8525</v>
      </c>
      <c r="DQ380">
        <f t="shared" si="11"/>
        <v>1</v>
      </c>
    </row>
    <row r="381" spans="1:121" x14ac:dyDescent="0.35">
      <c r="A381" t="str">
        <f t="shared" si="10"/>
        <v>IDH08G65</v>
      </c>
      <c r="B381" t="s">
        <v>5734</v>
      </c>
      <c r="C381">
        <v>10000</v>
      </c>
      <c r="D381" t="s">
        <v>5734</v>
      </c>
      <c r="E381" t="s">
        <v>426</v>
      </c>
      <c r="F381" t="s">
        <v>5734</v>
      </c>
      <c r="G381" t="s">
        <v>5752</v>
      </c>
      <c r="H381" t="s">
        <v>2282</v>
      </c>
      <c r="I381" t="s">
        <v>2366</v>
      </c>
      <c r="J381" t="s">
        <v>5751</v>
      </c>
      <c r="K381">
        <v>10000</v>
      </c>
      <c r="L381" t="s">
        <v>5750</v>
      </c>
      <c r="M381" t="s">
        <v>5734</v>
      </c>
      <c r="N381" t="s">
        <v>5734</v>
      </c>
      <c r="O381" t="s">
        <v>5749</v>
      </c>
      <c r="P381">
        <v>0</v>
      </c>
      <c r="Q381">
        <v>3155012</v>
      </c>
      <c r="R381">
        <v>0</v>
      </c>
      <c r="S381" t="s">
        <v>5748</v>
      </c>
      <c r="T381" t="s">
        <v>5747</v>
      </c>
      <c r="U381">
        <v>0</v>
      </c>
      <c r="V381">
        <v>0</v>
      </c>
      <c r="W381" t="s">
        <v>5746</v>
      </c>
      <c r="X381" t="s">
        <v>5745</v>
      </c>
      <c r="Y381" t="s">
        <v>5745</v>
      </c>
      <c r="Z381" t="s">
        <v>5734</v>
      </c>
      <c r="AA381" t="s">
        <v>48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 t="s">
        <v>48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1.73123</v>
      </c>
      <c r="AQ381">
        <v>1.7890999999999999</v>
      </c>
      <c r="AR381">
        <v>1.78816</v>
      </c>
      <c r="AS381">
        <v>1.9840529250000001</v>
      </c>
      <c r="AT381">
        <v>0</v>
      </c>
      <c r="AU381">
        <v>1.783201467</v>
      </c>
      <c r="AV381">
        <v>0</v>
      </c>
      <c r="AW381">
        <v>1.97</v>
      </c>
      <c r="AX381">
        <v>2.33</v>
      </c>
      <c r="AY381">
        <v>0</v>
      </c>
      <c r="AZ381">
        <v>0</v>
      </c>
      <c r="BA381">
        <v>1.98</v>
      </c>
      <c r="BB381">
        <v>1.7736545640000001</v>
      </c>
      <c r="BC381">
        <v>2.16</v>
      </c>
      <c r="BD381">
        <v>1.62</v>
      </c>
      <c r="BE381">
        <v>426</v>
      </c>
      <c r="BF381">
        <v>265</v>
      </c>
      <c r="BG381">
        <v>0</v>
      </c>
      <c r="BH381">
        <v>2000</v>
      </c>
      <c r="BI381">
        <v>0</v>
      </c>
      <c r="BJ381">
        <v>500</v>
      </c>
      <c r="BK381">
        <v>0</v>
      </c>
      <c r="BL381">
        <v>39</v>
      </c>
      <c r="BM381">
        <v>500</v>
      </c>
      <c r="BN381">
        <v>0</v>
      </c>
      <c r="BO381">
        <v>0</v>
      </c>
      <c r="BP381">
        <v>1450</v>
      </c>
      <c r="BQ381">
        <v>1995</v>
      </c>
      <c r="BR381">
        <v>4</v>
      </c>
      <c r="BS381">
        <v>264</v>
      </c>
      <c r="BT381">
        <v>1</v>
      </c>
      <c r="BU381">
        <v>1</v>
      </c>
      <c r="BV381">
        <v>500</v>
      </c>
      <c r="BW381">
        <v>1</v>
      </c>
      <c r="BX381">
        <v>0</v>
      </c>
      <c r="BY381">
        <v>1</v>
      </c>
      <c r="BZ381">
        <v>0</v>
      </c>
      <c r="CA381">
        <v>1</v>
      </c>
      <c r="CB381">
        <v>1</v>
      </c>
      <c r="CC381">
        <v>0</v>
      </c>
      <c r="CD381">
        <v>0</v>
      </c>
      <c r="CE381">
        <v>50</v>
      </c>
      <c r="CF381">
        <v>5</v>
      </c>
      <c r="CG381">
        <v>1</v>
      </c>
      <c r="CH381">
        <v>6</v>
      </c>
      <c r="CI381" t="s">
        <v>5744</v>
      </c>
      <c r="CJ381" t="s">
        <v>5743</v>
      </c>
      <c r="CK381" t="s">
        <v>5742</v>
      </c>
      <c r="CL381" t="s">
        <v>5741</v>
      </c>
      <c r="CM381">
        <v>0</v>
      </c>
      <c r="CN381" t="s">
        <v>5740</v>
      </c>
      <c r="CO381">
        <v>0</v>
      </c>
      <c r="CP381" t="s">
        <v>5739</v>
      </c>
      <c r="CQ381" t="s">
        <v>5738</v>
      </c>
      <c r="CR381">
        <v>0</v>
      </c>
      <c r="CS381">
        <v>0</v>
      </c>
      <c r="CT381" t="s">
        <v>5737</v>
      </c>
      <c r="CU381" t="s">
        <v>5736</v>
      </c>
      <c r="CV381" t="s">
        <v>5735</v>
      </c>
      <c r="CW381" t="s">
        <v>5733</v>
      </c>
      <c r="CX381" t="s">
        <v>36</v>
      </c>
      <c r="CY381" t="s">
        <v>5734</v>
      </c>
      <c r="CZ381">
        <v>0</v>
      </c>
      <c r="DA381">
        <v>1.62</v>
      </c>
      <c r="DB381">
        <v>16200</v>
      </c>
      <c r="DC381">
        <v>16200</v>
      </c>
      <c r="DD381">
        <v>264</v>
      </c>
      <c r="DE381">
        <v>6</v>
      </c>
      <c r="DF381" t="s">
        <v>5733</v>
      </c>
      <c r="DG381">
        <v>0</v>
      </c>
      <c r="DH381" t="s">
        <v>5734</v>
      </c>
      <c r="DI381">
        <v>10000</v>
      </c>
      <c r="DJ381" t="s">
        <v>8571</v>
      </c>
      <c r="DK381">
        <v>650</v>
      </c>
      <c r="DL381">
        <v>8</v>
      </c>
      <c r="DM381" t="s">
        <v>2366</v>
      </c>
      <c r="DN381" t="s">
        <v>5751</v>
      </c>
      <c r="DO381" t="s">
        <v>8525</v>
      </c>
      <c r="DQ381">
        <f t="shared" si="11"/>
        <v>1</v>
      </c>
    </row>
    <row r="382" spans="1:121" x14ac:dyDescent="0.35">
      <c r="A382" t="str">
        <f t="shared" si="10"/>
        <v>IDH08G65</v>
      </c>
      <c r="B382" t="s">
        <v>5724</v>
      </c>
      <c r="C382">
        <v>10000</v>
      </c>
      <c r="D382" t="s">
        <v>5724</v>
      </c>
      <c r="E382" t="s">
        <v>426</v>
      </c>
      <c r="F382" t="s">
        <v>5724</v>
      </c>
      <c r="G382" t="s">
        <v>5732</v>
      </c>
      <c r="H382" t="s">
        <v>2282</v>
      </c>
      <c r="I382" t="s">
        <v>5731</v>
      </c>
      <c r="J382" t="s">
        <v>5730</v>
      </c>
      <c r="K382">
        <v>10000</v>
      </c>
      <c r="L382" t="s">
        <v>5715</v>
      </c>
      <c r="M382">
        <v>0</v>
      </c>
      <c r="N382" t="s">
        <v>5724</v>
      </c>
      <c r="O382" t="s">
        <v>5729</v>
      </c>
      <c r="P382" t="s">
        <v>5728</v>
      </c>
      <c r="Q382">
        <v>2779279</v>
      </c>
      <c r="R382">
        <v>0</v>
      </c>
      <c r="S382" t="s">
        <v>5727</v>
      </c>
      <c r="T382" t="s">
        <v>5726</v>
      </c>
      <c r="U382">
        <v>0</v>
      </c>
      <c r="V382">
        <v>0</v>
      </c>
      <c r="W382">
        <v>0</v>
      </c>
      <c r="X382">
        <v>0</v>
      </c>
      <c r="Y382" t="s">
        <v>5725</v>
      </c>
      <c r="Z382" t="s">
        <v>5724</v>
      </c>
      <c r="AA382" t="s">
        <v>48</v>
      </c>
      <c r="AB382">
        <v>0</v>
      </c>
      <c r="AC382">
        <v>0</v>
      </c>
      <c r="AD382">
        <v>0</v>
      </c>
      <c r="AE382" t="s">
        <v>48</v>
      </c>
      <c r="AF382">
        <v>0</v>
      </c>
      <c r="AG382">
        <v>0</v>
      </c>
      <c r="AH382" t="s">
        <v>48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1.6605000000000001</v>
      </c>
      <c r="AQ382">
        <v>0</v>
      </c>
      <c r="AR382">
        <v>1.7151099999999999</v>
      </c>
      <c r="AS382">
        <v>1.90296189</v>
      </c>
      <c r="AT382">
        <v>2.0099999999999998</v>
      </c>
      <c r="AU382">
        <v>1.718592718</v>
      </c>
      <c r="AV382">
        <v>0</v>
      </c>
      <c r="AW382">
        <v>1.89</v>
      </c>
      <c r="AX382">
        <v>2.25</v>
      </c>
      <c r="AY382">
        <v>0</v>
      </c>
      <c r="AZ382">
        <v>0</v>
      </c>
      <c r="BA382">
        <v>0</v>
      </c>
      <c r="BB382">
        <v>0</v>
      </c>
      <c r="BC382">
        <v>2.37</v>
      </c>
      <c r="BD382">
        <v>2.5627</v>
      </c>
      <c r="BE382">
        <v>546</v>
      </c>
      <c r="BF382">
        <v>0</v>
      </c>
      <c r="BG382">
        <v>0</v>
      </c>
      <c r="BH382">
        <v>0</v>
      </c>
      <c r="BI382">
        <v>500</v>
      </c>
      <c r="BJ382">
        <v>587</v>
      </c>
      <c r="BK382">
        <v>0</v>
      </c>
      <c r="BL382">
        <v>1471</v>
      </c>
      <c r="BM382">
        <v>404</v>
      </c>
      <c r="BN382">
        <v>0</v>
      </c>
      <c r="BO382">
        <v>0</v>
      </c>
      <c r="BP382">
        <v>0</v>
      </c>
      <c r="BQ382">
        <v>0</v>
      </c>
      <c r="BR382">
        <v>200</v>
      </c>
      <c r="BS382">
        <v>500</v>
      </c>
      <c r="BT382">
        <v>1</v>
      </c>
      <c r="BU382">
        <v>0</v>
      </c>
      <c r="BV382">
        <v>500</v>
      </c>
      <c r="BW382">
        <v>1</v>
      </c>
      <c r="BX382">
        <v>1</v>
      </c>
      <c r="BY382">
        <v>1</v>
      </c>
      <c r="BZ382">
        <v>0</v>
      </c>
      <c r="CA382">
        <v>1</v>
      </c>
      <c r="CB382">
        <v>1</v>
      </c>
      <c r="CC382">
        <v>0</v>
      </c>
      <c r="CD382">
        <v>0</v>
      </c>
      <c r="CE382">
        <v>0</v>
      </c>
      <c r="CF382">
        <v>0</v>
      </c>
      <c r="CG382">
        <v>1</v>
      </c>
      <c r="CH382">
        <v>5</v>
      </c>
      <c r="CI382" t="s">
        <v>5714</v>
      </c>
      <c r="CJ382">
        <v>0</v>
      </c>
      <c r="CK382" t="s">
        <v>5723</v>
      </c>
      <c r="CL382" t="s">
        <v>5722</v>
      </c>
      <c r="CM382" t="s">
        <v>5721</v>
      </c>
      <c r="CN382" t="s">
        <v>5720</v>
      </c>
      <c r="CO382">
        <v>0</v>
      </c>
      <c r="CP382" t="s">
        <v>5719</v>
      </c>
      <c r="CQ382" t="s">
        <v>5718</v>
      </c>
      <c r="CR382">
        <v>0</v>
      </c>
      <c r="CS382">
        <v>0</v>
      </c>
      <c r="CT382">
        <v>0</v>
      </c>
      <c r="CU382">
        <v>0</v>
      </c>
      <c r="CV382" t="s">
        <v>5717</v>
      </c>
      <c r="CW382" t="s">
        <v>5716</v>
      </c>
      <c r="CX382" t="s">
        <v>23</v>
      </c>
      <c r="CY382" t="s">
        <v>5715</v>
      </c>
      <c r="CZ382" t="s">
        <v>48</v>
      </c>
      <c r="DA382">
        <v>1.6605000000000001</v>
      </c>
      <c r="DB382">
        <v>16605</v>
      </c>
      <c r="DC382">
        <v>16605</v>
      </c>
      <c r="DD382">
        <v>546</v>
      </c>
      <c r="DE382">
        <v>1</v>
      </c>
      <c r="DF382" t="s">
        <v>5714</v>
      </c>
      <c r="DG382">
        <v>0</v>
      </c>
      <c r="DH382" t="s">
        <v>5724</v>
      </c>
      <c r="DI382">
        <v>10000</v>
      </c>
      <c r="DJ382" t="s">
        <v>8571</v>
      </c>
      <c r="DK382">
        <v>650</v>
      </c>
      <c r="DL382">
        <v>20</v>
      </c>
      <c r="DM382" t="s">
        <v>5731</v>
      </c>
      <c r="DN382" t="s">
        <v>5730</v>
      </c>
      <c r="DO382" t="s">
        <v>8525</v>
      </c>
      <c r="DQ382">
        <f t="shared" si="11"/>
        <v>1</v>
      </c>
    </row>
    <row r="383" spans="1:121" x14ac:dyDescent="0.35">
      <c r="A383" t="str">
        <f t="shared" si="10"/>
        <v>IDH09G65</v>
      </c>
      <c r="B383" t="s">
        <v>5683</v>
      </c>
      <c r="C383">
        <v>10000</v>
      </c>
      <c r="D383" t="s">
        <v>5683</v>
      </c>
      <c r="E383" t="s">
        <v>426</v>
      </c>
      <c r="F383" t="s">
        <v>5683</v>
      </c>
      <c r="G383" t="s">
        <v>5690</v>
      </c>
      <c r="H383" t="s">
        <v>2282</v>
      </c>
      <c r="I383" t="s">
        <v>5689</v>
      </c>
      <c r="J383" t="s">
        <v>5688</v>
      </c>
      <c r="K383">
        <v>10000</v>
      </c>
      <c r="L383" t="s">
        <v>5687</v>
      </c>
      <c r="M383" t="s">
        <v>5683</v>
      </c>
      <c r="N383" t="s">
        <v>5683</v>
      </c>
      <c r="O383" t="s">
        <v>5686</v>
      </c>
      <c r="P383" t="s">
        <v>5674</v>
      </c>
      <c r="Q383">
        <v>0</v>
      </c>
      <c r="R383">
        <v>0</v>
      </c>
      <c r="S383" t="s">
        <v>5685</v>
      </c>
      <c r="T383">
        <v>0</v>
      </c>
      <c r="U383">
        <v>0</v>
      </c>
      <c r="V383">
        <v>0</v>
      </c>
      <c r="W383">
        <v>0</v>
      </c>
      <c r="X383" t="s">
        <v>5684</v>
      </c>
      <c r="Y383" t="s">
        <v>5684</v>
      </c>
      <c r="Z383" t="s">
        <v>5683</v>
      </c>
      <c r="AA383" t="s">
        <v>48</v>
      </c>
      <c r="AB383">
        <v>0</v>
      </c>
      <c r="AC383">
        <v>0</v>
      </c>
      <c r="AD383">
        <v>0</v>
      </c>
      <c r="AE383" t="s">
        <v>48</v>
      </c>
      <c r="AF383">
        <v>0</v>
      </c>
      <c r="AG383">
        <v>0</v>
      </c>
      <c r="AH383" t="s">
        <v>48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1.9475800000000001</v>
      </c>
      <c r="AQ383">
        <v>1.9478</v>
      </c>
      <c r="AR383">
        <v>2.0116299999999998</v>
      </c>
      <c r="AS383">
        <v>2.2320595409999999</v>
      </c>
      <c r="AT383">
        <v>1.78</v>
      </c>
      <c r="AU383">
        <v>0</v>
      </c>
      <c r="AV383">
        <v>0</v>
      </c>
      <c r="AW383">
        <v>2.2200000000000002</v>
      </c>
      <c r="AX383">
        <v>0</v>
      </c>
      <c r="AY383">
        <v>0</v>
      </c>
      <c r="AZ383">
        <v>0</v>
      </c>
      <c r="BA383">
        <v>0</v>
      </c>
      <c r="BB383">
        <v>1.9544091699999999</v>
      </c>
      <c r="BC383">
        <v>2.8</v>
      </c>
      <c r="BD383">
        <v>2.2694999999999999</v>
      </c>
      <c r="BE383">
        <v>500</v>
      </c>
      <c r="BF383">
        <v>500</v>
      </c>
      <c r="BG383">
        <v>0</v>
      </c>
      <c r="BH383">
        <v>0</v>
      </c>
      <c r="BI383">
        <v>178</v>
      </c>
      <c r="BJ383">
        <v>0</v>
      </c>
      <c r="BK383">
        <v>0</v>
      </c>
      <c r="BL383">
        <v>492</v>
      </c>
      <c r="BM383">
        <v>0</v>
      </c>
      <c r="BN383">
        <v>0</v>
      </c>
      <c r="BO383">
        <v>0</v>
      </c>
      <c r="BP383">
        <v>0</v>
      </c>
      <c r="BQ383">
        <v>495</v>
      </c>
      <c r="BR383">
        <v>0</v>
      </c>
      <c r="BS383">
        <v>178</v>
      </c>
      <c r="BT383">
        <v>1</v>
      </c>
      <c r="BU383">
        <v>1</v>
      </c>
      <c r="BV383">
        <v>500</v>
      </c>
      <c r="BW383">
        <v>1</v>
      </c>
      <c r="BX383">
        <v>50</v>
      </c>
      <c r="BY383">
        <v>0</v>
      </c>
      <c r="BZ383">
        <v>0</v>
      </c>
      <c r="CA383">
        <v>1</v>
      </c>
      <c r="CB383">
        <v>0</v>
      </c>
      <c r="CC383">
        <v>0</v>
      </c>
      <c r="CD383">
        <v>0</v>
      </c>
      <c r="CE383">
        <v>0</v>
      </c>
      <c r="CF383">
        <v>5</v>
      </c>
      <c r="CG383">
        <v>1</v>
      </c>
      <c r="CH383">
        <v>50</v>
      </c>
      <c r="CI383" t="s">
        <v>5682</v>
      </c>
      <c r="CJ383" t="s">
        <v>5681</v>
      </c>
      <c r="CK383" t="s">
        <v>5680</v>
      </c>
      <c r="CL383" t="s">
        <v>5679</v>
      </c>
      <c r="CM383" t="s">
        <v>5673</v>
      </c>
      <c r="CN383">
        <v>0</v>
      </c>
      <c r="CO383">
        <v>0</v>
      </c>
      <c r="CP383" t="s">
        <v>5678</v>
      </c>
      <c r="CQ383">
        <v>0</v>
      </c>
      <c r="CR383">
        <v>0</v>
      </c>
      <c r="CS383">
        <v>0</v>
      </c>
      <c r="CT383">
        <v>0</v>
      </c>
      <c r="CU383" t="s">
        <v>5677</v>
      </c>
      <c r="CV383" t="s">
        <v>5676</v>
      </c>
      <c r="CW383" t="s">
        <v>5675</v>
      </c>
      <c r="CX383" t="s">
        <v>27</v>
      </c>
      <c r="CY383" t="s">
        <v>5674</v>
      </c>
      <c r="CZ383" t="s">
        <v>48</v>
      </c>
      <c r="DA383">
        <v>1.78</v>
      </c>
      <c r="DB383">
        <v>17800</v>
      </c>
      <c r="DC383">
        <v>17800</v>
      </c>
      <c r="DD383">
        <v>178</v>
      </c>
      <c r="DE383">
        <v>50</v>
      </c>
      <c r="DF383" t="s">
        <v>5673</v>
      </c>
      <c r="DG383">
        <v>0</v>
      </c>
      <c r="DH383" t="s">
        <v>5683</v>
      </c>
      <c r="DI383">
        <v>10000</v>
      </c>
      <c r="DJ383" t="s">
        <v>8571</v>
      </c>
      <c r="DK383">
        <v>650</v>
      </c>
      <c r="DL383">
        <v>9</v>
      </c>
      <c r="DM383" t="s">
        <v>5689</v>
      </c>
      <c r="DN383" t="s">
        <v>5688</v>
      </c>
      <c r="DO383" t="s">
        <v>8525</v>
      </c>
      <c r="DQ383">
        <f t="shared" si="11"/>
        <v>1</v>
      </c>
    </row>
    <row r="384" spans="1:121" x14ac:dyDescent="0.35">
      <c r="A384" t="str">
        <f t="shared" si="10"/>
        <v>IDH10G65</v>
      </c>
      <c r="B384" t="s">
        <v>5619</v>
      </c>
      <c r="C384">
        <v>10000</v>
      </c>
      <c r="D384" t="s">
        <v>5619</v>
      </c>
      <c r="E384" t="s">
        <v>426</v>
      </c>
      <c r="F384" t="s">
        <v>5619</v>
      </c>
      <c r="G384" t="s">
        <v>5638</v>
      </c>
      <c r="H384" t="s">
        <v>2282</v>
      </c>
      <c r="I384" t="s">
        <v>4803</v>
      </c>
      <c r="J384" t="s">
        <v>5637</v>
      </c>
      <c r="K384">
        <v>10000</v>
      </c>
      <c r="L384" t="s">
        <v>5636</v>
      </c>
      <c r="M384" t="s">
        <v>5619</v>
      </c>
      <c r="N384" t="s">
        <v>5619</v>
      </c>
      <c r="O384" t="s">
        <v>5635</v>
      </c>
      <c r="P384" t="s">
        <v>5634</v>
      </c>
      <c r="Q384">
        <v>3155014</v>
      </c>
      <c r="R384">
        <v>0</v>
      </c>
      <c r="S384" t="s">
        <v>5633</v>
      </c>
      <c r="T384" t="s">
        <v>5632</v>
      </c>
      <c r="U384">
        <v>0</v>
      </c>
      <c r="V384">
        <v>0</v>
      </c>
      <c r="W384">
        <v>0</v>
      </c>
      <c r="X384" t="s">
        <v>5631</v>
      </c>
      <c r="Y384" t="s">
        <v>5630</v>
      </c>
      <c r="Z384" t="s">
        <v>5619</v>
      </c>
      <c r="AA384" t="s">
        <v>48</v>
      </c>
      <c r="AB384">
        <v>0</v>
      </c>
      <c r="AC384">
        <v>0</v>
      </c>
      <c r="AD384">
        <v>0</v>
      </c>
      <c r="AE384" t="s">
        <v>48</v>
      </c>
      <c r="AF384">
        <v>0</v>
      </c>
      <c r="AG384">
        <v>0</v>
      </c>
      <c r="AH384" t="s">
        <v>48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2.3750599999999999</v>
      </c>
      <c r="AQ384">
        <v>2.2284999999999999</v>
      </c>
      <c r="AR384">
        <v>2.2351100000000002</v>
      </c>
      <c r="AS384">
        <v>2.4798966990000002</v>
      </c>
      <c r="AT384">
        <v>2.16</v>
      </c>
      <c r="AU384">
        <v>2.2483844579999999</v>
      </c>
      <c r="AV384">
        <v>0</v>
      </c>
      <c r="AW384">
        <v>2.46</v>
      </c>
      <c r="AX384">
        <v>2.92</v>
      </c>
      <c r="AY384">
        <v>0</v>
      </c>
      <c r="AZ384">
        <v>0</v>
      </c>
      <c r="BA384">
        <v>0</v>
      </c>
      <c r="BB384">
        <v>2.2029467519999999</v>
      </c>
      <c r="BC384">
        <v>2.98</v>
      </c>
      <c r="BD384">
        <v>2.0249999999999999</v>
      </c>
      <c r="BE384">
        <v>872</v>
      </c>
      <c r="BF384">
        <v>1000</v>
      </c>
      <c r="BG384">
        <v>0</v>
      </c>
      <c r="BH384">
        <v>0</v>
      </c>
      <c r="BI384">
        <v>2000</v>
      </c>
      <c r="BJ384">
        <v>488</v>
      </c>
      <c r="BK384">
        <v>0</v>
      </c>
      <c r="BL384">
        <v>0</v>
      </c>
      <c r="BM384">
        <v>488</v>
      </c>
      <c r="BN384">
        <v>0</v>
      </c>
      <c r="BO384">
        <v>0</v>
      </c>
      <c r="BP384">
        <v>0</v>
      </c>
      <c r="BQ384">
        <v>295</v>
      </c>
      <c r="BR384">
        <v>32</v>
      </c>
      <c r="BS384">
        <v>1000</v>
      </c>
      <c r="BT384">
        <v>1</v>
      </c>
      <c r="BU384">
        <v>1</v>
      </c>
      <c r="BV384">
        <v>500</v>
      </c>
      <c r="BW384">
        <v>1</v>
      </c>
      <c r="BX384">
        <v>1</v>
      </c>
      <c r="BY384">
        <v>1</v>
      </c>
      <c r="BZ384">
        <v>0</v>
      </c>
      <c r="CA384">
        <v>1</v>
      </c>
      <c r="CB384">
        <v>1</v>
      </c>
      <c r="CC384">
        <v>0</v>
      </c>
      <c r="CD384">
        <v>0</v>
      </c>
      <c r="CE384">
        <v>0</v>
      </c>
      <c r="CF384">
        <v>5</v>
      </c>
      <c r="CG384">
        <v>1</v>
      </c>
      <c r="CH384">
        <v>5</v>
      </c>
      <c r="CI384" t="s">
        <v>5629</v>
      </c>
      <c r="CJ384" t="s">
        <v>5628</v>
      </c>
      <c r="CK384" t="s">
        <v>5627</v>
      </c>
      <c r="CL384" t="s">
        <v>5626</v>
      </c>
      <c r="CM384" t="s">
        <v>5625</v>
      </c>
      <c r="CN384" t="s">
        <v>5624</v>
      </c>
      <c r="CO384">
        <v>0</v>
      </c>
      <c r="CP384" t="s">
        <v>5623</v>
      </c>
      <c r="CQ384" t="s">
        <v>5622</v>
      </c>
      <c r="CR384">
        <v>0</v>
      </c>
      <c r="CS384">
        <v>0</v>
      </c>
      <c r="CT384">
        <v>0</v>
      </c>
      <c r="CU384" t="s">
        <v>5621</v>
      </c>
      <c r="CV384" t="s">
        <v>5620</v>
      </c>
      <c r="CW384" t="s">
        <v>5618</v>
      </c>
      <c r="CX384" t="s">
        <v>36</v>
      </c>
      <c r="CY384" t="s">
        <v>5619</v>
      </c>
      <c r="CZ384">
        <v>0</v>
      </c>
      <c r="DA384">
        <v>2.0249999999999999</v>
      </c>
      <c r="DB384">
        <v>20250</v>
      </c>
      <c r="DC384">
        <v>20250</v>
      </c>
      <c r="DD384">
        <v>1000</v>
      </c>
      <c r="DE384">
        <v>5</v>
      </c>
      <c r="DF384" t="s">
        <v>5618</v>
      </c>
      <c r="DG384">
        <v>0</v>
      </c>
      <c r="DH384" t="s">
        <v>5619</v>
      </c>
      <c r="DI384">
        <v>10000</v>
      </c>
      <c r="DJ384" t="s">
        <v>8571</v>
      </c>
      <c r="DK384">
        <v>650</v>
      </c>
      <c r="DL384">
        <v>10</v>
      </c>
      <c r="DM384" t="s">
        <v>4803</v>
      </c>
      <c r="DN384" t="s">
        <v>5637</v>
      </c>
      <c r="DO384" t="s">
        <v>8525</v>
      </c>
      <c r="DQ384">
        <f t="shared" si="11"/>
        <v>1</v>
      </c>
    </row>
    <row r="385" spans="1:121" x14ac:dyDescent="0.35">
      <c r="A385" t="str">
        <f t="shared" si="10"/>
        <v>IDH10G65</v>
      </c>
      <c r="B385" t="s">
        <v>5599</v>
      </c>
      <c r="C385">
        <v>10000</v>
      </c>
      <c r="D385" t="s">
        <v>5599</v>
      </c>
      <c r="E385" t="s">
        <v>426</v>
      </c>
      <c r="F385" t="s">
        <v>5599</v>
      </c>
      <c r="G385" t="s">
        <v>5617</v>
      </c>
      <c r="H385" t="s">
        <v>2282</v>
      </c>
      <c r="I385" t="s">
        <v>5616</v>
      </c>
      <c r="J385" t="s">
        <v>5615</v>
      </c>
      <c r="K385">
        <v>10000</v>
      </c>
      <c r="L385" t="s">
        <v>5614</v>
      </c>
      <c r="M385" t="s">
        <v>5599</v>
      </c>
      <c r="N385" t="s">
        <v>5599</v>
      </c>
      <c r="O385" t="s">
        <v>5613</v>
      </c>
      <c r="P385" t="s">
        <v>5612</v>
      </c>
      <c r="Q385">
        <v>2779280</v>
      </c>
      <c r="R385">
        <v>0</v>
      </c>
      <c r="S385" t="s">
        <v>5611</v>
      </c>
      <c r="T385" t="s">
        <v>5610</v>
      </c>
      <c r="U385">
        <v>0</v>
      </c>
      <c r="V385">
        <v>0</v>
      </c>
      <c r="W385">
        <v>0</v>
      </c>
      <c r="X385">
        <v>0</v>
      </c>
      <c r="Y385" t="s">
        <v>5609</v>
      </c>
      <c r="Z385" t="s">
        <v>5599</v>
      </c>
      <c r="AA385" t="s">
        <v>48</v>
      </c>
      <c r="AB385">
        <v>0</v>
      </c>
      <c r="AC385">
        <v>0</v>
      </c>
      <c r="AD385">
        <v>0</v>
      </c>
      <c r="AE385" t="s">
        <v>48</v>
      </c>
      <c r="AF385">
        <v>0</v>
      </c>
      <c r="AG385">
        <v>0</v>
      </c>
      <c r="AH385" t="s">
        <v>48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2.2781199999999999</v>
      </c>
      <c r="AQ385">
        <v>2.1440000000000001</v>
      </c>
      <c r="AR385">
        <v>2.1438899999999999</v>
      </c>
      <c r="AS385">
        <v>2.3788322800000001</v>
      </c>
      <c r="AT385">
        <v>2.5</v>
      </c>
      <c r="AU385">
        <v>2.2483844579999999</v>
      </c>
      <c r="AV385">
        <v>0</v>
      </c>
      <c r="AW385">
        <v>2.36</v>
      </c>
      <c r="AX385">
        <v>2.8</v>
      </c>
      <c r="AY385">
        <v>0</v>
      </c>
      <c r="AZ385">
        <v>0</v>
      </c>
      <c r="BA385">
        <v>0</v>
      </c>
      <c r="BB385">
        <v>0</v>
      </c>
      <c r="BC385">
        <v>2.97</v>
      </c>
      <c r="BD385">
        <v>3.06</v>
      </c>
      <c r="BE385">
        <v>2015</v>
      </c>
      <c r="BF385">
        <v>870</v>
      </c>
      <c r="BG385">
        <v>0</v>
      </c>
      <c r="BH385">
        <v>0</v>
      </c>
      <c r="BI385">
        <v>877</v>
      </c>
      <c r="BJ385">
        <v>129</v>
      </c>
      <c r="BK385">
        <v>0</v>
      </c>
      <c r="BL385">
        <v>4843</v>
      </c>
      <c r="BM385">
        <v>123</v>
      </c>
      <c r="BN385">
        <v>0</v>
      </c>
      <c r="BO385">
        <v>0</v>
      </c>
      <c r="BP385">
        <v>0</v>
      </c>
      <c r="BQ385">
        <v>0</v>
      </c>
      <c r="BR385">
        <v>21</v>
      </c>
      <c r="BS385">
        <v>877</v>
      </c>
      <c r="BT385">
        <v>1</v>
      </c>
      <c r="BU385">
        <v>1</v>
      </c>
      <c r="BV385">
        <v>500</v>
      </c>
      <c r="BW385">
        <v>1</v>
      </c>
      <c r="BX385">
        <v>1</v>
      </c>
      <c r="BY385">
        <v>1</v>
      </c>
      <c r="BZ385">
        <v>0</v>
      </c>
      <c r="CA385">
        <v>1</v>
      </c>
      <c r="CB385">
        <v>1</v>
      </c>
      <c r="CC385">
        <v>0</v>
      </c>
      <c r="CD385">
        <v>0</v>
      </c>
      <c r="CE385">
        <v>0</v>
      </c>
      <c r="CF385">
        <v>0</v>
      </c>
      <c r="CG385">
        <v>1</v>
      </c>
      <c r="CH385">
        <v>5</v>
      </c>
      <c r="CI385" t="s">
        <v>5608</v>
      </c>
      <c r="CJ385" t="s">
        <v>5607</v>
      </c>
      <c r="CK385" t="s">
        <v>5598</v>
      </c>
      <c r="CL385" t="s">
        <v>5606</v>
      </c>
      <c r="CM385" t="s">
        <v>5605</v>
      </c>
      <c r="CN385" t="s">
        <v>5604</v>
      </c>
      <c r="CO385">
        <v>0</v>
      </c>
      <c r="CP385" t="s">
        <v>5603</v>
      </c>
      <c r="CQ385" t="s">
        <v>5602</v>
      </c>
      <c r="CR385">
        <v>0</v>
      </c>
      <c r="CS385">
        <v>0</v>
      </c>
      <c r="CT385">
        <v>0</v>
      </c>
      <c r="CU385">
        <v>0</v>
      </c>
      <c r="CV385" t="s">
        <v>5601</v>
      </c>
      <c r="CW385" t="s">
        <v>5600</v>
      </c>
      <c r="CX385" t="s">
        <v>25</v>
      </c>
      <c r="CY385" t="s">
        <v>5599</v>
      </c>
      <c r="CZ385">
        <v>0</v>
      </c>
      <c r="DA385">
        <v>2.1438899999999999</v>
      </c>
      <c r="DB385">
        <v>21438.9</v>
      </c>
      <c r="DC385">
        <v>21438.9</v>
      </c>
      <c r="DD385">
        <v>0</v>
      </c>
      <c r="DE385">
        <v>500</v>
      </c>
      <c r="DF385" t="s">
        <v>5598</v>
      </c>
      <c r="DG385">
        <v>0</v>
      </c>
      <c r="DH385" t="s">
        <v>5599</v>
      </c>
      <c r="DI385">
        <v>10000</v>
      </c>
      <c r="DJ385" t="s">
        <v>8571</v>
      </c>
      <c r="DK385">
        <v>650</v>
      </c>
      <c r="DL385">
        <v>24</v>
      </c>
      <c r="DM385" t="s">
        <v>5616</v>
      </c>
      <c r="DN385" t="s">
        <v>5615</v>
      </c>
      <c r="DO385" t="s">
        <v>8525</v>
      </c>
      <c r="DQ385">
        <f t="shared" si="11"/>
        <v>1</v>
      </c>
    </row>
    <row r="386" spans="1:121" x14ac:dyDescent="0.35">
      <c r="A386" t="str">
        <f t="shared" si="10"/>
        <v>IDH12G65</v>
      </c>
      <c r="B386" t="s">
        <v>5560</v>
      </c>
      <c r="C386">
        <v>10000</v>
      </c>
      <c r="D386" t="s">
        <v>5560</v>
      </c>
      <c r="E386" t="s">
        <v>426</v>
      </c>
      <c r="F386" t="s">
        <v>5560</v>
      </c>
      <c r="G386" t="s">
        <v>5580</v>
      </c>
      <c r="H386" t="s">
        <v>2282</v>
      </c>
      <c r="I386" t="s">
        <v>2984</v>
      </c>
      <c r="J386" t="s">
        <v>5579</v>
      </c>
      <c r="K386">
        <v>10000</v>
      </c>
      <c r="L386" t="s">
        <v>5578</v>
      </c>
      <c r="M386" t="s">
        <v>5560</v>
      </c>
      <c r="N386" t="s">
        <v>5577</v>
      </c>
      <c r="O386" t="s">
        <v>5576</v>
      </c>
      <c r="P386" t="s">
        <v>5575</v>
      </c>
      <c r="Q386">
        <v>3155015</v>
      </c>
      <c r="R386">
        <v>0</v>
      </c>
      <c r="S386" t="s">
        <v>5574</v>
      </c>
      <c r="T386" t="s">
        <v>5573</v>
      </c>
      <c r="U386">
        <v>0</v>
      </c>
      <c r="V386">
        <v>0</v>
      </c>
      <c r="W386" t="s">
        <v>5572</v>
      </c>
      <c r="X386">
        <v>0</v>
      </c>
      <c r="Y386" t="s">
        <v>5571</v>
      </c>
      <c r="Z386" t="s">
        <v>5560</v>
      </c>
      <c r="AA386" t="s">
        <v>48</v>
      </c>
      <c r="AB386">
        <v>0</v>
      </c>
      <c r="AC386">
        <v>0</v>
      </c>
      <c r="AD386">
        <v>0</v>
      </c>
      <c r="AE386" t="s">
        <v>48</v>
      </c>
      <c r="AF386">
        <v>0</v>
      </c>
      <c r="AG386">
        <v>0</v>
      </c>
      <c r="AH386" t="s">
        <v>48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2.85012</v>
      </c>
      <c r="AQ386">
        <v>2.7671000000000001</v>
      </c>
      <c r="AR386">
        <v>2.89663</v>
      </c>
      <c r="AS386">
        <v>2.976079387</v>
      </c>
      <c r="AT386">
        <v>3.71</v>
      </c>
      <c r="AU386">
        <v>2.7006456999999999</v>
      </c>
      <c r="AV386">
        <v>0</v>
      </c>
      <c r="AW386">
        <v>2.96</v>
      </c>
      <c r="AX386">
        <v>3.51</v>
      </c>
      <c r="AY386">
        <v>0</v>
      </c>
      <c r="AZ386">
        <v>0</v>
      </c>
      <c r="BA386">
        <v>2.97</v>
      </c>
      <c r="BB386">
        <v>0</v>
      </c>
      <c r="BC386">
        <v>3.32</v>
      </c>
      <c r="BD386">
        <v>2.5289999999999999</v>
      </c>
      <c r="BE386">
        <v>489</v>
      </c>
      <c r="BF386">
        <v>280</v>
      </c>
      <c r="BG386">
        <v>0</v>
      </c>
      <c r="BH386">
        <v>0</v>
      </c>
      <c r="BI386">
        <v>1206</v>
      </c>
      <c r="BJ386">
        <v>468</v>
      </c>
      <c r="BK386">
        <v>0</v>
      </c>
      <c r="BL386">
        <v>1152</v>
      </c>
      <c r="BM386">
        <v>468</v>
      </c>
      <c r="BN386">
        <v>0</v>
      </c>
      <c r="BO386">
        <v>0</v>
      </c>
      <c r="BP386">
        <v>400</v>
      </c>
      <c r="BQ386">
        <v>0</v>
      </c>
      <c r="BR386">
        <v>651</v>
      </c>
      <c r="BS386">
        <v>280</v>
      </c>
      <c r="BT386">
        <v>1</v>
      </c>
      <c r="BU386">
        <v>1</v>
      </c>
      <c r="BV386">
        <v>110</v>
      </c>
      <c r="BW386">
        <v>1</v>
      </c>
      <c r="BX386">
        <v>1</v>
      </c>
      <c r="BY386">
        <v>1</v>
      </c>
      <c r="BZ386">
        <v>0</v>
      </c>
      <c r="CA386">
        <v>1</v>
      </c>
      <c r="CB386">
        <v>1</v>
      </c>
      <c r="CC386">
        <v>0</v>
      </c>
      <c r="CD386">
        <v>0</v>
      </c>
      <c r="CE386">
        <v>50</v>
      </c>
      <c r="CF386">
        <v>0</v>
      </c>
      <c r="CG386">
        <v>1</v>
      </c>
      <c r="CH386">
        <v>4</v>
      </c>
      <c r="CI386" t="s">
        <v>5570</v>
      </c>
      <c r="CJ386" t="s">
        <v>5569</v>
      </c>
      <c r="CK386" t="s">
        <v>5568</v>
      </c>
      <c r="CL386" t="s">
        <v>5567</v>
      </c>
      <c r="CM386" t="s">
        <v>5566</v>
      </c>
      <c r="CN386" t="s">
        <v>5565</v>
      </c>
      <c r="CO386">
        <v>0</v>
      </c>
      <c r="CP386" t="s">
        <v>5564</v>
      </c>
      <c r="CQ386" t="s">
        <v>5563</v>
      </c>
      <c r="CR386">
        <v>0</v>
      </c>
      <c r="CS386">
        <v>0</v>
      </c>
      <c r="CT386" t="s">
        <v>5562</v>
      </c>
      <c r="CU386">
        <v>0</v>
      </c>
      <c r="CV386" t="s">
        <v>5561</v>
      </c>
      <c r="CW386" t="s">
        <v>5559</v>
      </c>
      <c r="CX386" t="s">
        <v>36</v>
      </c>
      <c r="CY386" t="s">
        <v>5560</v>
      </c>
      <c r="CZ386">
        <v>0</v>
      </c>
      <c r="DA386">
        <v>2.5289999999999999</v>
      </c>
      <c r="DB386">
        <v>25290</v>
      </c>
      <c r="DC386">
        <v>25290</v>
      </c>
      <c r="DD386">
        <v>280</v>
      </c>
      <c r="DE386">
        <v>4</v>
      </c>
      <c r="DF386" t="s">
        <v>5559</v>
      </c>
      <c r="DG386">
        <v>0</v>
      </c>
      <c r="DH386" t="s">
        <v>5560</v>
      </c>
      <c r="DI386">
        <v>10000</v>
      </c>
      <c r="DJ386" t="s">
        <v>8571</v>
      </c>
      <c r="DK386">
        <v>650</v>
      </c>
      <c r="DL386">
        <v>12</v>
      </c>
      <c r="DM386" t="s">
        <v>2984</v>
      </c>
      <c r="DN386" t="s">
        <v>5579</v>
      </c>
      <c r="DO386" t="s">
        <v>8525</v>
      </c>
      <c r="DQ386">
        <f t="shared" si="11"/>
        <v>1</v>
      </c>
    </row>
    <row r="387" spans="1:121" x14ac:dyDescent="0.35">
      <c r="A387" t="str">
        <f t="shared" ref="A387:A450" si="12">LEFT(B387,8)</f>
        <v>IDH12G65</v>
      </c>
      <c r="B387" t="s">
        <v>5550</v>
      </c>
      <c r="C387">
        <v>10000</v>
      </c>
      <c r="D387" t="s">
        <v>5550</v>
      </c>
      <c r="E387" t="s">
        <v>426</v>
      </c>
      <c r="F387" t="s">
        <v>5550</v>
      </c>
      <c r="G387" t="s">
        <v>5558</v>
      </c>
      <c r="H387" t="s">
        <v>2282</v>
      </c>
      <c r="I387" t="s">
        <v>5557</v>
      </c>
      <c r="J387" t="s">
        <v>5556</v>
      </c>
      <c r="K387">
        <v>10000</v>
      </c>
      <c r="L387" t="s">
        <v>5555</v>
      </c>
      <c r="M387" t="s">
        <v>5550</v>
      </c>
      <c r="N387" t="s">
        <v>5550</v>
      </c>
      <c r="O387" t="s">
        <v>5554</v>
      </c>
      <c r="P387" t="s">
        <v>5553</v>
      </c>
      <c r="Q387">
        <v>2779281</v>
      </c>
      <c r="R387">
        <v>0</v>
      </c>
      <c r="S387" t="s">
        <v>5552</v>
      </c>
      <c r="T387" t="s">
        <v>5540</v>
      </c>
      <c r="U387">
        <v>0</v>
      </c>
      <c r="V387">
        <v>0</v>
      </c>
      <c r="W387">
        <v>0</v>
      </c>
      <c r="X387">
        <v>0</v>
      </c>
      <c r="Y387" t="s">
        <v>5551</v>
      </c>
      <c r="Z387" t="s">
        <v>5550</v>
      </c>
      <c r="AA387" t="s">
        <v>48</v>
      </c>
      <c r="AB387">
        <v>0</v>
      </c>
      <c r="AC387">
        <v>0</v>
      </c>
      <c r="AD387">
        <v>0</v>
      </c>
      <c r="AE387" t="s">
        <v>48</v>
      </c>
      <c r="AF387">
        <v>0</v>
      </c>
      <c r="AG387">
        <v>0</v>
      </c>
      <c r="AH387" t="s">
        <v>48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2.7337500000000001</v>
      </c>
      <c r="AQ387">
        <v>2.4102000000000001</v>
      </c>
      <c r="AR387">
        <v>2.57267</v>
      </c>
      <c r="AS387">
        <v>2.8545332129999998</v>
      </c>
      <c r="AT387">
        <v>2.88</v>
      </c>
      <c r="AU387">
        <v>2.4422107049999999</v>
      </c>
      <c r="AV387">
        <v>0</v>
      </c>
      <c r="AW387">
        <v>2.84</v>
      </c>
      <c r="AX387">
        <v>2.1800000000000002</v>
      </c>
      <c r="AY387">
        <v>0</v>
      </c>
      <c r="AZ387">
        <v>0</v>
      </c>
      <c r="BA387">
        <v>0</v>
      </c>
      <c r="BB387">
        <v>0</v>
      </c>
      <c r="BC387">
        <v>3.32</v>
      </c>
      <c r="BD387">
        <v>2.2181999999999999</v>
      </c>
      <c r="BE387">
        <v>0</v>
      </c>
      <c r="BF387">
        <v>1435</v>
      </c>
      <c r="BG387">
        <v>0</v>
      </c>
      <c r="BH387">
        <v>0</v>
      </c>
      <c r="BI387">
        <v>385</v>
      </c>
      <c r="BJ387">
        <v>800</v>
      </c>
      <c r="BK387">
        <v>0</v>
      </c>
      <c r="BL387">
        <v>0</v>
      </c>
      <c r="BM387">
        <v>757</v>
      </c>
      <c r="BN387">
        <v>0</v>
      </c>
      <c r="BO387">
        <v>0</v>
      </c>
      <c r="BP387">
        <v>0</v>
      </c>
      <c r="BQ387">
        <v>0</v>
      </c>
      <c r="BR387">
        <v>20</v>
      </c>
      <c r="BS387">
        <v>1432</v>
      </c>
      <c r="BT387">
        <v>1</v>
      </c>
      <c r="BU387">
        <v>1</v>
      </c>
      <c r="BV387">
        <v>500</v>
      </c>
      <c r="BW387">
        <v>1</v>
      </c>
      <c r="BX387">
        <v>1</v>
      </c>
      <c r="BY387">
        <v>1</v>
      </c>
      <c r="BZ387">
        <v>0</v>
      </c>
      <c r="CA387">
        <v>1</v>
      </c>
      <c r="CB387">
        <v>1</v>
      </c>
      <c r="CC387">
        <v>0</v>
      </c>
      <c r="CD387">
        <v>0</v>
      </c>
      <c r="CE387">
        <v>0</v>
      </c>
      <c r="CF387">
        <v>0</v>
      </c>
      <c r="CG387">
        <v>1</v>
      </c>
      <c r="CH387">
        <v>4</v>
      </c>
      <c r="CI387" t="s">
        <v>5549</v>
      </c>
      <c r="CJ387" t="s">
        <v>5548</v>
      </c>
      <c r="CK387" t="s">
        <v>5547</v>
      </c>
      <c r="CL387" t="s">
        <v>5546</v>
      </c>
      <c r="CM387" t="s">
        <v>5545</v>
      </c>
      <c r="CN387" t="s">
        <v>5544</v>
      </c>
      <c r="CO387">
        <v>0</v>
      </c>
      <c r="CP387" t="s">
        <v>5543</v>
      </c>
      <c r="CQ387" t="s">
        <v>5539</v>
      </c>
      <c r="CR387">
        <v>0</v>
      </c>
      <c r="CS387">
        <v>0</v>
      </c>
      <c r="CT387">
        <v>0</v>
      </c>
      <c r="CU387">
        <v>0</v>
      </c>
      <c r="CV387" t="s">
        <v>5542</v>
      </c>
      <c r="CW387" t="s">
        <v>5541</v>
      </c>
      <c r="CX387" t="s">
        <v>30</v>
      </c>
      <c r="CY387" t="s">
        <v>5540</v>
      </c>
      <c r="CZ387">
        <v>0</v>
      </c>
      <c r="DA387">
        <v>2.1800000000000002</v>
      </c>
      <c r="DB387">
        <v>21800</v>
      </c>
      <c r="DC387">
        <v>21800</v>
      </c>
      <c r="DD387">
        <v>757</v>
      </c>
      <c r="DE387">
        <v>1</v>
      </c>
      <c r="DF387" t="s">
        <v>5539</v>
      </c>
      <c r="DG387">
        <v>0</v>
      </c>
      <c r="DH387" t="s">
        <v>5550</v>
      </c>
      <c r="DI387">
        <v>10000</v>
      </c>
      <c r="DJ387" t="s">
        <v>8571</v>
      </c>
      <c r="DK387">
        <v>650</v>
      </c>
      <c r="DL387">
        <v>27</v>
      </c>
      <c r="DM387" t="s">
        <v>5557</v>
      </c>
      <c r="DN387" t="s">
        <v>5556</v>
      </c>
      <c r="DO387" t="s">
        <v>8525</v>
      </c>
      <c r="DQ387">
        <f t="shared" ref="DQ387:DQ450" si="13">IF(DH387=D387,1,0)</f>
        <v>1</v>
      </c>
    </row>
    <row r="388" spans="1:121" x14ac:dyDescent="0.35">
      <c r="A388" t="str">
        <f t="shared" si="12"/>
        <v>IDH16G65</v>
      </c>
      <c r="B388" t="s">
        <v>5490</v>
      </c>
      <c r="C388">
        <v>10000</v>
      </c>
      <c r="D388" t="s">
        <v>5490</v>
      </c>
      <c r="E388" t="s">
        <v>426</v>
      </c>
      <c r="F388" t="s">
        <v>5490</v>
      </c>
      <c r="G388" t="s">
        <v>5499</v>
      </c>
      <c r="H388" t="s">
        <v>2282</v>
      </c>
      <c r="I388" t="s">
        <v>4785</v>
      </c>
      <c r="J388" t="s">
        <v>5498</v>
      </c>
      <c r="K388">
        <v>10000</v>
      </c>
      <c r="L388" t="s">
        <v>5497</v>
      </c>
      <c r="M388" t="s">
        <v>5490</v>
      </c>
      <c r="N388" t="s">
        <v>5490</v>
      </c>
      <c r="O388" t="s">
        <v>5496</v>
      </c>
      <c r="P388" t="s">
        <v>5495</v>
      </c>
      <c r="Q388">
        <v>3155016</v>
      </c>
      <c r="R388">
        <v>0</v>
      </c>
      <c r="S388" t="s">
        <v>5494</v>
      </c>
      <c r="T388" t="s">
        <v>5493</v>
      </c>
      <c r="U388">
        <v>0</v>
      </c>
      <c r="V388">
        <v>0</v>
      </c>
      <c r="W388" t="s">
        <v>5492</v>
      </c>
      <c r="X388" t="s">
        <v>5491</v>
      </c>
      <c r="Y388" t="s">
        <v>5491</v>
      </c>
      <c r="Z388" t="s">
        <v>5490</v>
      </c>
      <c r="AA388" t="s">
        <v>48</v>
      </c>
      <c r="AB388">
        <v>0</v>
      </c>
      <c r="AC388">
        <v>0</v>
      </c>
      <c r="AD388">
        <v>0</v>
      </c>
      <c r="AE388" t="s">
        <v>48</v>
      </c>
      <c r="AF388">
        <v>0</v>
      </c>
      <c r="AG388">
        <v>0</v>
      </c>
      <c r="AH388" t="s">
        <v>48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3.65924</v>
      </c>
      <c r="AQ388">
        <v>3.609</v>
      </c>
      <c r="AR388">
        <v>3.6768700000000001</v>
      </c>
      <c r="AS388">
        <v>3.9679363919999999</v>
      </c>
      <c r="AT388">
        <v>4.21</v>
      </c>
      <c r="AU388">
        <v>3.5922464330000001</v>
      </c>
      <c r="AV388">
        <v>0</v>
      </c>
      <c r="AW388">
        <v>4.37</v>
      </c>
      <c r="AX388">
        <v>4.37</v>
      </c>
      <c r="AY388">
        <v>0</v>
      </c>
      <c r="AZ388">
        <v>0</v>
      </c>
      <c r="BA388">
        <v>3.77</v>
      </c>
      <c r="BB388">
        <v>3.6489835940000002</v>
      </c>
      <c r="BC388">
        <v>4.95</v>
      </c>
      <c r="BD388">
        <v>3.609</v>
      </c>
      <c r="BE388">
        <v>1166</v>
      </c>
      <c r="BF388">
        <v>449</v>
      </c>
      <c r="BG388">
        <v>0</v>
      </c>
      <c r="BH388">
        <v>250</v>
      </c>
      <c r="BI388">
        <v>474</v>
      </c>
      <c r="BJ388">
        <v>297</v>
      </c>
      <c r="BK388">
        <v>0</v>
      </c>
      <c r="BL388">
        <v>2914</v>
      </c>
      <c r="BM388">
        <v>297</v>
      </c>
      <c r="BN388">
        <v>0</v>
      </c>
      <c r="BO388">
        <v>0</v>
      </c>
      <c r="BP388">
        <v>450</v>
      </c>
      <c r="BQ388">
        <v>279</v>
      </c>
      <c r="BR388">
        <v>0</v>
      </c>
      <c r="BS388">
        <v>449</v>
      </c>
      <c r="BT388">
        <v>1</v>
      </c>
      <c r="BU388">
        <v>1</v>
      </c>
      <c r="BV388">
        <v>500</v>
      </c>
      <c r="BW388">
        <v>1</v>
      </c>
      <c r="BX388">
        <v>1</v>
      </c>
      <c r="BY388">
        <v>1</v>
      </c>
      <c r="BZ388">
        <v>0</v>
      </c>
      <c r="CA388">
        <v>1</v>
      </c>
      <c r="CB388">
        <v>1</v>
      </c>
      <c r="CC388">
        <v>0</v>
      </c>
      <c r="CD388">
        <v>0</v>
      </c>
      <c r="CE388">
        <v>50</v>
      </c>
      <c r="CF388">
        <v>5</v>
      </c>
      <c r="CG388">
        <v>1</v>
      </c>
      <c r="CH388">
        <v>2</v>
      </c>
      <c r="CI388" t="s">
        <v>5489</v>
      </c>
      <c r="CJ388" t="s">
        <v>5488</v>
      </c>
      <c r="CK388" t="s">
        <v>5487</v>
      </c>
      <c r="CL388" t="s">
        <v>5486</v>
      </c>
      <c r="CM388" t="s">
        <v>5485</v>
      </c>
      <c r="CN388" t="s">
        <v>5478</v>
      </c>
      <c r="CO388">
        <v>0</v>
      </c>
      <c r="CP388" t="s">
        <v>5484</v>
      </c>
      <c r="CQ388" t="s">
        <v>5483</v>
      </c>
      <c r="CR388">
        <v>0</v>
      </c>
      <c r="CS388">
        <v>0</v>
      </c>
      <c r="CT388" t="s">
        <v>5482</v>
      </c>
      <c r="CU388" t="s">
        <v>5481</v>
      </c>
      <c r="CV388" t="s">
        <v>5480</v>
      </c>
      <c r="CW388" t="s">
        <v>5479</v>
      </c>
      <c r="CX388" t="s">
        <v>404</v>
      </c>
      <c r="CY388">
        <v>3155016</v>
      </c>
      <c r="CZ388">
        <v>0</v>
      </c>
      <c r="DA388">
        <v>3.5922464330000001</v>
      </c>
      <c r="DB388">
        <v>35922.464330000003</v>
      </c>
      <c r="DC388">
        <v>35922.464330000003</v>
      </c>
      <c r="DD388">
        <v>297</v>
      </c>
      <c r="DE388">
        <v>1</v>
      </c>
      <c r="DF388" t="s">
        <v>5478</v>
      </c>
      <c r="DG388">
        <v>0</v>
      </c>
      <c r="DH388" t="s">
        <v>5490</v>
      </c>
      <c r="DI388">
        <v>10000</v>
      </c>
      <c r="DJ388" t="s">
        <v>8571</v>
      </c>
      <c r="DK388">
        <v>650</v>
      </c>
      <c r="DL388">
        <v>16</v>
      </c>
      <c r="DM388" t="s">
        <v>4785</v>
      </c>
      <c r="DN388" t="s">
        <v>5498</v>
      </c>
      <c r="DO388" t="s">
        <v>8525</v>
      </c>
      <c r="DQ388">
        <f t="shared" si="13"/>
        <v>1</v>
      </c>
    </row>
    <row r="389" spans="1:121" x14ac:dyDescent="0.35">
      <c r="A389" t="str">
        <f t="shared" si="12"/>
        <v>IDH16G65</v>
      </c>
      <c r="B389" t="s">
        <v>5460</v>
      </c>
      <c r="C389">
        <v>10000</v>
      </c>
      <c r="D389" t="s">
        <v>5460</v>
      </c>
      <c r="E389" t="s">
        <v>426</v>
      </c>
      <c r="F389" t="s">
        <v>5460</v>
      </c>
      <c r="G389" t="s">
        <v>5477</v>
      </c>
      <c r="H389" t="s">
        <v>2282</v>
      </c>
      <c r="I389" t="s">
        <v>5476</v>
      </c>
      <c r="J389" t="s">
        <v>5475</v>
      </c>
      <c r="K389">
        <v>10000</v>
      </c>
      <c r="L389" t="s">
        <v>5474</v>
      </c>
      <c r="M389">
        <v>0</v>
      </c>
      <c r="N389" t="s">
        <v>5460</v>
      </c>
      <c r="O389" t="s">
        <v>5473</v>
      </c>
      <c r="P389" t="s">
        <v>5472</v>
      </c>
      <c r="Q389">
        <v>2779282</v>
      </c>
      <c r="R389">
        <v>0</v>
      </c>
      <c r="S389" t="s">
        <v>5471</v>
      </c>
      <c r="T389" t="s">
        <v>5470</v>
      </c>
      <c r="U389">
        <v>0</v>
      </c>
      <c r="V389">
        <v>0</v>
      </c>
      <c r="W389">
        <v>0</v>
      </c>
      <c r="X389">
        <v>0</v>
      </c>
      <c r="Y389" t="s">
        <v>5469</v>
      </c>
      <c r="Z389" t="s">
        <v>5460</v>
      </c>
      <c r="AA389" t="s">
        <v>48</v>
      </c>
      <c r="AB389">
        <v>0</v>
      </c>
      <c r="AC389">
        <v>0</v>
      </c>
      <c r="AD389">
        <v>0</v>
      </c>
      <c r="AE389" t="s">
        <v>48</v>
      </c>
      <c r="AF389">
        <v>0</v>
      </c>
      <c r="AG389">
        <v>0</v>
      </c>
      <c r="AH389" t="s">
        <v>48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3.5098699999999998</v>
      </c>
      <c r="AQ389">
        <v>0</v>
      </c>
      <c r="AR389">
        <v>3.4300999999999999</v>
      </c>
      <c r="AS389">
        <v>3.805935077</v>
      </c>
      <c r="AT389">
        <v>4.2</v>
      </c>
      <c r="AU389">
        <v>3.6310116830000001</v>
      </c>
      <c r="AV389">
        <v>0</v>
      </c>
      <c r="AW389">
        <v>4.1900000000000004</v>
      </c>
      <c r="AX389">
        <v>4.1900000000000004</v>
      </c>
      <c r="AY389">
        <v>0</v>
      </c>
      <c r="AZ389">
        <v>0</v>
      </c>
      <c r="BA389">
        <v>0</v>
      </c>
      <c r="BB389">
        <v>0</v>
      </c>
      <c r="BC389">
        <v>4.74</v>
      </c>
      <c r="BD389">
        <v>5.1254999999999997</v>
      </c>
      <c r="BE389">
        <v>0</v>
      </c>
      <c r="BF389">
        <v>0</v>
      </c>
      <c r="BG389">
        <v>0</v>
      </c>
      <c r="BH389">
        <v>990</v>
      </c>
      <c r="BI389">
        <v>391</v>
      </c>
      <c r="BJ389">
        <v>507</v>
      </c>
      <c r="BK389">
        <v>0</v>
      </c>
      <c r="BL389">
        <v>0</v>
      </c>
      <c r="BM389">
        <v>500</v>
      </c>
      <c r="BN389">
        <v>0</v>
      </c>
      <c r="BO389">
        <v>0</v>
      </c>
      <c r="BP389">
        <v>0</v>
      </c>
      <c r="BQ389">
        <v>0</v>
      </c>
      <c r="BR389">
        <v>200</v>
      </c>
      <c r="BS389">
        <v>391</v>
      </c>
      <c r="BT389">
        <v>1</v>
      </c>
      <c r="BU389">
        <v>0</v>
      </c>
      <c r="BV389">
        <v>500</v>
      </c>
      <c r="BW389">
        <v>1</v>
      </c>
      <c r="BX389">
        <v>1</v>
      </c>
      <c r="BY389">
        <v>1</v>
      </c>
      <c r="BZ389">
        <v>0</v>
      </c>
      <c r="CA389">
        <v>1</v>
      </c>
      <c r="CB389">
        <v>1</v>
      </c>
      <c r="CC389">
        <v>0</v>
      </c>
      <c r="CD389">
        <v>0</v>
      </c>
      <c r="CE389">
        <v>0</v>
      </c>
      <c r="CF389">
        <v>0</v>
      </c>
      <c r="CG389">
        <v>1</v>
      </c>
      <c r="CH389">
        <v>3</v>
      </c>
      <c r="CI389" t="s">
        <v>5468</v>
      </c>
      <c r="CJ389">
        <v>0</v>
      </c>
      <c r="CK389" t="s">
        <v>5459</v>
      </c>
      <c r="CL389" t="s">
        <v>5467</v>
      </c>
      <c r="CM389" t="s">
        <v>5466</v>
      </c>
      <c r="CN389" t="s">
        <v>5465</v>
      </c>
      <c r="CO389">
        <v>0</v>
      </c>
      <c r="CP389" t="s">
        <v>5464</v>
      </c>
      <c r="CQ389" t="s">
        <v>5463</v>
      </c>
      <c r="CR389">
        <v>0</v>
      </c>
      <c r="CS389">
        <v>0</v>
      </c>
      <c r="CT389">
        <v>0</v>
      </c>
      <c r="CU389">
        <v>0</v>
      </c>
      <c r="CV389" t="s">
        <v>5462</v>
      </c>
      <c r="CW389" t="s">
        <v>5461</v>
      </c>
      <c r="CX389" t="s">
        <v>25</v>
      </c>
      <c r="CY389" t="s">
        <v>5460</v>
      </c>
      <c r="CZ389">
        <v>0</v>
      </c>
      <c r="DA389">
        <v>3.4300999999999999</v>
      </c>
      <c r="DB389">
        <v>34301</v>
      </c>
      <c r="DC389">
        <v>34301</v>
      </c>
      <c r="DD389">
        <v>0</v>
      </c>
      <c r="DE389">
        <v>500</v>
      </c>
      <c r="DF389" t="s">
        <v>5459</v>
      </c>
      <c r="DG389">
        <v>0</v>
      </c>
      <c r="DH389" t="s">
        <v>5460</v>
      </c>
      <c r="DI389">
        <v>10000</v>
      </c>
      <c r="DJ389" t="s">
        <v>8571</v>
      </c>
      <c r="DK389">
        <v>650</v>
      </c>
      <c r="DL389">
        <v>34</v>
      </c>
      <c r="DM389" t="s">
        <v>5476</v>
      </c>
      <c r="DN389" t="s">
        <v>5475</v>
      </c>
      <c r="DO389" t="s">
        <v>8525</v>
      </c>
      <c r="DQ389">
        <f t="shared" si="13"/>
        <v>1</v>
      </c>
    </row>
    <row r="390" spans="1:121" x14ac:dyDescent="0.35">
      <c r="A390" t="str">
        <f t="shared" si="12"/>
        <v>IDH20G65</v>
      </c>
      <c r="B390" t="s">
        <v>5419</v>
      </c>
      <c r="C390">
        <v>10000</v>
      </c>
      <c r="D390" t="s">
        <v>5419</v>
      </c>
      <c r="E390" t="s">
        <v>426</v>
      </c>
      <c r="F390" t="s">
        <v>5419</v>
      </c>
      <c r="G390" t="s">
        <v>5438</v>
      </c>
      <c r="H390" t="s">
        <v>2282</v>
      </c>
      <c r="I390" t="s">
        <v>4775</v>
      </c>
      <c r="J390" t="s">
        <v>5437</v>
      </c>
      <c r="K390">
        <v>10000</v>
      </c>
      <c r="L390" t="s">
        <v>5436</v>
      </c>
      <c r="M390" t="s">
        <v>5419</v>
      </c>
      <c r="N390" t="s">
        <v>5419</v>
      </c>
      <c r="O390" t="s">
        <v>5435</v>
      </c>
      <c r="P390" t="s">
        <v>5434</v>
      </c>
      <c r="Q390">
        <v>0</v>
      </c>
      <c r="R390">
        <v>0</v>
      </c>
      <c r="S390" t="s">
        <v>5433</v>
      </c>
      <c r="T390" t="s">
        <v>5432</v>
      </c>
      <c r="U390">
        <v>0</v>
      </c>
      <c r="V390">
        <v>0</v>
      </c>
      <c r="W390" t="s">
        <v>5431</v>
      </c>
      <c r="X390" t="s">
        <v>5430</v>
      </c>
      <c r="Y390" t="s">
        <v>5430</v>
      </c>
      <c r="Z390" t="s">
        <v>5419</v>
      </c>
      <c r="AA390" t="s">
        <v>48</v>
      </c>
      <c r="AB390">
        <v>0</v>
      </c>
      <c r="AC390">
        <v>0</v>
      </c>
      <c r="AD390">
        <v>0</v>
      </c>
      <c r="AE390" t="s">
        <v>48</v>
      </c>
      <c r="AF390">
        <v>0</v>
      </c>
      <c r="AG390">
        <v>0</v>
      </c>
      <c r="AH390" t="s">
        <v>48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4.7502500000000003</v>
      </c>
      <c r="AQ390">
        <v>4.2723000000000004</v>
      </c>
      <c r="AR390">
        <v>4.4703400000000002</v>
      </c>
      <c r="AS390">
        <v>4.9601436100000003</v>
      </c>
      <c r="AT390">
        <v>4.71</v>
      </c>
      <c r="AU390">
        <v>0</v>
      </c>
      <c r="AV390">
        <v>0</v>
      </c>
      <c r="AW390">
        <v>5.46</v>
      </c>
      <c r="AX390">
        <v>4.24</v>
      </c>
      <c r="AY390">
        <v>0</v>
      </c>
      <c r="AZ390">
        <v>0</v>
      </c>
      <c r="BA390">
        <v>4.95</v>
      </c>
      <c r="BB390">
        <v>4.5188651320000002</v>
      </c>
      <c r="BC390">
        <v>6.19</v>
      </c>
      <c r="BD390">
        <v>4.0232999999999999</v>
      </c>
      <c r="BE390">
        <v>347</v>
      </c>
      <c r="BF390">
        <v>400</v>
      </c>
      <c r="BG390">
        <v>500</v>
      </c>
      <c r="BH390">
        <v>0</v>
      </c>
      <c r="BI390">
        <v>982</v>
      </c>
      <c r="BJ390">
        <v>0</v>
      </c>
      <c r="BK390">
        <v>0</v>
      </c>
      <c r="BL390">
        <v>547</v>
      </c>
      <c r="BM390">
        <v>0</v>
      </c>
      <c r="BN390">
        <v>0</v>
      </c>
      <c r="BO390">
        <v>0</v>
      </c>
      <c r="BP390">
        <v>2</v>
      </c>
      <c r="BQ390">
        <v>487</v>
      </c>
      <c r="BR390">
        <v>0</v>
      </c>
      <c r="BS390">
        <v>399</v>
      </c>
      <c r="BT390">
        <v>1</v>
      </c>
      <c r="BU390">
        <v>1</v>
      </c>
      <c r="BV390">
        <v>500</v>
      </c>
      <c r="BW390">
        <v>1</v>
      </c>
      <c r="BX390">
        <v>1</v>
      </c>
      <c r="BY390">
        <v>0</v>
      </c>
      <c r="BZ390">
        <v>0</v>
      </c>
      <c r="CA390">
        <v>1</v>
      </c>
      <c r="CB390">
        <v>500</v>
      </c>
      <c r="CC390">
        <v>0</v>
      </c>
      <c r="CD390">
        <v>0</v>
      </c>
      <c r="CE390">
        <v>1</v>
      </c>
      <c r="CF390">
        <v>5</v>
      </c>
      <c r="CG390">
        <v>1</v>
      </c>
      <c r="CH390">
        <v>3</v>
      </c>
      <c r="CI390" t="s">
        <v>5429</v>
      </c>
      <c r="CJ390" t="s">
        <v>5428</v>
      </c>
      <c r="CK390" t="s">
        <v>5427</v>
      </c>
      <c r="CL390" t="s">
        <v>5426</v>
      </c>
      <c r="CM390" t="s">
        <v>5425</v>
      </c>
      <c r="CN390">
        <v>0</v>
      </c>
      <c r="CO390">
        <v>0</v>
      </c>
      <c r="CP390" t="s">
        <v>5424</v>
      </c>
      <c r="CQ390" t="s">
        <v>5423</v>
      </c>
      <c r="CR390">
        <v>0</v>
      </c>
      <c r="CS390">
        <v>0</v>
      </c>
      <c r="CT390" t="s">
        <v>5422</v>
      </c>
      <c r="CU390" t="s">
        <v>5421</v>
      </c>
      <c r="CV390" t="s">
        <v>5420</v>
      </c>
      <c r="CW390" t="s">
        <v>5418</v>
      </c>
      <c r="CX390" t="s">
        <v>36</v>
      </c>
      <c r="CY390" t="s">
        <v>5419</v>
      </c>
      <c r="CZ390">
        <v>0</v>
      </c>
      <c r="DA390">
        <v>4.0232999999999999</v>
      </c>
      <c r="DB390">
        <v>40233</v>
      </c>
      <c r="DC390">
        <v>40233</v>
      </c>
      <c r="DD390">
        <v>399</v>
      </c>
      <c r="DE390">
        <v>3</v>
      </c>
      <c r="DF390" t="s">
        <v>5418</v>
      </c>
      <c r="DG390">
        <v>0</v>
      </c>
      <c r="DH390" t="s">
        <v>5419</v>
      </c>
      <c r="DI390">
        <v>10000</v>
      </c>
      <c r="DJ390" t="s">
        <v>8571</v>
      </c>
      <c r="DK390">
        <v>650</v>
      </c>
      <c r="DL390">
        <v>20</v>
      </c>
      <c r="DM390" t="s">
        <v>4775</v>
      </c>
      <c r="DN390" t="s">
        <v>5437</v>
      </c>
      <c r="DO390" t="s">
        <v>8525</v>
      </c>
      <c r="DQ390">
        <f t="shared" si="13"/>
        <v>1</v>
      </c>
    </row>
    <row r="391" spans="1:121" x14ac:dyDescent="0.35">
      <c r="A391" t="str">
        <f t="shared" si="12"/>
        <v>IDH20G65</v>
      </c>
      <c r="B391" t="s">
        <v>5399</v>
      </c>
      <c r="C391">
        <v>10000</v>
      </c>
      <c r="D391" t="s">
        <v>5399</v>
      </c>
      <c r="E391" t="s">
        <v>426</v>
      </c>
      <c r="F391" t="s">
        <v>5399</v>
      </c>
      <c r="G391" t="s">
        <v>5417</v>
      </c>
      <c r="H391" t="s">
        <v>2282</v>
      </c>
      <c r="I391" t="s">
        <v>5416</v>
      </c>
      <c r="J391" t="s">
        <v>5415</v>
      </c>
      <c r="K391">
        <v>10000</v>
      </c>
      <c r="L391" t="s">
        <v>5414</v>
      </c>
      <c r="M391" t="s">
        <v>5399</v>
      </c>
      <c r="N391">
        <v>0</v>
      </c>
      <c r="O391" t="s">
        <v>5413</v>
      </c>
      <c r="P391" t="s">
        <v>5412</v>
      </c>
      <c r="Q391">
        <v>2779283</v>
      </c>
      <c r="R391">
        <v>0</v>
      </c>
      <c r="S391" t="s">
        <v>5411</v>
      </c>
      <c r="T391" t="s">
        <v>5410</v>
      </c>
      <c r="U391">
        <v>0</v>
      </c>
      <c r="V391">
        <v>0</v>
      </c>
      <c r="W391">
        <v>0</v>
      </c>
      <c r="X391">
        <v>0</v>
      </c>
      <c r="Y391" t="s">
        <v>5409</v>
      </c>
      <c r="Z391" t="s">
        <v>5399</v>
      </c>
      <c r="AA391" t="s">
        <v>48</v>
      </c>
      <c r="AB391">
        <v>0</v>
      </c>
      <c r="AC391">
        <v>0</v>
      </c>
      <c r="AD391">
        <v>0</v>
      </c>
      <c r="AE391" t="s">
        <v>48</v>
      </c>
      <c r="AF391">
        <v>0</v>
      </c>
      <c r="AG391">
        <v>0</v>
      </c>
      <c r="AH391" t="s">
        <v>48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4.5562500000000004</v>
      </c>
      <c r="AQ391">
        <v>4.3338999999999999</v>
      </c>
      <c r="AR391">
        <v>0</v>
      </c>
      <c r="AS391">
        <v>4.7575063999999996</v>
      </c>
      <c r="AT391">
        <v>4.72</v>
      </c>
      <c r="AU391">
        <v>4.5742994149999996</v>
      </c>
      <c r="AV391">
        <v>0</v>
      </c>
      <c r="AW391">
        <v>5.23</v>
      </c>
      <c r="AX391">
        <v>5.23</v>
      </c>
      <c r="AY391">
        <v>0</v>
      </c>
      <c r="AZ391">
        <v>0</v>
      </c>
      <c r="BA391">
        <v>0</v>
      </c>
      <c r="BB391">
        <v>0</v>
      </c>
      <c r="BC391">
        <v>5.93</v>
      </c>
      <c r="BD391">
        <v>6.12</v>
      </c>
      <c r="BE391">
        <v>1131</v>
      </c>
      <c r="BF391">
        <v>1341</v>
      </c>
      <c r="BG391">
        <v>0</v>
      </c>
      <c r="BH391">
        <v>150</v>
      </c>
      <c r="BI391">
        <v>851</v>
      </c>
      <c r="BJ391">
        <v>158</v>
      </c>
      <c r="BK391">
        <v>0</v>
      </c>
      <c r="BL391">
        <v>4579</v>
      </c>
      <c r="BM391">
        <v>52</v>
      </c>
      <c r="BN391">
        <v>0</v>
      </c>
      <c r="BO391">
        <v>0</v>
      </c>
      <c r="BP391">
        <v>0</v>
      </c>
      <c r="BQ391">
        <v>0</v>
      </c>
      <c r="BR391">
        <v>39</v>
      </c>
      <c r="BS391">
        <v>851</v>
      </c>
      <c r="BT391">
        <v>1</v>
      </c>
      <c r="BU391">
        <v>1</v>
      </c>
      <c r="BV391">
        <v>0</v>
      </c>
      <c r="BW391">
        <v>1</v>
      </c>
      <c r="BX391">
        <v>1</v>
      </c>
      <c r="BY391">
        <v>1</v>
      </c>
      <c r="BZ391">
        <v>0</v>
      </c>
      <c r="CA391">
        <v>1</v>
      </c>
      <c r="CB391">
        <v>1</v>
      </c>
      <c r="CC391">
        <v>0</v>
      </c>
      <c r="CD391">
        <v>0</v>
      </c>
      <c r="CE391">
        <v>0</v>
      </c>
      <c r="CF391">
        <v>0</v>
      </c>
      <c r="CG391">
        <v>1</v>
      </c>
      <c r="CH391">
        <v>3</v>
      </c>
      <c r="CI391" t="s">
        <v>5408</v>
      </c>
      <c r="CJ391" t="s">
        <v>5407</v>
      </c>
      <c r="CK391">
        <v>0</v>
      </c>
      <c r="CL391" t="s">
        <v>5406</v>
      </c>
      <c r="CM391" t="s">
        <v>5405</v>
      </c>
      <c r="CN391" t="s">
        <v>5404</v>
      </c>
      <c r="CO391">
        <v>0</v>
      </c>
      <c r="CP391" t="s">
        <v>5403</v>
      </c>
      <c r="CQ391" t="s">
        <v>5402</v>
      </c>
      <c r="CR391">
        <v>0</v>
      </c>
      <c r="CS391">
        <v>0</v>
      </c>
      <c r="CT391">
        <v>0</v>
      </c>
      <c r="CU391">
        <v>0</v>
      </c>
      <c r="CV391" t="s">
        <v>5401</v>
      </c>
      <c r="CW391" t="s">
        <v>5400</v>
      </c>
      <c r="CX391" t="s">
        <v>4961</v>
      </c>
      <c r="CY391" t="s">
        <v>5399</v>
      </c>
      <c r="CZ391">
        <v>0</v>
      </c>
      <c r="DA391">
        <v>3.79</v>
      </c>
      <c r="DB391">
        <v>37900</v>
      </c>
      <c r="DC391">
        <v>37900</v>
      </c>
      <c r="DD391">
        <v>212</v>
      </c>
      <c r="DE391">
        <v>1</v>
      </c>
      <c r="DF391" t="s">
        <v>5398</v>
      </c>
      <c r="DG391">
        <v>0</v>
      </c>
      <c r="DH391" t="s">
        <v>5399</v>
      </c>
      <c r="DI391">
        <v>10000</v>
      </c>
      <c r="DJ391" t="s">
        <v>8571</v>
      </c>
      <c r="DK391">
        <v>650</v>
      </c>
      <c r="DL391">
        <v>41</v>
      </c>
      <c r="DM391" t="s">
        <v>5416</v>
      </c>
      <c r="DN391" t="s">
        <v>5415</v>
      </c>
      <c r="DO391" t="s">
        <v>8525</v>
      </c>
      <c r="DQ391">
        <f t="shared" si="13"/>
        <v>1</v>
      </c>
    </row>
    <row r="392" spans="1:121" x14ac:dyDescent="0.35">
      <c r="A392" t="str">
        <f t="shared" si="12"/>
        <v>IDK02G65</v>
      </c>
      <c r="B392" t="s">
        <v>5379</v>
      </c>
      <c r="C392">
        <v>10000</v>
      </c>
      <c r="D392" t="s">
        <v>5379</v>
      </c>
      <c r="E392" t="s">
        <v>426</v>
      </c>
      <c r="F392" t="s">
        <v>5379</v>
      </c>
      <c r="G392" t="s">
        <v>5390</v>
      </c>
      <c r="H392" t="s">
        <v>2282</v>
      </c>
      <c r="I392" t="s">
        <v>5389</v>
      </c>
      <c r="J392" t="s">
        <v>5388</v>
      </c>
      <c r="K392">
        <v>10000</v>
      </c>
      <c r="L392" t="s">
        <v>5387</v>
      </c>
      <c r="M392">
        <v>0</v>
      </c>
      <c r="N392" t="s">
        <v>5379</v>
      </c>
      <c r="O392" t="s">
        <v>5386</v>
      </c>
      <c r="P392">
        <v>0</v>
      </c>
      <c r="Q392">
        <v>0</v>
      </c>
      <c r="R392">
        <v>0</v>
      </c>
      <c r="S392" t="s">
        <v>5385</v>
      </c>
      <c r="T392">
        <v>0</v>
      </c>
      <c r="U392">
        <v>0</v>
      </c>
      <c r="V392">
        <v>0</v>
      </c>
      <c r="W392">
        <v>0</v>
      </c>
      <c r="X392">
        <v>0</v>
      </c>
      <c r="Y392" t="s">
        <v>5384</v>
      </c>
      <c r="Z392">
        <v>0</v>
      </c>
      <c r="AA392" t="s">
        <v>129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 t="s">
        <v>129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0.69164999999999999</v>
      </c>
      <c r="AQ392">
        <v>0</v>
      </c>
      <c r="AR392">
        <v>0.60601000000000005</v>
      </c>
      <c r="AS392">
        <v>0.71296394600000002</v>
      </c>
      <c r="AT392">
        <v>0</v>
      </c>
      <c r="AU392">
        <v>0</v>
      </c>
      <c r="AV392">
        <v>0</v>
      </c>
      <c r="AW392">
        <v>0.63500000000000001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0.81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0</v>
      </c>
      <c r="BL392">
        <v>956</v>
      </c>
      <c r="BM392">
        <v>0</v>
      </c>
      <c r="BN392">
        <v>0</v>
      </c>
      <c r="BO392">
        <v>0</v>
      </c>
      <c r="BP392">
        <v>0</v>
      </c>
      <c r="BQ392">
        <v>0</v>
      </c>
      <c r="BR392">
        <v>0</v>
      </c>
      <c r="BS392">
        <v>0</v>
      </c>
      <c r="BT392">
        <v>1000</v>
      </c>
      <c r="BU392">
        <v>0</v>
      </c>
      <c r="BV392">
        <v>1000</v>
      </c>
      <c r="BW392">
        <v>1000</v>
      </c>
      <c r="BX392">
        <v>0</v>
      </c>
      <c r="BY392">
        <v>0</v>
      </c>
      <c r="BZ392">
        <v>0</v>
      </c>
      <c r="CA392">
        <v>1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1</v>
      </c>
      <c r="CH392">
        <v>0</v>
      </c>
      <c r="CI392" t="s">
        <v>5383</v>
      </c>
      <c r="CJ392">
        <v>0</v>
      </c>
      <c r="CK392" t="s">
        <v>5378</v>
      </c>
      <c r="CL392" t="s">
        <v>5382</v>
      </c>
      <c r="CM392">
        <v>0</v>
      </c>
      <c r="CN392">
        <v>0</v>
      </c>
      <c r="CO392">
        <v>0</v>
      </c>
      <c r="CP392" t="s">
        <v>5381</v>
      </c>
      <c r="CQ392">
        <v>0</v>
      </c>
      <c r="CR392">
        <v>0</v>
      </c>
      <c r="CS392">
        <v>0</v>
      </c>
      <c r="CT392">
        <v>0</v>
      </c>
      <c r="CU392">
        <v>0</v>
      </c>
      <c r="CV392" t="s">
        <v>5380</v>
      </c>
      <c r="CW392">
        <v>0</v>
      </c>
      <c r="CX392" t="s">
        <v>25</v>
      </c>
      <c r="CY392" t="s">
        <v>5379</v>
      </c>
      <c r="CZ392">
        <v>0</v>
      </c>
      <c r="DA392">
        <v>0.60601000000000005</v>
      </c>
      <c r="DB392">
        <v>6060.1</v>
      </c>
      <c r="DC392">
        <v>6060.1</v>
      </c>
      <c r="DD392">
        <v>0</v>
      </c>
      <c r="DE392">
        <v>1000</v>
      </c>
      <c r="DF392" t="s">
        <v>5378</v>
      </c>
      <c r="DG392">
        <v>0</v>
      </c>
      <c r="DH392" t="s">
        <v>5379</v>
      </c>
      <c r="DI392">
        <v>10000</v>
      </c>
      <c r="DJ392" t="s">
        <v>8571</v>
      </c>
      <c r="DK392">
        <v>650</v>
      </c>
      <c r="DL392">
        <v>2</v>
      </c>
      <c r="DM392" t="s">
        <v>5389</v>
      </c>
      <c r="DN392" t="s">
        <v>5388</v>
      </c>
      <c r="DO392" t="s">
        <v>8536</v>
      </c>
      <c r="DQ392">
        <f t="shared" si="13"/>
        <v>1</v>
      </c>
    </row>
    <row r="393" spans="1:121" x14ac:dyDescent="0.35">
      <c r="A393" t="str">
        <f t="shared" si="12"/>
        <v>IDK03G65</v>
      </c>
      <c r="B393" t="s">
        <v>5366</v>
      </c>
      <c r="C393">
        <v>10000</v>
      </c>
      <c r="D393" t="s">
        <v>5366</v>
      </c>
      <c r="E393" t="s">
        <v>426</v>
      </c>
      <c r="F393" t="s">
        <v>5366</v>
      </c>
      <c r="G393" t="s">
        <v>5377</v>
      </c>
      <c r="H393" t="s">
        <v>2282</v>
      </c>
      <c r="I393" t="s">
        <v>5376</v>
      </c>
      <c r="J393" t="s">
        <v>5375</v>
      </c>
      <c r="K393">
        <v>10000</v>
      </c>
      <c r="L393" t="s">
        <v>5374</v>
      </c>
      <c r="M393">
        <v>0</v>
      </c>
      <c r="N393" t="s">
        <v>5366</v>
      </c>
      <c r="O393" t="s">
        <v>5373</v>
      </c>
      <c r="P393">
        <v>0</v>
      </c>
      <c r="Q393">
        <v>0</v>
      </c>
      <c r="R393">
        <v>0</v>
      </c>
      <c r="S393" t="s">
        <v>5372</v>
      </c>
      <c r="T393">
        <v>0</v>
      </c>
      <c r="U393">
        <v>0</v>
      </c>
      <c r="V393">
        <v>0</v>
      </c>
      <c r="W393">
        <v>0</v>
      </c>
      <c r="X393">
        <v>0</v>
      </c>
      <c r="Y393" t="s">
        <v>5371</v>
      </c>
      <c r="Z393">
        <v>0</v>
      </c>
      <c r="AA393" t="s">
        <v>129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 t="s">
        <v>129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0.84448000000000001</v>
      </c>
      <c r="AQ393">
        <v>0</v>
      </c>
      <c r="AR393">
        <v>0.76634000000000002</v>
      </c>
      <c r="AS393">
        <v>0.88505362799999998</v>
      </c>
      <c r="AT393">
        <v>0</v>
      </c>
      <c r="AU393">
        <v>0</v>
      </c>
      <c r="AV393">
        <v>0</v>
      </c>
      <c r="AW393">
        <v>0.81499999999999995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1.1100000000000001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994</v>
      </c>
      <c r="BM393">
        <v>0</v>
      </c>
      <c r="BN393">
        <v>0</v>
      </c>
      <c r="BO393">
        <v>0</v>
      </c>
      <c r="BP393">
        <v>0</v>
      </c>
      <c r="BQ393">
        <v>0</v>
      </c>
      <c r="BR393">
        <v>0</v>
      </c>
      <c r="BS393">
        <v>0</v>
      </c>
      <c r="BT393">
        <v>1000</v>
      </c>
      <c r="BU393">
        <v>0</v>
      </c>
      <c r="BV393">
        <v>1000</v>
      </c>
      <c r="BW393">
        <v>1000</v>
      </c>
      <c r="BX393">
        <v>0</v>
      </c>
      <c r="BY393">
        <v>0</v>
      </c>
      <c r="BZ393">
        <v>0</v>
      </c>
      <c r="CA393">
        <v>1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1</v>
      </c>
      <c r="CH393">
        <v>0</v>
      </c>
      <c r="CI393" t="s">
        <v>5370</v>
      </c>
      <c r="CJ393">
        <v>0</v>
      </c>
      <c r="CK393" t="s">
        <v>5365</v>
      </c>
      <c r="CL393" t="s">
        <v>5369</v>
      </c>
      <c r="CM393">
        <v>0</v>
      </c>
      <c r="CN393">
        <v>0</v>
      </c>
      <c r="CO393">
        <v>0</v>
      </c>
      <c r="CP393" t="s">
        <v>5368</v>
      </c>
      <c r="CQ393">
        <v>0</v>
      </c>
      <c r="CR393">
        <v>0</v>
      </c>
      <c r="CS393">
        <v>0</v>
      </c>
      <c r="CT393">
        <v>0</v>
      </c>
      <c r="CU393">
        <v>0</v>
      </c>
      <c r="CV393" t="s">
        <v>5367</v>
      </c>
      <c r="CW393">
        <v>0</v>
      </c>
      <c r="CX393" t="s">
        <v>25</v>
      </c>
      <c r="CY393" t="s">
        <v>5366</v>
      </c>
      <c r="CZ393">
        <v>0</v>
      </c>
      <c r="DA393">
        <v>0.76634000000000002</v>
      </c>
      <c r="DB393">
        <v>7663.4</v>
      </c>
      <c r="DC393">
        <v>7663.4</v>
      </c>
      <c r="DD393">
        <v>0</v>
      </c>
      <c r="DE393">
        <v>1000</v>
      </c>
      <c r="DF393" t="s">
        <v>5365</v>
      </c>
      <c r="DG393">
        <v>0</v>
      </c>
      <c r="DH393" t="s">
        <v>5366</v>
      </c>
      <c r="DI393">
        <v>10000</v>
      </c>
      <c r="DJ393" t="s">
        <v>8571</v>
      </c>
      <c r="DK393">
        <v>650</v>
      </c>
      <c r="DL393">
        <v>3</v>
      </c>
      <c r="DM393" t="s">
        <v>5376</v>
      </c>
      <c r="DN393" t="s">
        <v>5375</v>
      </c>
      <c r="DO393" t="s">
        <v>8536</v>
      </c>
      <c r="DQ393">
        <f t="shared" si="13"/>
        <v>1</v>
      </c>
    </row>
    <row r="394" spans="1:121" x14ac:dyDescent="0.35">
      <c r="A394" t="str">
        <f t="shared" si="12"/>
        <v>IDK04G65</v>
      </c>
      <c r="B394" t="s">
        <v>5353</v>
      </c>
      <c r="C394">
        <v>10000</v>
      </c>
      <c r="D394" t="s">
        <v>5353</v>
      </c>
      <c r="E394" t="s">
        <v>426</v>
      </c>
      <c r="F394" t="s">
        <v>5353</v>
      </c>
      <c r="G394" t="s">
        <v>5364</v>
      </c>
      <c r="H394" t="s">
        <v>2282</v>
      </c>
      <c r="I394" t="s">
        <v>5363</v>
      </c>
      <c r="J394" t="s">
        <v>5362</v>
      </c>
      <c r="K394">
        <v>10000</v>
      </c>
      <c r="L394" t="s">
        <v>5361</v>
      </c>
      <c r="M394">
        <v>0</v>
      </c>
      <c r="N394" t="s">
        <v>5353</v>
      </c>
      <c r="O394" t="s">
        <v>5360</v>
      </c>
      <c r="P394">
        <v>0</v>
      </c>
      <c r="Q394">
        <v>0</v>
      </c>
      <c r="R394">
        <v>0</v>
      </c>
      <c r="S394" t="s">
        <v>5359</v>
      </c>
      <c r="T394">
        <v>0</v>
      </c>
      <c r="U394">
        <v>0</v>
      </c>
      <c r="V394">
        <v>0</v>
      </c>
      <c r="W394">
        <v>0</v>
      </c>
      <c r="X394">
        <v>0</v>
      </c>
      <c r="Y394" t="s">
        <v>5358</v>
      </c>
      <c r="Z394">
        <v>0</v>
      </c>
      <c r="AA394" t="s">
        <v>129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 t="s">
        <v>129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1.0320800000000001</v>
      </c>
      <c r="AQ394">
        <v>0</v>
      </c>
      <c r="AR394">
        <v>0.93657999999999997</v>
      </c>
      <c r="AS394">
        <v>1.0817372329999999</v>
      </c>
      <c r="AT394">
        <v>0</v>
      </c>
      <c r="AU394">
        <v>0</v>
      </c>
      <c r="AV394">
        <v>0</v>
      </c>
      <c r="AW394">
        <v>0.996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1.38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674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1000</v>
      </c>
      <c r="BU394">
        <v>0</v>
      </c>
      <c r="BV394">
        <v>1000</v>
      </c>
      <c r="BW394">
        <v>1000</v>
      </c>
      <c r="BX394">
        <v>0</v>
      </c>
      <c r="BY394">
        <v>0</v>
      </c>
      <c r="BZ394">
        <v>0</v>
      </c>
      <c r="CA394">
        <v>1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1</v>
      </c>
      <c r="CH394">
        <v>0</v>
      </c>
      <c r="CI394" t="s">
        <v>5357</v>
      </c>
      <c r="CJ394">
        <v>0</v>
      </c>
      <c r="CK394" t="s">
        <v>5352</v>
      </c>
      <c r="CL394" t="s">
        <v>5356</v>
      </c>
      <c r="CM394">
        <v>0</v>
      </c>
      <c r="CN394">
        <v>0</v>
      </c>
      <c r="CO394">
        <v>0</v>
      </c>
      <c r="CP394" t="s">
        <v>5355</v>
      </c>
      <c r="CQ394">
        <v>0</v>
      </c>
      <c r="CR394">
        <v>0</v>
      </c>
      <c r="CS394">
        <v>0</v>
      </c>
      <c r="CT394">
        <v>0</v>
      </c>
      <c r="CU394">
        <v>0</v>
      </c>
      <c r="CV394" t="s">
        <v>5354</v>
      </c>
      <c r="CW394">
        <v>0</v>
      </c>
      <c r="CX394" t="s">
        <v>25</v>
      </c>
      <c r="CY394" t="s">
        <v>5353</v>
      </c>
      <c r="CZ394">
        <v>0</v>
      </c>
      <c r="DA394">
        <v>0.93657999999999997</v>
      </c>
      <c r="DB394">
        <v>9365.7999999999993</v>
      </c>
      <c r="DC394">
        <v>9365.7999999999993</v>
      </c>
      <c r="DD394">
        <v>0</v>
      </c>
      <c r="DE394">
        <v>1000</v>
      </c>
      <c r="DF394" t="s">
        <v>5352</v>
      </c>
      <c r="DG394">
        <v>0</v>
      </c>
      <c r="DH394" t="s">
        <v>5353</v>
      </c>
      <c r="DI394">
        <v>10000</v>
      </c>
      <c r="DJ394" t="s">
        <v>8571</v>
      </c>
      <c r="DK394">
        <v>650</v>
      </c>
      <c r="DL394">
        <v>4</v>
      </c>
      <c r="DM394" t="s">
        <v>5363</v>
      </c>
      <c r="DN394" t="s">
        <v>5362</v>
      </c>
      <c r="DO394" t="s">
        <v>8536</v>
      </c>
      <c r="DQ394">
        <f t="shared" si="13"/>
        <v>1</v>
      </c>
    </row>
    <row r="395" spans="1:121" x14ac:dyDescent="0.35">
      <c r="A395" t="str">
        <f t="shared" si="12"/>
        <v>IDK05G65</v>
      </c>
      <c r="B395" t="s">
        <v>5334</v>
      </c>
      <c r="C395">
        <v>10000</v>
      </c>
      <c r="D395" t="s">
        <v>5334</v>
      </c>
      <c r="E395" t="s">
        <v>426</v>
      </c>
      <c r="F395" t="s">
        <v>5334</v>
      </c>
      <c r="G395" t="s">
        <v>5344</v>
      </c>
      <c r="H395" t="s">
        <v>2282</v>
      </c>
      <c r="I395" t="s">
        <v>4480</v>
      </c>
      <c r="J395" t="s">
        <v>5343</v>
      </c>
      <c r="K395">
        <v>10000</v>
      </c>
      <c r="L395" t="s">
        <v>5342</v>
      </c>
      <c r="M395">
        <v>0</v>
      </c>
      <c r="N395" t="s">
        <v>5334</v>
      </c>
      <c r="O395" t="s">
        <v>5341</v>
      </c>
      <c r="P395">
        <v>0</v>
      </c>
      <c r="Q395">
        <v>0</v>
      </c>
      <c r="R395">
        <v>0</v>
      </c>
      <c r="S395" t="s">
        <v>5340</v>
      </c>
      <c r="T395">
        <v>0</v>
      </c>
      <c r="U395">
        <v>0</v>
      </c>
      <c r="V395">
        <v>0</v>
      </c>
      <c r="W395">
        <v>0</v>
      </c>
      <c r="X395">
        <v>0</v>
      </c>
      <c r="Y395" t="s">
        <v>5339</v>
      </c>
      <c r="Z395">
        <v>0</v>
      </c>
      <c r="AA395" t="s">
        <v>129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 t="s">
        <v>129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1.2317199999999999</v>
      </c>
      <c r="AQ395">
        <v>0</v>
      </c>
      <c r="AR395">
        <v>1.11774</v>
      </c>
      <c r="AS395">
        <v>1.2911075510000001</v>
      </c>
      <c r="AT395">
        <v>0</v>
      </c>
      <c r="AU395">
        <v>0</v>
      </c>
      <c r="AV395">
        <v>0</v>
      </c>
      <c r="AW395">
        <v>1.19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1.72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0</v>
      </c>
      <c r="BL395">
        <v>1000</v>
      </c>
      <c r="BM395">
        <v>0</v>
      </c>
      <c r="BN395">
        <v>0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1000</v>
      </c>
      <c r="BU395">
        <v>0</v>
      </c>
      <c r="BV395">
        <v>1000</v>
      </c>
      <c r="BW395">
        <v>1000</v>
      </c>
      <c r="BX395">
        <v>0</v>
      </c>
      <c r="BY395">
        <v>0</v>
      </c>
      <c r="BZ395">
        <v>0</v>
      </c>
      <c r="CA395">
        <v>1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1</v>
      </c>
      <c r="CH395">
        <v>0</v>
      </c>
      <c r="CI395" t="s">
        <v>5338</v>
      </c>
      <c r="CJ395">
        <v>0</v>
      </c>
      <c r="CK395" t="s">
        <v>5333</v>
      </c>
      <c r="CL395" t="s">
        <v>5337</v>
      </c>
      <c r="CM395">
        <v>0</v>
      </c>
      <c r="CN395">
        <v>0</v>
      </c>
      <c r="CO395">
        <v>0</v>
      </c>
      <c r="CP395" t="s">
        <v>5336</v>
      </c>
      <c r="CQ395">
        <v>0</v>
      </c>
      <c r="CR395">
        <v>0</v>
      </c>
      <c r="CS395">
        <v>0</v>
      </c>
      <c r="CT395">
        <v>0</v>
      </c>
      <c r="CU395">
        <v>0</v>
      </c>
      <c r="CV395" t="s">
        <v>5335</v>
      </c>
      <c r="CW395">
        <v>0</v>
      </c>
      <c r="CX395" t="s">
        <v>25</v>
      </c>
      <c r="CY395" t="s">
        <v>5334</v>
      </c>
      <c r="CZ395">
        <v>0</v>
      </c>
      <c r="DA395">
        <v>1.11774</v>
      </c>
      <c r="DB395">
        <v>11177.4</v>
      </c>
      <c r="DC395">
        <v>11177.4</v>
      </c>
      <c r="DD395">
        <v>0</v>
      </c>
      <c r="DE395">
        <v>1000</v>
      </c>
      <c r="DF395" t="s">
        <v>5333</v>
      </c>
      <c r="DG395">
        <v>0</v>
      </c>
      <c r="DH395" t="s">
        <v>5334</v>
      </c>
      <c r="DI395">
        <v>10000</v>
      </c>
      <c r="DJ395" t="s">
        <v>8571</v>
      </c>
      <c r="DK395">
        <v>650</v>
      </c>
      <c r="DL395">
        <v>5</v>
      </c>
      <c r="DM395" t="s">
        <v>4480</v>
      </c>
      <c r="DN395" t="s">
        <v>5343</v>
      </c>
      <c r="DO395" t="s">
        <v>8536</v>
      </c>
      <c r="DQ395">
        <f t="shared" si="13"/>
        <v>1</v>
      </c>
    </row>
    <row r="396" spans="1:121" x14ac:dyDescent="0.35">
      <c r="A396" t="str">
        <f t="shared" si="12"/>
        <v>IDK06G65</v>
      </c>
      <c r="B396" t="s">
        <v>5326</v>
      </c>
      <c r="C396">
        <v>10000</v>
      </c>
      <c r="D396" t="s">
        <v>5326</v>
      </c>
      <c r="E396" t="s">
        <v>426</v>
      </c>
      <c r="F396" t="s">
        <v>5326</v>
      </c>
      <c r="G396" t="s">
        <v>5332</v>
      </c>
      <c r="H396" t="s">
        <v>2282</v>
      </c>
      <c r="I396" t="s">
        <v>4643</v>
      </c>
      <c r="J396" t="s">
        <v>5331</v>
      </c>
      <c r="K396">
        <v>10000</v>
      </c>
      <c r="L396" t="s">
        <v>5330</v>
      </c>
      <c r="M396">
        <v>0</v>
      </c>
      <c r="N396" t="s">
        <v>5326</v>
      </c>
      <c r="O396" t="s">
        <v>5329</v>
      </c>
      <c r="P396">
        <v>0</v>
      </c>
      <c r="Q396">
        <v>3267605</v>
      </c>
      <c r="R396">
        <v>0</v>
      </c>
      <c r="S396" t="s">
        <v>5328</v>
      </c>
      <c r="T396" t="s">
        <v>5327</v>
      </c>
      <c r="U396">
        <v>0</v>
      </c>
      <c r="V396">
        <v>0</v>
      </c>
      <c r="W396">
        <v>0</v>
      </c>
      <c r="X396" t="s">
        <v>5317</v>
      </c>
      <c r="Y396" t="s">
        <v>5317</v>
      </c>
      <c r="Z396" t="s">
        <v>5326</v>
      </c>
      <c r="AA396" t="s">
        <v>129</v>
      </c>
      <c r="AB396">
        <v>0</v>
      </c>
      <c r="AC396">
        <v>0</v>
      </c>
      <c r="AD396">
        <v>0</v>
      </c>
      <c r="AE396">
        <v>0</v>
      </c>
      <c r="AF396" t="s">
        <v>514</v>
      </c>
      <c r="AG396">
        <v>0</v>
      </c>
      <c r="AH396" t="s">
        <v>129</v>
      </c>
      <c r="AI396" t="s">
        <v>514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1.44631</v>
      </c>
      <c r="AQ396">
        <v>0</v>
      </c>
      <c r="AR396">
        <v>1.3412200000000001</v>
      </c>
      <c r="AS396">
        <v>1.5491121560000001</v>
      </c>
      <c r="AT396">
        <v>0</v>
      </c>
      <c r="AU396">
        <v>1.3567837250000001</v>
      </c>
      <c r="AV396">
        <v>0</v>
      </c>
      <c r="AW396">
        <v>1.48</v>
      </c>
      <c r="AX396">
        <v>1.76</v>
      </c>
      <c r="AY396">
        <v>0</v>
      </c>
      <c r="AZ396">
        <v>0</v>
      </c>
      <c r="BA396">
        <v>0</v>
      </c>
      <c r="BB396">
        <v>1.3217680510000001</v>
      </c>
      <c r="BC396">
        <v>2.12</v>
      </c>
      <c r="BD396">
        <v>1.6997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0</v>
      </c>
      <c r="BK396">
        <v>0</v>
      </c>
      <c r="BL396">
        <v>0</v>
      </c>
      <c r="BM396">
        <v>0</v>
      </c>
      <c r="BN396">
        <v>0</v>
      </c>
      <c r="BO396">
        <v>0</v>
      </c>
      <c r="BP396">
        <v>0</v>
      </c>
      <c r="BQ396">
        <v>995</v>
      </c>
      <c r="BR396">
        <v>0</v>
      </c>
      <c r="BS396">
        <v>22000</v>
      </c>
      <c r="BT396">
        <v>1000</v>
      </c>
      <c r="BU396">
        <v>0</v>
      </c>
      <c r="BV396">
        <v>1000</v>
      </c>
      <c r="BW396">
        <v>1000</v>
      </c>
      <c r="BX396">
        <v>0</v>
      </c>
      <c r="BY396">
        <v>1</v>
      </c>
      <c r="BZ396">
        <v>0</v>
      </c>
      <c r="CA396">
        <v>1</v>
      </c>
      <c r="CB396">
        <v>1</v>
      </c>
      <c r="CC396">
        <v>0</v>
      </c>
      <c r="CD396">
        <v>0</v>
      </c>
      <c r="CE396">
        <v>0</v>
      </c>
      <c r="CF396">
        <v>5</v>
      </c>
      <c r="CG396">
        <v>1</v>
      </c>
      <c r="CH396">
        <v>1000</v>
      </c>
      <c r="CI396" t="s">
        <v>5325</v>
      </c>
      <c r="CJ396">
        <v>0</v>
      </c>
      <c r="CK396" t="s">
        <v>5324</v>
      </c>
      <c r="CL396" t="s">
        <v>5323</v>
      </c>
      <c r="CM396">
        <v>0</v>
      </c>
      <c r="CN396" t="s">
        <v>5322</v>
      </c>
      <c r="CO396">
        <v>0</v>
      </c>
      <c r="CP396" t="s">
        <v>5321</v>
      </c>
      <c r="CQ396" t="s">
        <v>5320</v>
      </c>
      <c r="CR396">
        <v>0</v>
      </c>
      <c r="CS396">
        <v>0</v>
      </c>
      <c r="CT396">
        <v>0</v>
      </c>
      <c r="CU396" t="s">
        <v>5316</v>
      </c>
      <c r="CV396" t="s">
        <v>5319</v>
      </c>
      <c r="CW396" t="s">
        <v>5318</v>
      </c>
      <c r="CX396" t="s">
        <v>2600</v>
      </c>
      <c r="CY396" t="s">
        <v>5317</v>
      </c>
      <c r="CZ396">
        <v>0</v>
      </c>
      <c r="DA396">
        <v>1.3217680510000001</v>
      </c>
      <c r="DB396">
        <v>13217.68051</v>
      </c>
      <c r="DC396">
        <v>13217.68051</v>
      </c>
      <c r="DD396">
        <v>995</v>
      </c>
      <c r="DE396">
        <v>5</v>
      </c>
      <c r="DF396" t="s">
        <v>5316</v>
      </c>
      <c r="DG396">
        <v>0</v>
      </c>
      <c r="DH396" t="s">
        <v>5326</v>
      </c>
      <c r="DI396">
        <v>10000</v>
      </c>
      <c r="DJ396" t="s">
        <v>8571</v>
      </c>
      <c r="DK396">
        <v>650</v>
      </c>
      <c r="DL396">
        <v>6</v>
      </c>
      <c r="DM396" t="s">
        <v>4643</v>
      </c>
      <c r="DN396" t="s">
        <v>5331</v>
      </c>
      <c r="DO396" t="s">
        <v>8536</v>
      </c>
      <c r="DQ396">
        <f t="shared" si="13"/>
        <v>1</v>
      </c>
    </row>
    <row r="397" spans="1:121" x14ac:dyDescent="0.35">
      <c r="A397" t="str">
        <f t="shared" si="12"/>
        <v>IDK08G65</v>
      </c>
      <c r="B397" t="s">
        <v>5297</v>
      </c>
      <c r="C397">
        <v>10000</v>
      </c>
      <c r="D397" t="s">
        <v>5297</v>
      </c>
      <c r="E397" t="s">
        <v>426</v>
      </c>
      <c r="F397" t="s">
        <v>5297</v>
      </c>
      <c r="G397" t="s">
        <v>5307</v>
      </c>
      <c r="H397" t="s">
        <v>2282</v>
      </c>
      <c r="I397" t="s">
        <v>4466</v>
      </c>
      <c r="J397" t="s">
        <v>5306</v>
      </c>
      <c r="K397">
        <v>10000</v>
      </c>
      <c r="L397" t="s">
        <v>5305</v>
      </c>
      <c r="M397">
        <v>0</v>
      </c>
      <c r="N397" t="s">
        <v>5297</v>
      </c>
      <c r="O397" t="s">
        <v>5304</v>
      </c>
      <c r="P397">
        <v>0</v>
      </c>
      <c r="Q397">
        <v>0</v>
      </c>
      <c r="R397">
        <v>0</v>
      </c>
      <c r="S397" t="s">
        <v>5303</v>
      </c>
      <c r="T397">
        <v>0</v>
      </c>
      <c r="U397">
        <v>0</v>
      </c>
      <c r="V397">
        <v>0</v>
      </c>
      <c r="W397">
        <v>0</v>
      </c>
      <c r="X397">
        <v>0</v>
      </c>
      <c r="Y397" t="s">
        <v>5302</v>
      </c>
      <c r="Z397">
        <v>0</v>
      </c>
      <c r="AA397" t="s">
        <v>129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 t="s">
        <v>129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1.92828</v>
      </c>
      <c r="AQ397">
        <v>0</v>
      </c>
      <c r="AR397">
        <v>1.78816</v>
      </c>
      <c r="AS397">
        <v>1.921105134</v>
      </c>
      <c r="AT397">
        <v>0</v>
      </c>
      <c r="AU397">
        <v>0</v>
      </c>
      <c r="AV397">
        <v>0</v>
      </c>
      <c r="AW397">
        <v>1.98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2.5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0</v>
      </c>
      <c r="BL397">
        <v>0</v>
      </c>
      <c r="BM397">
        <v>0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1000</v>
      </c>
      <c r="BU397">
        <v>0</v>
      </c>
      <c r="BV397">
        <v>1000</v>
      </c>
      <c r="BW397">
        <v>1000</v>
      </c>
      <c r="BX397">
        <v>0</v>
      </c>
      <c r="BY397">
        <v>0</v>
      </c>
      <c r="BZ397">
        <v>0</v>
      </c>
      <c r="CA397">
        <v>1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1</v>
      </c>
      <c r="CH397">
        <v>0</v>
      </c>
      <c r="CI397" t="s">
        <v>5301</v>
      </c>
      <c r="CJ397">
        <v>0</v>
      </c>
      <c r="CK397" t="s">
        <v>5296</v>
      </c>
      <c r="CL397" t="s">
        <v>5300</v>
      </c>
      <c r="CM397">
        <v>0</v>
      </c>
      <c r="CN397">
        <v>0</v>
      </c>
      <c r="CO397">
        <v>0</v>
      </c>
      <c r="CP397" t="s">
        <v>5299</v>
      </c>
      <c r="CQ397">
        <v>0</v>
      </c>
      <c r="CR397">
        <v>0</v>
      </c>
      <c r="CS397">
        <v>0</v>
      </c>
      <c r="CT397">
        <v>0</v>
      </c>
      <c r="CU397">
        <v>0</v>
      </c>
      <c r="CV397" t="s">
        <v>5298</v>
      </c>
      <c r="CW397">
        <v>0</v>
      </c>
      <c r="CX397" t="s">
        <v>25</v>
      </c>
      <c r="CY397" t="s">
        <v>5297</v>
      </c>
      <c r="CZ397">
        <v>0</v>
      </c>
      <c r="DA397">
        <v>1.78816</v>
      </c>
      <c r="DB397">
        <v>17881.599999999999</v>
      </c>
      <c r="DC397">
        <v>17881.599999999999</v>
      </c>
      <c r="DD397">
        <v>0</v>
      </c>
      <c r="DE397">
        <v>1000</v>
      </c>
      <c r="DF397" t="s">
        <v>5296</v>
      </c>
      <c r="DG397">
        <v>0</v>
      </c>
      <c r="DH397" t="s">
        <v>5297</v>
      </c>
      <c r="DI397">
        <v>10000</v>
      </c>
      <c r="DJ397" t="s">
        <v>8571</v>
      </c>
      <c r="DK397">
        <v>650</v>
      </c>
      <c r="DL397">
        <v>8</v>
      </c>
      <c r="DM397" t="s">
        <v>4466</v>
      </c>
      <c r="DN397" t="s">
        <v>5306</v>
      </c>
      <c r="DO397" t="s">
        <v>8536</v>
      </c>
      <c r="DQ397">
        <f t="shared" si="13"/>
        <v>1</v>
      </c>
    </row>
    <row r="398" spans="1:121" x14ac:dyDescent="0.35">
      <c r="A398" t="str">
        <f t="shared" si="12"/>
        <v>IDK09G65</v>
      </c>
      <c r="B398" t="s">
        <v>5284</v>
      </c>
      <c r="C398">
        <v>10000</v>
      </c>
      <c r="D398" t="s">
        <v>5284</v>
      </c>
      <c r="E398" t="s">
        <v>426</v>
      </c>
      <c r="F398" t="s">
        <v>5284</v>
      </c>
      <c r="G398" t="s">
        <v>5295</v>
      </c>
      <c r="H398" t="s">
        <v>2282</v>
      </c>
      <c r="I398" t="s">
        <v>5294</v>
      </c>
      <c r="J398" t="s">
        <v>5293</v>
      </c>
      <c r="K398">
        <v>10000</v>
      </c>
      <c r="L398" t="s">
        <v>5292</v>
      </c>
      <c r="M398">
        <v>0</v>
      </c>
      <c r="N398" t="s">
        <v>5284</v>
      </c>
      <c r="O398" t="s">
        <v>5291</v>
      </c>
      <c r="P398">
        <v>0</v>
      </c>
      <c r="Q398">
        <v>0</v>
      </c>
      <c r="R398">
        <v>0</v>
      </c>
      <c r="S398" t="s">
        <v>5290</v>
      </c>
      <c r="T398">
        <v>0</v>
      </c>
      <c r="U398">
        <v>0</v>
      </c>
      <c r="V398">
        <v>0</v>
      </c>
      <c r="W398">
        <v>0</v>
      </c>
      <c r="X398">
        <v>0</v>
      </c>
      <c r="Y398" t="s">
        <v>5289</v>
      </c>
      <c r="Z398">
        <v>0</v>
      </c>
      <c r="AA398" t="s">
        <v>129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 t="s">
        <v>129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2.16926</v>
      </c>
      <c r="AQ398">
        <v>0</v>
      </c>
      <c r="AR398">
        <v>2.0116299999999998</v>
      </c>
      <c r="AS398">
        <v>2.20450576</v>
      </c>
      <c r="AT398">
        <v>0</v>
      </c>
      <c r="AU398">
        <v>0</v>
      </c>
      <c r="AV398">
        <v>0</v>
      </c>
      <c r="AW398">
        <v>2.2200000000000002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2.8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0</v>
      </c>
      <c r="BL398">
        <v>31</v>
      </c>
      <c r="BM398">
        <v>0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1000</v>
      </c>
      <c r="BU398">
        <v>0</v>
      </c>
      <c r="BV398">
        <v>1000</v>
      </c>
      <c r="BW398">
        <v>1000</v>
      </c>
      <c r="BX398">
        <v>0</v>
      </c>
      <c r="BY398">
        <v>0</v>
      </c>
      <c r="BZ398">
        <v>0</v>
      </c>
      <c r="CA398">
        <v>1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1</v>
      </c>
      <c r="CH398">
        <v>0</v>
      </c>
      <c r="CI398" t="s">
        <v>5288</v>
      </c>
      <c r="CJ398">
        <v>0</v>
      </c>
      <c r="CK398" t="s">
        <v>5283</v>
      </c>
      <c r="CL398" t="s">
        <v>5287</v>
      </c>
      <c r="CM398">
        <v>0</v>
      </c>
      <c r="CN398">
        <v>0</v>
      </c>
      <c r="CO398">
        <v>0</v>
      </c>
      <c r="CP398" t="s">
        <v>5286</v>
      </c>
      <c r="CQ398">
        <v>0</v>
      </c>
      <c r="CR398">
        <v>0</v>
      </c>
      <c r="CS398">
        <v>0</v>
      </c>
      <c r="CT398">
        <v>0</v>
      </c>
      <c r="CU398">
        <v>0</v>
      </c>
      <c r="CV398" t="s">
        <v>5285</v>
      </c>
      <c r="CW398">
        <v>0</v>
      </c>
      <c r="CX398" t="s">
        <v>25</v>
      </c>
      <c r="CY398" t="s">
        <v>5284</v>
      </c>
      <c r="CZ398">
        <v>0</v>
      </c>
      <c r="DA398">
        <v>2.0116299999999998</v>
      </c>
      <c r="DB398">
        <v>20116.3</v>
      </c>
      <c r="DC398">
        <v>20116.3</v>
      </c>
      <c r="DD398">
        <v>0</v>
      </c>
      <c r="DE398">
        <v>1000</v>
      </c>
      <c r="DF398" t="s">
        <v>5283</v>
      </c>
      <c r="DG398">
        <v>0</v>
      </c>
      <c r="DH398" t="s">
        <v>5284</v>
      </c>
      <c r="DI398">
        <v>10000</v>
      </c>
      <c r="DJ398" t="s">
        <v>8571</v>
      </c>
      <c r="DK398">
        <v>650</v>
      </c>
      <c r="DL398">
        <v>9</v>
      </c>
      <c r="DM398" t="s">
        <v>5294</v>
      </c>
      <c r="DN398" t="s">
        <v>5293</v>
      </c>
      <c r="DO398" t="s">
        <v>8536</v>
      </c>
      <c r="DQ398">
        <f t="shared" si="13"/>
        <v>1</v>
      </c>
    </row>
    <row r="399" spans="1:121" x14ac:dyDescent="0.35">
      <c r="A399" t="str">
        <f t="shared" si="12"/>
        <v>IDK10G65</v>
      </c>
      <c r="B399" t="s">
        <v>5272</v>
      </c>
      <c r="C399">
        <v>10000</v>
      </c>
      <c r="D399" t="s">
        <v>5272</v>
      </c>
      <c r="E399" t="s">
        <v>426</v>
      </c>
      <c r="F399" t="s">
        <v>5272</v>
      </c>
      <c r="G399" t="s">
        <v>5275</v>
      </c>
      <c r="H399" t="s">
        <v>2282</v>
      </c>
      <c r="I399" t="s">
        <v>4453</v>
      </c>
      <c r="J399" t="s">
        <v>5274</v>
      </c>
      <c r="K399">
        <v>10000</v>
      </c>
      <c r="L399" t="s">
        <v>5273</v>
      </c>
      <c r="M399">
        <v>0</v>
      </c>
      <c r="N399" t="s">
        <v>5272</v>
      </c>
      <c r="O399" t="s">
        <v>5271</v>
      </c>
      <c r="P399" t="s">
        <v>5263</v>
      </c>
      <c r="Q399">
        <v>0</v>
      </c>
      <c r="R399">
        <v>0</v>
      </c>
      <c r="S399" t="s">
        <v>5270</v>
      </c>
      <c r="T399">
        <v>0</v>
      </c>
      <c r="U399">
        <v>0</v>
      </c>
      <c r="V399">
        <v>0</v>
      </c>
      <c r="W399">
        <v>0</v>
      </c>
      <c r="X399">
        <v>0</v>
      </c>
      <c r="Y399" t="s">
        <v>5269</v>
      </c>
      <c r="Z399">
        <v>0</v>
      </c>
      <c r="AA399" t="s">
        <v>129</v>
      </c>
      <c r="AB399">
        <v>0</v>
      </c>
      <c r="AC399">
        <v>0</v>
      </c>
      <c r="AD399">
        <v>0</v>
      </c>
      <c r="AE399" t="s">
        <v>514</v>
      </c>
      <c r="AF399">
        <v>0</v>
      </c>
      <c r="AG399">
        <v>0</v>
      </c>
      <c r="AH399" t="s">
        <v>129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2.4102399999999999</v>
      </c>
      <c r="AQ399">
        <v>0</v>
      </c>
      <c r="AR399">
        <v>2.2351100000000002</v>
      </c>
      <c r="AS399">
        <v>2.4492813870000001</v>
      </c>
      <c r="AT399">
        <v>1.98</v>
      </c>
      <c r="AU399">
        <v>0</v>
      </c>
      <c r="AV399">
        <v>0</v>
      </c>
      <c r="AW399">
        <v>2.4700000000000002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3.14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1</v>
      </c>
      <c r="BJ399">
        <v>0</v>
      </c>
      <c r="BK399">
        <v>0</v>
      </c>
      <c r="BL399">
        <v>964</v>
      </c>
      <c r="BM399">
        <v>0</v>
      </c>
      <c r="BN399">
        <v>0</v>
      </c>
      <c r="BO399">
        <v>0</v>
      </c>
      <c r="BP399">
        <v>0</v>
      </c>
      <c r="BQ399">
        <v>0</v>
      </c>
      <c r="BR399">
        <v>0</v>
      </c>
      <c r="BS399">
        <v>0</v>
      </c>
      <c r="BT399">
        <v>1000</v>
      </c>
      <c r="BU399">
        <v>0</v>
      </c>
      <c r="BV399">
        <v>1000</v>
      </c>
      <c r="BW399">
        <v>1000</v>
      </c>
      <c r="BX399">
        <v>50</v>
      </c>
      <c r="BY399">
        <v>0</v>
      </c>
      <c r="BZ399">
        <v>0</v>
      </c>
      <c r="CA399">
        <v>1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1</v>
      </c>
      <c r="CH399">
        <v>0</v>
      </c>
      <c r="CI399" t="s">
        <v>5268</v>
      </c>
      <c r="CJ399">
        <v>0</v>
      </c>
      <c r="CK399" t="s">
        <v>5267</v>
      </c>
      <c r="CL399" t="s">
        <v>5266</v>
      </c>
      <c r="CM399" t="s">
        <v>5262</v>
      </c>
      <c r="CN399">
        <v>0</v>
      </c>
      <c r="CO399">
        <v>0</v>
      </c>
      <c r="CP399" t="s">
        <v>5265</v>
      </c>
      <c r="CQ399">
        <v>0</v>
      </c>
      <c r="CR399">
        <v>0</v>
      </c>
      <c r="CS399">
        <v>0</v>
      </c>
      <c r="CT399">
        <v>0</v>
      </c>
      <c r="CU399">
        <v>0</v>
      </c>
      <c r="CV399" t="s">
        <v>5264</v>
      </c>
      <c r="CW399">
        <v>0</v>
      </c>
      <c r="CX399" t="s">
        <v>27</v>
      </c>
      <c r="CY399" t="s">
        <v>5263</v>
      </c>
      <c r="CZ399" t="s">
        <v>514</v>
      </c>
      <c r="DA399">
        <v>1.98</v>
      </c>
      <c r="DB399">
        <v>19800</v>
      </c>
      <c r="DC399">
        <v>19800</v>
      </c>
      <c r="DD399">
        <v>1</v>
      </c>
      <c r="DE399">
        <v>50</v>
      </c>
      <c r="DF399" t="s">
        <v>5262</v>
      </c>
      <c r="DG399">
        <v>0</v>
      </c>
      <c r="DH399" t="s">
        <v>5272</v>
      </c>
      <c r="DI399">
        <v>10000</v>
      </c>
      <c r="DJ399" t="s">
        <v>8571</v>
      </c>
      <c r="DK399">
        <v>650</v>
      </c>
      <c r="DL399">
        <v>10</v>
      </c>
      <c r="DM399" t="s">
        <v>4453</v>
      </c>
      <c r="DN399" t="s">
        <v>5274</v>
      </c>
      <c r="DO399" t="s">
        <v>8536</v>
      </c>
      <c r="DQ399">
        <f t="shared" si="13"/>
        <v>1</v>
      </c>
    </row>
    <row r="400" spans="1:121" x14ac:dyDescent="0.35">
      <c r="A400" t="str">
        <f t="shared" si="12"/>
        <v>IDK12G65</v>
      </c>
      <c r="B400" t="s">
        <v>5256</v>
      </c>
      <c r="C400">
        <v>10000</v>
      </c>
      <c r="D400" t="s">
        <v>5256</v>
      </c>
      <c r="E400" t="s">
        <v>426</v>
      </c>
      <c r="F400" t="s">
        <v>5256</v>
      </c>
      <c r="G400" t="s">
        <v>5261</v>
      </c>
      <c r="H400" t="s">
        <v>2282</v>
      </c>
      <c r="I400" t="s">
        <v>5260</v>
      </c>
      <c r="J400" t="s">
        <v>5259</v>
      </c>
      <c r="K400">
        <v>10000</v>
      </c>
      <c r="L400" t="s">
        <v>5258</v>
      </c>
      <c r="M400">
        <v>0</v>
      </c>
      <c r="N400" t="s">
        <v>5256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 t="s">
        <v>129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2.8923399999999999</v>
      </c>
      <c r="AQ400">
        <v>0</v>
      </c>
      <c r="AR400">
        <v>2.6821799999999998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0</v>
      </c>
      <c r="BK400">
        <v>0</v>
      </c>
      <c r="BL400">
        <v>0</v>
      </c>
      <c r="BM400">
        <v>0</v>
      </c>
      <c r="BN400">
        <v>0</v>
      </c>
      <c r="BO400">
        <v>0</v>
      </c>
      <c r="BP400">
        <v>0</v>
      </c>
      <c r="BQ400">
        <v>0</v>
      </c>
      <c r="BR400">
        <v>0</v>
      </c>
      <c r="BS400">
        <v>0</v>
      </c>
      <c r="BT400">
        <v>1000</v>
      </c>
      <c r="BU400">
        <v>0</v>
      </c>
      <c r="BV400">
        <v>1000</v>
      </c>
      <c r="BW400">
        <v>0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 t="s">
        <v>5257</v>
      </c>
      <c r="CJ400">
        <v>0</v>
      </c>
      <c r="CK400" t="s">
        <v>5255</v>
      </c>
      <c r="CL400">
        <v>0</v>
      </c>
      <c r="CM400">
        <v>0</v>
      </c>
      <c r="CN400">
        <v>0</v>
      </c>
      <c r="CO400">
        <v>0</v>
      </c>
      <c r="CP400">
        <v>0</v>
      </c>
      <c r="CQ400">
        <v>0</v>
      </c>
      <c r="CR400">
        <v>0</v>
      </c>
      <c r="CS400">
        <v>0</v>
      </c>
      <c r="CT400">
        <v>0</v>
      </c>
      <c r="CU400">
        <v>0</v>
      </c>
      <c r="CV400">
        <v>0</v>
      </c>
      <c r="CW400">
        <v>0</v>
      </c>
      <c r="CX400" t="s">
        <v>25</v>
      </c>
      <c r="CY400" t="s">
        <v>5256</v>
      </c>
      <c r="CZ400">
        <v>0</v>
      </c>
      <c r="DA400">
        <v>2.6821799999999998</v>
      </c>
      <c r="DB400">
        <v>26821.8</v>
      </c>
      <c r="DC400">
        <v>26821.8</v>
      </c>
      <c r="DD400">
        <v>0</v>
      </c>
      <c r="DE400">
        <v>1000</v>
      </c>
      <c r="DF400" t="s">
        <v>5255</v>
      </c>
      <c r="DG400">
        <v>0</v>
      </c>
      <c r="DH400" t="s">
        <v>5256</v>
      </c>
      <c r="DI400">
        <v>10000</v>
      </c>
      <c r="DJ400" t="s">
        <v>8571</v>
      </c>
      <c r="DK400">
        <v>650</v>
      </c>
      <c r="DL400">
        <v>12</v>
      </c>
      <c r="DM400" t="s">
        <v>5260</v>
      </c>
      <c r="DN400" t="s">
        <v>5259</v>
      </c>
      <c r="DO400" t="s">
        <v>8536</v>
      </c>
      <c r="DQ400">
        <f t="shared" si="13"/>
        <v>1</v>
      </c>
    </row>
    <row r="401" spans="1:121" x14ac:dyDescent="0.35">
      <c r="A401" t="str">
        <f t="shared" si="12"/>
        <v>IDL02G65</v>
      </c>
      <c r="B401" t="s">
        <v>5234</v>
      </c>
      <c r="C401">
        <v>10000</v>
      </c>
      <c r="D401" t="s">
        <v>5234</v>
      </c>
      <c r="E401" t="s">
        <v>426</v>
      </c>
      <c r="F401" t="s">
        <v>5234</v>
      </c>
      <c r="G401" t="s">
        <v>5238</v>
      </c>
      <c r="H401" t="s">
        <v>2282</v>
      </c>
      <c r="I401" t="s">
        <v>5237</v>
      </c>
      <c r="J401" t="s">
        <v>5236</v>
      </c>
      <c r="K401">
        <v>10000</v>
      </c>
      <c r="L401" t="s">
        <v>5235</v>
      </c>
      <c r="M401">
        <v>0</v>
      </c>
      <c r="N401" t="s">
        <v>5234</v>
      </c>
      <c r="O401" t="s">
        <v>5233</v>
      </c>
      <c r="P401">
        <v>0</v>
      </c>
      <c r="Q401">
        <v>0</v>
      </c>
      <c r="R401">
        <v>0</v>
      </c>
      <c r="S401" t="s">
        <v>5232</v>
      </c>
      <c r="T401">
        <v>0</v>
      </c>
      <c r="U401">
        <v>0</v>
      </c>
      <c r="V401">
        <v>0</v>
      </c>
      <c r="W401">
        <v>0</v>
      </c>
      <c r="X401">
        <v>0</v>
      </c>
      <c r="Y401" t="s">
        <v>5227</v>
      </c>
      <c r="Z401">
        <v>0</v>
      </c>
      <c r="AA401" t="s">
        <v>129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 t="s">
        <v>129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0.68210999999999999</v>
      </c>
      <c r="AQ401">
        <v>0</v>
      </c>
      <c r="AR401">
        <v>0.66239999999999999</v>
      </c>
      <c r="AS401">
        <v>0.96094796800000004</v>
      </c>
      <c r="AT401">
        <v>0</v>
      </c>
      <c r="AU401">
        <v>0</v>
      </c>
      <c r="AV401">
        <v>0</v>
      </c>
      <c r="AW401">
        <v>0.63500000000000001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0.6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0</v>
      </c>
      <c r="BK401">
        <v>0</v>
      </c>
      <c r="BL401">
        <v>2963</v>
      </c>
      <c r="BM401">
        <v>0</v>
      </c>
      <c r="BN401">
        <v>0</v>
      </c>
      <c r="BO401">
        <v>0</v>
      </c>
      <c r="BP401">
        <v>0</v>
      </c>
      <c r="BQ401">
        <v>0</v>
      </c>
      <c r="BR401">
        <v>7</v>
      </c>
      <c r="BS401">
        <v>0</v>
      </c>
      <c r="BT401">
        <v>3000</v>
      </c>
      <c r="BU401">
        <v>0</v>
      </c>
      <c r="BV401">
        <v>3000</v>
      </c>
      <c r="BW401">
        <v>3000</v>
      </c>
      <c r="BX401">
        <v>0</v>
      </c>
      <c r="BY401">
        <v>0</v>
      </c>
      <c r="BZ401">
        <v>0</v>
      </c>
      <c r="CA401">
        <v>1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1</v>
      </c>
      <c r="CH401">
        <v>0</v>
      </c>
      <c r="CI401" t="s">
        <v>5231</v>
      </c>
      <c r="CJ401">
        <v>0</v>
      </c>
      <c r="CK401" t="s">
        <v>5230</v>
      </c>
      <c r="CL401" t="s">
        <v>5229</v>
      </c>
      <c r="CM401">
        <v>0</v>
      </c>
      <c r="CN401">
        <v>0</v>
      </c>
      <c r="CO401">
        <v>0</v>
      </c>
      <c r="CP401" t="s">
        <v>5228</v>
      </c>
      <c r="CQ401">
        <v>0</v>
      </c>
      <c r="CR401">
        <v>0</v>
      </c>
      <c r="CS401">
        <v>0</v>
      </c>
      <c r="CT401">
        <v>0</v>
      </c>
      <c r="CU401">
        <v>0</v>
      </c>
      <c r="CV401" t="s">
        <v>5226</v>
      </c>
      <c r="CW401">
        <v>0</v>
      </c>
      <c r="CX401" t="s">
        <v>34</v>
      </c>
      <c r="CY401" t="s">
        <v>5227</v>
      </c>
      <c r="CZ401">
        <v>0</v>
      </c>
      <c r="DA401">
        <v>0.6</v>
      </c>
      <c r="DB401">
        <v>6000</v>
      </c>
      <c r="DC401">
        <v>6000</v>
      </c>
      <c r="DD401">
        <v>7</v>
      </c>
      <c r="DE401">
        <v>1</v>
      </c>
      <c r="DF401" t="s">
        <v>5226</v>
      </c>
      <c r="DG401">
        <v>0</v>
      </c>
      <c r="DH401" t="s">
        <v>5234</v>
      </c>
      <c r="DI401">
        <v>10000</v>
      </c>
      <c r="DJ401" t="s">
        <v>8571</v>
      </c>
      <c r="DK401">
        <v>650</v>
      </c>
      <c r="DL401">
        <v>2</v>
      </c>
      <c r="DM401" t="s">
        <v>5237</v>
      </c>
      <c r="DN401" t="s">
        <v>5236</v>
      </c>
      <c r="DO401" t="s">
        <v>8561</v>
      </c>
      <c r="DQ401">
        <f t="shared" si="13"/>
        <v>1</v>
      </c>
    </row>
    <row r="402" spans="1:121" x14ac:dyDescent="0.35">
      <c r="A402" t="str">
        <f t="shared" si="12"/>
        <v>IDL04G65</v>
      </c>
      <c r="B402" t="s">
        <v>5222</v>
      </c>
      <c r="C402">
        <v>10000</v>
      </c>
      <c r="D402" t="s">
        <v>5222</v>
      </c>
      <c r="E402" t="s">
        <v>426</v>
      </c>
      <c r="F402" t="s">
        <v>5222</v>
      </c>
      <c r="G402" t="s">
        <v>5225</v>
      </c>
      <c r="H402" t="s">
        <v>2282</v>
      </c>
      <c r="I402" t="s">
        <v>4841</v>
      </c>
      <c r="J402" t="s">
        <v>5224</v>
      </c>
      <c r="K402">
        <v>10000</v>
      </c>
      <c r="L402" t="s">
        <v>5223</v>
      </c>
      <c r="M402">
        <v>0</v>
      </c>
      <c r="N402" t="s">
        <v>5222</v>
      </c>
      <c r="O402" t="s">
        <v>5221</v>
      </c>
      <c r="P402">
        <v>0</v>
      </c>
      <c r="Q402">
        <v>0</v>
      </c>
      <c r="R402">
        <v>0</v>
      </c>
      <c r="S402" t="s">
        <v>5215</v>
      </c>
      <c r="T402">
        <v>0</v>
      </c>
      <c r="U402">
        <v>0</v>
      </c>
      <c r="V402">
        <v>0</v>
      </c>
      <c r="W402">
        <v>0</v>
      </c>
      <c r="X402">
        <v>0</v>
      </c>
      <c r="Y402" t="s">
        <v>5220</v>
      </c>
      <c r="Z402">
        <v>0</v>
      </c>
      <c r="AA402" t="s">
        <v>129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 t="s">
        <v>129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1.1099300000000001</v>
      </c>
      <c r="AQ402">
        <v>0</v>
      </c>
      <c r="AR402">
        <v>1.1169100000000001</v>
      </c>
      <c r="AS402">
        <v>1.4072197909999999</v>
      </c>
      <c r="AT402">
        <v>0</v>
      </c>
      <c r="AU402">
        <v>0</v>
      </c>
      <c r="AV402">
        <v>0</v>
      </c>
      <c r="AW402">
        <v>1.0900000000000001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1.41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2916</v>
      </c>
      <c r="BM402">
        <v>0</v>
      </c>
      <c r="BN402">
        <v>0</v>
      </c>
      <c r="BO402">
        <v>0</v>
      </c>
      <c r="BP402">
        <v>0</v>
      </c>
      <c r="BQ402">
        <v>0</v>
      </c>
      <c r="BR402">
        <v>1</v>
      </c>
      <c r="BS402">
        <v>0</v>
      </c>
      <c r="BT402">
        <v>3000</v>
      </c>
      <c r="BU402">
        <v>0</v>
      </c>
      <c r="BV402">
        <v>3000</v>
      </c>
      <c r="BW402">
        <v>3000</v>
      </c>
      <c r="BX402">
        <v>0</v>
      </c>
      <c r="BY402">
        <v>0</v>
      </c>
      <c r="BZ402">
        <v>0</v>
      </c>
      <c r="CA402">
        <v>1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1</v>
      </c>
      <c r="CH402">
        <v>0</v>
      </c>
      <c r="CI402" t="s">
        <v>5219</v>
      </c>
      <c r="CJ402">
        <v>0</v>
      </c>
      <c r="CK402" t="s">
        <v>5218</v>
      </c>
      <c r="CL402" t="s">
        <v>5217</v>
      </c>
      <c r="CM402">
        <v>0</v>
      </c>
      <c r="CN402">
        <v>0</v>
      </c>
      <c r="CO402">
        <v>0</v>
      </c>
      <c r="CP402" t="s">
        <v>5214</v>
      </c>
      <c r="CQ402">
        <v>0</v>
      </c>
      <c r="CR402">
        <v>0</v>
      </c>
      <c r="CS402">
        <v>0</v>
      </c>
      <c r="CT402">
        <v>0</v>
      </c>
      <c r="CU402">
        <v>0</v>
      </c>
      <c r="CV402" t="s">
        <v>5216</v>
      </c>
      <c r="CW402">
        <v>0</v>
      </c>
      <c r="CX402" t="s">
        <v>29</v>
      </c>
      <c r="CY402" t="s">
        <v>5215</v>
      </c>
      <c r="CZ402" t="s">
        <v>129</v>
      </c>
      <c r="DA402">
        <v>1.0900000000000001</v>
      </c>
      <c r="DB402">
        <v>10900</v>
      </c>
      <c r="DC402">
        <v>10900</v>
      </c>
      <c r="DD402">
        <v>2916</v>
      </c>
      <c r="DE402">
        <v>1</v>
      </c>
      <c r="DF402" t="s">
        <v>5214</v>
      </c>
      <c r="DG402">
        <v>0</v>
      </c>
      <c r="DH402" t="s">
        <v>5222</v>
      </c>
      <c r="DI402">
        <v>10000</v>
      </c>
      <c r="DJ402" t="s">
        <v>8571</v>
      </c>
      <c r="DK402">
        <v>650</v>
      </c>
      <c r="DL402">
        <v>4</v>
      </c>
      <c r="DM402" t="s">
        <v>4841</v>
      </c>
      <c r="DN402" t="s">
        <v>5224</v>
      </c>
      <c r="DO402" t="s">
        <v>8561</v>
      </c>
      <c r="DQ402">
        <f t="shared" si="13"/>
        <v>1</v>
      </c>
    </row>
    <row r="403" spans="1:121" x14ac:dyDescent="0.35">
      <c r="A403" t="str">
        <f t="shared" si="12"/>
        <v>IDL06G65</v>
      </c>
      <c r="B403" t="s">
        <v>5211</v>
      </c>
      <c r="C403">
        <v>10000</v>
      </c>
      <c r="D403" t="s">
        <v>5211</v>
      </c>
      <c r="E403" t="s">
        <v>426</v>
      </c>
      <c r="F403" t="s">
        <v>5211</v>
      </c>
      <c r="G403" t="s">
        <v>5213</v>
      </c>
      <c r="H403" t="s">
        <v>2282</v>
      </c>
      <c r="I403" t="s">
        <v>2523</v>
      </c>
      <c r="J403" t="s">
        <v>5212</v>
      </c>
      <c r="K403">
        <v>10000</v>
      </c>
      <c r="L403" t="s">
        <v>5205</v>
      </c>
      <c r="M403">
        <v>0</v>
      </c>
      <c r="N403" t="s">
        <v>5211</v>
      </c>
      <c r="O403" t="s">
        <v>5210</v>
      </c>
      <c r="P403">
        <v>0</v>
      </c>
      <c r="Q403">
        <v>0</v>
      </c>
      <c r="R403">
        <v>0</v>
      </c>
      <c r="S403" t="s">
        <v>5209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 t="s">
        <v>129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 t="s">
        <v>129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1.4252</v>
      </c>
      <c r="AQ403">
        <v>0</v>
      </c>
      <c r="AR403">
        <v>1.4660200000000001</v>
      </c>
      <c r="AS403">
        <v>1.8108787159999999</v>
      </c>
      <c r="AT403">
        <v>0</v>
      </c>
      <c r="AU403">
        <v>0</v>
      </c>
      <c r="AV403">
        <v>0</v>
      </c>
      <c r="AW403">
        <v>1.48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3000</v>
      </c>
      <c r="BU403">
        <v>0</v>
      </c>
      <c r="BV403">
        <v>3000</v>
      </c>
      <c r="BW403">
        <v>3000</v>
      </c>
      <c r="BX403">
        <v>0</v>
      </c>
      <c r="BY403">
        <v>0</v>
      </c>
      <c r="BZ403">
        <v>0</v>
      </c>
      <c r="CA403">
        <v>1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 t="s">
        <v>5204</v>
      </c>
      <c r="CJ403">
        <v>0</v>
      </c>
      <c r="CK403" t="s">
        <v>5208</v>
      </c>
      <c r="CL403" t="s">
        <v>5207</v>
      </c>
      <c r="CM403">
        <v>0</v>
      </c>
      <c r="CN403">
        <v>0</v>
      </c>
      <c r="CO403">
        <v>0</v>
      </c>
      <c r="CP403" t="s">
        <v>5206</v>
      </c>
      <c r="CQ403">
        <v>0</v>
      </c>
      <c r="CR403">
        <v>0</v>
      </c>
      <c r="CS403">
        <v>0</v>
      </c>
      <c r="CT403">
        <v>0</v>
      </c>
      <c r="CU403">
        <v>0</v>
      </c>
      <c r="CV403">
        <v>0</v>
      </c>
      <c r="CW403">
        <v>0</v>
      </c>
      <c r="CX403" t="s">
        <v>23</v>
      </c>
      <c r="CY403" t="s">
        <v>5205</v>
      </c>
      <c r="CZ403" t="s">
        <v>129</v>
      </c>
      <c r="DA403">
        <v>1.4252</v>
      </c>
      <c r="DB403">
        <v>14252</v>
      </c>
      <c r="DC403">
        <v>14252</v>
      </c>
      <c r="DD403">
        <v>0</v>
      </c>
      <c r="DE403">
        <v>3000</v>
      </c>
      <c r="DF403" t="s">
        <v>5204</v>
      </c>
      <c r="DG403">
        <v>0</v>
      </c>
      <c r="DH403" t="s">
        <v>5211</v>
      </c>
      <c r="DI403">
        <v>10000</v>
      </c>
      <c r="DJ403" t="s">
        <v>8571</v>
      </c>
      <c r="DK403">
        <v>650</v>
      </c>
      <c r="DL403">
        <v>6</v>
      </c>
      <c r="DM403" t="s">
        <v>2523</v>
      </c>
      <c r="DN403" t="s">
        <v>5212</v>
      </c>
      <c r="DO403" t="s">
        <v>8561</v>
      </c>
      <c r="DQ403">
        <f t="shared" si="13"/>
        <v>1</v>
      </c>
    </row>
    <row r="404" spans="1:121" x14ac:dyDescent="0.35">
      <c r="A404" t="str">
        <f t="shared" si="12"/>
        <v>IDL08G65</v>
      </c>
      <c r="B404" t="s">
        <v>5201</v>
      </c>
      <c r="C404">
        <v>10000</v>
      </c>
      <c r="D404" t="s">
        <v>5201</v>
      </c>
      <c r="E404" t="s">
        <v>426</v>
      </c>
      <c r="F404" t="s">
        <v>5201</v>
      </c>
      <c r="G404" t="s">
        <v>5203</v>
      </c>
      <c r="H404" t="s">
        <v>2282</v>
      </c>
      <c r="I404" t="s">
        <v>2366</v>
      </c>
      <c r="J404" t="s">
        <v>5202</v>
      </c>
      <c r="K404">
        <v>10000</v>
      </c>
      <c r="L404" t="s">
        <v>5197</v>
      </c>
      <c r="M404">
        <v>0</v>
      </c>
      <c r="N404" t="s">
        <v>5201</v>
      </c>
      <c r="O404" t="s">
        <v>5200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 t="s">
        <v>129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1.9001300000000001</v>
      </c>
      <c r="AQ404">
        <v>0</v>
      </c>
      <c r="AR404">
        <v>1.9545600000000001</v>
      </c>
      <c r="AS404">
        <v>2.3024860540000001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3000</v>
      </c>
      <c r="BU404">
        <v>0</v>
      </c>
      <c r="BV404">
        <v>3000</v>
      </c>
      <c r="BW404">
        <v>3000</v>
      </c>
      <c r="BX404">
        <v>0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 t="s">
        <v>5196</v>
      </c>
      <c r="CJ404">
        <v>0</v>
      </c>
      <c r="CK404" t="s">
        <v>5199</v>
      </c>
      <c r="CL404" t="s">
        <v>5198</v>
      </c>
      <c r="CM404">
        <v>0</v>
      </c>
      <c r="CN404">
        <v>0</v>
      </c>
      <c r="CO404">
        <v>0</v>
      </c>
      <c r="CP404">
        <v>0</v>
      </c>
      <c r="CQ404">
        <v>0</v>
      </c>
      <c r="CR404">
        <v>0</v>
      </c>
      <c r="CS404">
        <v>0</v>
      </c>
      <c r="CT404">
        <v>0</v>
      </c>
      <c r="CU404">
        <v>0</v>
      </c>
      <c r="CV404">
        <v>0</v>
      </c>
      <c r="CW404">
        <v>0</v>
      </c>
      <c r="CX404" t="s">
        <v>23</v>
      </c>
      <c r="CY404" t="s">
        <v>5197</v>
      </c>
      <c r="CZ404" t="s">
        <v>129</v>
      </c>
      <c r="DA404">
        <v>1.9001300000000001</v>
      </c>
      <c r="DB404">
        <v>19001.3</v>
      </c>
      <c r="DC404">
        <v>19001.3</v>
      </c>
      <c r="DD404">
        <v>0</v>
      </c>
      <c r="DE404">
        <v>3000</v>
      </c>
      <c r="DF404" t="s">
        <v>5196</v>
      </c>
      <c r="DG404">
        <v>0</v>
      </c>
      <c r="DH404" t="s">
        <v>5201</v>
      </c>
      <c r="DI404">
        <v>10000</v>
      </c>
      <c r="DJ404" t="s">
        <v>8571</v>
      </c>
      <c r="DK404">
        <v>650</v>
      </c>
      <c r="DL404">
        <v>8</v>
      </c>
      <c r="DM404" t="s">
        <v>2366</v>
      </c>
      <c r="DN404" t="s">
        <v>5202</v>
      </c>
      <c r="DO404" t="s">
        <v>8561</v>
      </c>
      <c r="DQ404">
        <f t="shared" si="13"/>
        <v>1</v>
      </c>
    </row>
    <row r="405" spans="1:121" x14ac:dyDescent="0.35">
      <c r="A405" t="str">
        <f t="shared" si="12"/>
        <v>IDL10G65</v>
      </c>
      <c r="B405" t="s">
        <v>5186</v>
      </c>
      <c r="C405">
        <v>10000</v>
      </c>
      <c r="D405" t="s">
        <v>5186</v>
      </c>
      <c r="E405" t="s">
        <v>426</v>
      </c>
      <c r="F405" t="s">
        <v>5186</v>
      </c>
      <c r="G405" t="s">
        <v>5195</v>
      </c>
      <c r="H405" t="s">
        <v>2282</v>
      </c>
      <c r="I405" t="s">
        <v>4803</v>
      </c>
      <c r="J405" t="s">
        <v>5194</v>
      </c>
      <c r="K405">
        <v>10000</v>
      </c>
      <c r="L405" t="s">
        <v>5193</v>
      </c>
      <c r="M405" t="s">
        <v>5186</v>
      </c>
      <c r="N405">
        <v>0</v>
      </c>
      <c r="O405" t="s">
        <v>5192</v>
      </c>
      <c r="P405">
        <v>0</v>
      </c>
      <c r="Q405">
        <v>0</v>
      </c>
      <c r="R405">
        <v>0</v>
      </c>
      <c r="S405" t="s">
        <v>5191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 t="s">
        <v>129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 t="s">
        <v>129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2.3750599999999999</v>
      </c>
      <c r="AQ405">
        <v>2.4310999999999998</v>
      </c>
      <c r="AR405">
        <v>0</v>
      </c>
      <c r="AS405">
        <v>2.8779070419999999</v>
      </c>
      <c r="AT405">
        <v>0</v>
      </c>
      <c r="AU405">
        <v>0</v>
      </c>
      <c r="AV405">
        <v>0</v>
      </c>
      <c r="AW405">
        <v>2.4700000000000002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3000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2627</v>
      </c>
      <c r="BM405">
        <v>0</v>
      </c>
      <c r="BN405">
        <v>0</v>
      </c>
      <c r="BO405">
        <v>0</v>
      </c>
      <c r="BP405">
        <v>0</v>
      </c>
      <c r="BQ405">
        <v>0</v>
      </c>
      <c r="BR405">
        <v>0</v>
      </c>
      <c r="BS405">
        <v>0</v>
      </c>
      <c r="BT405">
        <v>3000</v>
      </c>
      <c r="BU405">
        <v>3000</v>
      </c>
      <c r="BV405">
        <v>0</v>
      </c>
      <c r="BW405">
        <v>3000</v>
      </c>
      <c r="BX405">
        <v>0</v>
      </c>
      <c r="BY405">
        <v>0</v>
      </c>
      <c r="BZ405">
        <v>0</v>
      </c>
      <c r="CA405">
        <v>1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 t="s">
        <v>5190</v>
      </c>
      <c r="CJ405" t="s">
        <v>5189</v>
      </c>
      <c r="CK405">
        <v>0</v>
      </c>
      <c r="CL405" t="s">
        <v>5188</v>
      </c>
      <c r="CM405">
        <v>0</v>
      </c>
      <c r="CN405">
        <v>0</v>
      </c>
      <c r="CO405">
        <v>0</v>
      </c>
      <c r="CP405" t="s">
        <v>5187</v>
      </c>
      <c r="CQ405">
        <v>0</v>
      </c>
      <c r="CR405">
        <v>0</v>
      </c>
      <c r="CS405">
        <v>0</v>
      </c>
      <c r="CT405">
        <v>0</v>
      </c>
      <c r="CU405">
        <v>0</v>
      </c>
      <c r="CV405">
        <v>0</v>
      </c>
      <c r="CW405">
        <v>0</v>
      </c>
      <c r="CX405" t="s">
        <v>4961</v>
      </c>
      <c r="CY405" t="s">
        <v>5186</v>
      </c>
      <c r="CZ405">
        <v>0</v>
      </c>
      <c r="DA405">
        <v>1.97</v>
      </c>
      <c r="DB405">
        <v>19700</v>
      </c>
      <c r="DC405">
        <v>19700</v>
      </c>
      <c r="DD405">
        <v>3953</v>
      </c>
      <c r="DE405">
        <v>1</v>
      </c>
      <c r="DF405" t="s">
        <v>5185</v>
      </c>
      <c r="DG405">
        <v>0</v>
      </c>
      <c r="DH405" t="s">
        <v>5186</v>
      </c>
      <c r="DI405">
        <v>10000</v>
      </c>
      <c r="DJ405" t="s">
        <v>8571</v>
      </c>
      <c r="DK405">
        <v>650</v>
      </c>
      <c r="DL405">
        <v>10</v>
      </c>
      <c r="DM405" t="s">
        <v>4803</v>
      </c>
      <c r="DN405" t="s">
        <v>5194</v>
      </c>
      <c r="DO405" t="s">
        <v>8561</v>
      </c>
      <c r="DQ405">
        <f t="shared" si="13"/>
        <v>1</v>
      </c>
    </row>
    <row r="406" spans="1:121" x14ac:dyDescent="0.35">
      <c r="A406" t="str">
        <f t="shared" si="12"/>
        <v>IDL12G65</v>
      </c>
      <c r="B406" t="s">
        <v>5175</v>
      </c>
      <c r="C406">
        <v>10000</v>
      </c>
      <c r="D406" t="s">
        <v>5175</v>
      </c>
      <c r="E406" t="s">
        <v>426</v>
      </c>
      <c r="F406" t="s">
        <v>5175</v>
      </c>
      <c r="G406" t="s">
        <v>5184</v>
      </c>
      <c r="H406" t="s">
        <v>2282</v>
      </c>
      <c r="I406" t="s">
        <v>2984</v>
      </c>
      <c r="J406" t="s">
        <v>5183</v>
      </c>
      <c r="K406">
        <v>10000</v>
      </c>
      <c r="L406" t="s">
        <v>5182</v>
      </c>
      <c r="M406" t="s">
        <v>5175</v>
      </c>
      <c r="N406">
        <v>0</v>
      </c>
      <c r="O406" t="s">
        <v>5181</v>
      </c>
      <c r="P406">
        <v>0</v>
      </c>
      <c r="Q406">
        <v>0</v>
      </c>
      <c r="R406">
        <v>0</v>
      </c>
      <c r="S406" t="s">
        <v>5180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 t="s">
        <v>129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 t="s">
        <v>129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2.85012</v>
      </c>
      <c r="AQ406">
        <v>2.9184999999999999</v>
      </c>
      <c r="AR406">
        <v>0</v>
      </c>
      <c r="AS406">
        <v>3.4537234319999999</v>
      </c>
      <c r="AT406">
        <v>0</v>
      </c>
      <c r="AU406">
        <v>0</v>
      </c>
      <c r="AV406">
        <v>0</v>
      </c>
      <c r="AW406">
        <v>2.96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3000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3000</v>
      </c>
      <c r="BU406">
        <v>3000</v>
      </c>
      <c r="BV406">
        <v>0</v>
      </c>
      <c r="BW406">
        <v>3000</v>
      </c>
      <c r="BX406">
        <v>0</v>
      </c>
      <c r="BY406">
        <v>0</v>
      </c>
      <c r="BZ406">
        <v>0</v>
      </c>
      <c r="CA406">
        <v>1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 t="s">
        <v>5179</v>
      </c>
      <c r="CJ406" t="s">
        <v>5178</v>
      </c>
      <c r="CK406">
        <v>0</v>
      </c>
      <c r="CL406" t="s">
        <v>5177</v>
      </c>
      <c r="CM406">
        <v>0</v>
      </c>
      <c r="CN406">
        <v>0</v>
      </c>
      <c r="CO406">
        <v>0</v>
      </c>
      <c r="CP406" t="s">
        <v>5176</v>
      </c>
      <c r="CQ406">
        <v>0</v>
      </c>
      <c r="CR406">
        <v>0</v>
      </c>
      <c r="CS406">
        <v>0</v>
      </c>
      <c r="CT406">
        <v>0</v>
      </c>
      <c r="CU406">
        <v>0</v>
      </c>
      <c r="CV406">
        <v>0</v>
      </c>
      <c r="CW406">
        <v>0</v>
      </c>
      <c r="CX406" t="s">
        <v>4961</v>
      </c>
      <c r="CY406" t="s">
        <v>5175</v>
      </c>
      <c r="CZ406">
        <v>0</v>
      </c>
      <c r="DA406">
        <v>2.37</v>
      </c>
      <c r="DB406">
        <v>23700</v>
      </c>
      <c r="DC406">
        <v>23700</v>
      </c>
      <c r="DD406">
        <v>958</v>
      </c>
      <c r="DE406">
        <v>1</v>
      </c>
      <c r="DF406" t="s">
        <v>5174</v>
      </c>
      <c r="DG406">
        <v>0</v>
      </c>
      <c r="DH406" t="s">
        <v>5175</v>
      </c>
      <c r="DI406">
        <v>10000</v>
      </c>
      <c r="DJ406" t="s">
        <v>8571</v>
      </c>
      <c r="DK406">
        <v>650</v>
      </c>
      <c r="DL406">
        <v>12</v>
      </c>
      <c r="DM406" t="s">
        <v>2984</v>
      </c>
      <c r="DN406" t="s">
        <v>5183</v>
      </c>
      <c r="DO406" t="s">
        <v>8561</v>
      </c>
      <c r="DQ406">
        <f t="shared" si="13"/>
        <v>1</v>
      </c>
    </row>
    <row r="407" spans="1:121" x14ac:dyDescent="0.35">
      <c r="A407" t="str">
        <f t="shared" si="12"/>
        <v>IDW10G65</v>
      </c>
      <c r="B407" t="s">
        <v>5097</v>
      </c>
      <c r="C407">
        <v>10000</v>
      </c>
      <c r="D407" t="s">
        <v>5097</v>
      </c>
      <c r="E407" t="s">
        <v>426</v>
      </c>
      <c r="F407" t="s">
        <v>5097</v>
      </c>
      <c r="G407" t="s">
        <v>5099</v>
      </c>
      <c r="H407" t="s">
        <v>2282</v>
      </c>
      <c r="I407" t="s">
        <v>4803</v>
      </c>
      <c r="J407" t="s">
        <v>5051</v>
      </c>
      <c r="K407">
        <v>10000</v>
      </c>
      <c r="L407" t="s">
        <v>5098</v>
      </c>
      <c r="M407">
        <v>0</v>
      </c>
      <c r="N407" t="s">
        <v>5097</v>
      </c>
      <c r="O407" t="s">
        <v>5096</v>
      </c>
      <c r="P407">
        <v>0</v>
      </c>
      <c r="Q407">
        <v>3234263</v>
      </c>
      <c r="R407">
        <v>0</v>
      </c>
      <c r="S407" t="s">
        <v>5095</v>
      </c>
      <c r="T407" t="s">
        <v>5094</v>
      </c>
      <c r="U407">
        <v>0</v>
      </c>
      <c r="V407">
        <v>0</v>
      </c>
      <c r="W407" t="s">
        <v>5093</v>
      </c>
      <c r="X407" t="s">
        <v>5084</v>
      </c>
      <c r="Y407" t="s">
        <v>5084</v>
      </c>
      <c r="Z407">
        <v>0</v>
      </c>
      <c r="AA407" t="s">
        <v>48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 t="s">
        <v>48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2.5550099999999998</v>
      </c>
      <c r="AQ407">
        <v>0</v>
      </c>
      <c r="AR407">
        <v>2.4044599999999998</v>
      </c>
      <c r="AS407">
        <v>2.6678137049999999</v>
      </c>
      <c r="AT407">
        <v>0</v>
      </c>
      <c r="AU407">
        <v>2.4422107049999999</v>
      </c>
      <c r="AV407">
        <v>0</v>
      </c>
      <c r="AW407">
        <v>3.14</v>
      </c>
      <c r="AX407">
        <v>2.5099999999999998</v>
      </c>
      <c r="AY407">
        <v>0</v>
      </c>
      <c r="AZ407">
        <v>0</v>
      </c>
      <c r="BA407">
        <v>2.4500000000000002</v>
      </c>
      <c r="BB407">
        <v>2.3046212170000002</v>
      </c>
      <c r="BC407">
        <v>3.39</v>
      </c>
      <c r="BD407">
        <v>0</v>
      </c>
      <c r="BE407">
        <v>165</v>
      </c>
      <c r="BF407">
        <v>0</v>
      </c>
      <c r="BG407">
        <v>0</v>
      </c>
      <c r="BH407">
        <v>0</v>
      </c>
      <c r="BI407">
        <v>0</v>
      </c>
      <c r="BJ407">
        <v>238</v>
      </c>
      <c r="BK407">
        <v>0</v>
      </c>
      <c r="BL407">
        <v>423</v>
      </c>
      <c r="BM407">
        <v>238</v>
      </c>
      <c r="BN407">
        <v>0</v>
      </c>
      <c r="BO407">
        <v>0</v>
      </c>
      <c r="BP407">
        <v>2160</v>
      </c>
      <c r="BQ407">
        <v>239</v>
      </c>
      <c r="BR407">
        <v>0</v>
      </c>
      <c r="BS407">
        <v>0</v>
      </c>
      <c r="BT407">
        <v>1</v>
      </c>
      <c r="BU407">
        <v>0</v>
      </c>
      <c r="BV407">
        <v>240</v>
      </c>
      <c r="BW407">
        <v>1</v>
      </c>
      <c r="BX407">
        <v>0</v>
      </c>
      <c r="BY407">
        <v>1</v>
      </c>
      <c r="BZ407">
        <v>0</v>
      </c>
      <c r="CA407">
        <v>1</v>
      </c>
      <c r="CB407">
        <v>1</v>
      </c>
      <c r="CC407">
        <v>0</v>
      </c>
      <c r="CD407">
        <v>0</v>
      </c>
      <c r="CE407">
        <v>240</v>
      </c>
      <c r="CF407">
        <v>1</v>
      </c>
      <c r="CG407">
        <v>1</v>
      </c>
      <c r="CH407">
        <v>0</v>
      </c>
      <c r="CI407" t="s">
        <v>5092</v>
      </c>
      <c r="CJ407">
        <v>0</v>
      </c>
      <c r="CK407" t="s">
        <v>5091</v>
      </c>
      <c r="CL407" t="s">
        <v>5090</v>
      </c>
      <c r="CM407">
        <v>0</v>
      </c>
      <c r="CN407" t="s">
        <v>5089</v>
      </c>
      <c r="CO407">
        <v>0</v>
      </c>
      <c r="CP407" t="s">
        <v>5088</v>
      </c>
      <c r="CQ407" t="s">
        <v>5087</v>
      </c>
      <c r="CR407">
        <v>0</v>
      </c>
      <c r="CS407">
        <v>0</v>
      </c>
      <c r="CT407" t="s">
        <v>5086</v>
      </c>
      <c r="CU407" t="s">
        <v>5083</v>
      </c>
      <c r="CV407" t="s">
        <v>5085</v>
      </c>
      <c r="CW407">
        <v>0</v>
      </c>
      <c r="CX407" t="s">
        <v>2600</v>
      </c>
      <c r="CY407" t="s">
        <v>5084</v>
      </c>
      <c r="CZ407">
        <v>0</v>
      </c>
      <c r="DA407">
        <v>2.3046212170000002</v>
      </c>
      <c r="DB407">
        <v>23046.212169999999</v>
      </c>
      <c r="DC407">
        <v>23046.212169999999</v>
      </c>
      <c r="DD407">
        <v>239</v>
      </c>
      <c r="DE407">
        <v>1</v>
      </c>
      <c r="DF407" t="s">
        <v>5083</v>
      </c>
      <c r="DG407">
        <v>0</v>
      </c>
      <c r="DH407" t="s">
        <v>5097</v>
      </c>
      <c r="DI407">
        <v>10000</v>
      </c>
      <c r="DJ407" t="s">
        <v>8571</v>
      </c>
      <c r="DK407">
        <v>650</v>
      </c>
      <c r="DL407">
        <v>10</v>
      </c>
      <c r="DM407" t="s">
        <v>4803</v>
      </c>
      <c r="DN407" t="s">
        <v>5051</v>
      </c>
      <c r="DO407" t="s">
        <v>2030</v>
      </c>
      <c r="DQ407">
        <f t="shared" si="13"/>
        <v>1</v>
      </c>
    </row>
    <row r="408" spans="1:121" x14ac:dyDescent="0.35">
      <c r="A408" t="str">
        <f t="shared" si="12"/>
        <v>IDW12G65</v>
      </c>
      <c r="B408" t="s">
        <v>5071</v>
      </c>
      <c r="C408">
        <v>10000</v>
      </c>
      <c r="D408" t="s">
        <v>5071</v>
      </c>
      <c r="E408" t="s">
        <v>426</v>
      </c>
      <c r="F408" t="s">
        <v>5071</v>
      </c>
      <c r="G408" t="s">
        <v>5082</v>
      </c>
      <c r="H408" t="s">
        <v>2282</v>
      </c>
      <c r="I408" t="s">
        <v>2984</v>
      </c>
      <c r="J408" t="s">
        <v>5021</v>
      </c>
      <c r="K408">
        <v>10000</v>
      </c>
      <c r="L408" t="s">
        <v>5081</v>
      </c>
      <c r="M408">
        <v>0</v>
      </c>
      <c r="N408" t="s">
        <v>5071</v>
      </c>
      <c r="O408" t="s">
        <v>5080</v>
      </c>
      <c r="P408">
        <v>0</v>
      </c>
      <c r="Q408">
        <v>2480917</v>
      </c>
      <c r="R408">
        <v>0</v>
      </c>
      <c r="S408" t="s">
        <v>5079</v>
      </c>
      <c r="T408">
        <v>0</v>
      </c>
      <c r="U408">
        <v>0</v>
      </c>
      <c r="V408">
        <v>0</v>
      </c>
      <c r="W408">
        <v>0</v>
      </c>
      <c r="X408">
        <v>0</v>
      </c>
      <c r="Y408" t="s">
        <v>5078</v>
      </c>
      <c r="Z408">
        <v>0</v>
      </c>
      <c r="AA408" t="s">
        <v>48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 t="s">
        <v>48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3.0661200000000002</v>
      </c>
      <c r="AQ408">
        <v>0</v>
      </c>
      <c r="AR408">
        <v>2.6425399999999999</v>
      </c>
      <c r="AS408">
        <v>3.2015707579999999</v>
      </c>
      <c r="AT408">
        <v>0</v>
      </c>
      <c r="AU408">
        <v>3.798994429</v>
      </c>
      <c r="AV408">
        <v>0</v>
      </c>
      <c r="AW408">
        <v>3.78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3.47</v>
      </c>
      <c r="BD408">
        <v>0</v>
      </c>
      <c r="BE408">
        <v>1016</v>
      </c>
      <c r="BF408">
        <v>0</v>
      </c>
      <c r="BG408">
        <v>0</v>
      </c>
      <c r="BH408">
        <v>0</v>
      </c>
      <c r="BI408">
        <v>0</v>
      </c>
      <c r="BJ408">
        <v>0</v>
      </c>
      <c r="BK408">
        <v>0</v>
      </c>
      <c r="BL408">
        <v>297</v>
      </c>
      <c r="BM408">
        <v>0</v>
      </c>
      <c r="BN408">
        <v>0</v>
      </c>
      <c r="BO408">
        <v>0</v>
      </c>
      <c r="BP408">
        <v>0</v>
      </c>
      <c r="BQ408">
        <v>0</v>
      </c>
      <c r="BR408">
        <v>210</v>
      </c>
      <c r="BS408">
        <v>0</v>
      </c>
      <c r="BT408">
        <v>1</v>
      </c>
      <c r="BU408">
        <v>0</v>
      </c>
      <c r="BV408">
        <v>121</v>
      </c>
      <c r="BW408">
        <v>1</v>
      </c>
      <c r="BX408">
        <v>0</v>
      </c>
      <c r="BY408">
        <v>1</v>
      </c>
      <c r="BZ408">
        <v>0</v>
      </c>
      <c r="CA408">
        <v>1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1</v>
      </c>
      <c r="CH408">
        <v>0</v>
      </c>
      <c r="CI408" t="s">
        <v>5077</v>
      </c>
      <c r="CJ408">
        <v>0</v>
      </c>
      <c r="CK408" t="s">
        <v>5076</v>
      </c>
      <c r="CL408" t="s">
        <v>5075</v>
      </c>
      <c r="CM408">
        <v>0</v>
      </c>
      <c r="CN408" t="s">
        <v>5074</v>
      </c>
      <c r="CO408">
        <v>0</v>
      </c>
      <c r="CP408" t="s">
        <v>5073</v>
      </c>
      <c r="CQ408">
        <v>0</v>
      </c>
      <c r="CR408">
        <v>0</v>
      </c>
      <c r="CS408">
        <v>0</v>
      </c>
      <c r="CT408">
        <v>0</v>
      </c>
      <c r="CU408">
        <v>0</v>
      </c>
      <c r="CV408" t="s">
        <v>5072</v>
      </c>
      <c r="CW408">
        <v>0</v>
      </c>
      <c r="CX408" t="s">
        <v>4961</v>
      </c>
      <c r="CY408" t="s">
        <v>5071</v>
      </c>
      <c r="CZ408">
        <v>0</v>
      </c>
      <c r="DA408">
        <v>2.5499999999999998</v>
      </c>
      <c r="DB408">
        <v>25500</v>
      </c>
      <c r="DC408">
        <v>25500</v>
      </c>
      <c r="DD408">
        <v>960</v>
      </c>
      <c r="DE408">
        <v>1</v>
      </c>
      <c r="DF408" t="s">
        <v>5070</v>
      </c>
      <c r="DG408">
        <v>0</v>
      </c>
      <c r="DH408" t="s">
        <v>5071</v>
      </c>
      <c r="DI408">
        <v>10000</v>
      </c>
      <c r="DJ408" t="s">
        <v>8571</v>
      </c>
      <c r="DK408">
        <v>650</v>
      </c>
      <c r="DL408">
        <v>12</v>
      </c>
      <c r="DM408" t="s">
        <v>2984</v>
      </c>
      <c r="DN408" t="s">
        <v>5021</v>
      </c>
      <c r="DO408" t="s">
        <v>2030</v>
      </c>
      <c r="DQ408">
        <f t="shared" si="13"/>
        <v>1</v>
      </c>
    </row>
    <row r="409" spans="1:121" x14ac:dyDescent="0.35">
      <c r="A409" t="str">
        <f t="shared" si="12"/>
        <v>IDW16G65</v>
      </c>
      <c r="B409" t="s">
        <v>5064</v>
      </c>
      <c r="C409">
        <v>10000</v>
      </c>
      <c r="D409" t="s">
        <v>5064</v>
      </c>
      <c r="E409" t="s">
        <v>426</v>
      </c>
      <c r="F409" t="s">
        <v>5064</v>
      </c>
      <c r="G409" t="s">
        <v>5069</v>
      </c>
      <c r="H409" t="s">
        <v>2282</v>
      </c>
      <c r="I409" t="s">
        <v>4785</v>
      </c>
      <c r="J409" t="s">
        <v>4985</v>
      </c>
      <c r="K409">
        <v>10000</v>
      </c>
      <c r="L409" t="s">
        <v>5068</v>
      </c>
      <c r="M409" t="s">
        <v>5064</v>
      </c>
      <c r="N409" t="s">
        <v>5064</v>
      </c>
      <c r="O409" t="s">
        <v>5067</v>
      </c>
      <c r="P409">
        <v>0</v>
      </c>
      <c r="Q409">
        <v>3234264</v>
      </c>
      <c r="R409">
        <v>0</v>
      </c>
      <c r="S409" t="s">
        <v>5066</v>
      </c>
      <c r="T409" t="s">
        <v>5065</v>
      </c>
      <c r="U409">
        <v>0</v>
      </c>
      <c r="V409">
        <v>0</v>
      </c>
      <c r="W409">
        <v>0</v>
      </c>
      <c r="X409" t="s">
        <v>5054</v>
      </c>
      <c r="Y409" t="s">
        <v>5054</v>
      </c>
      <c r="Z409" t="s">
        <v>5064</v>
      </c>
      <c r="AA409" t="s">
        <v>48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 t="s">
        <v>48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3.9370500000000002</v>
      </c>
      <c r="AQ409">
        <v>4.0259999999999998</v>
      </c>
      <c r="AR409">
        <v>3.8475700000000002</v>
      </c>
      <c r="AS409">
        <v>4.2689379990000003</v>
      </c>
      <c r="AT409">
        <v>0</v>
      </c>
      <c r="AU409">
        <v>3.8506814280000001</v>
      </c>
      <c r="AV409">
        <v>0</v>
      </c>
      <c r="AW409">
        <v>4.6900000000000004</v>
      </c>
      <c r="AX409">
        <v>3.75</v>
      </c>
      <c r="AY409">
        <v>0</v>
      </c>
      <c r="AZ409">
        <v>0</v>
      </c>
      <c r="BA409">
        <v>0</v>
      </c>
      <c r="BB409">
        <v>3.6150921060000001</v>
      </c>
      <c r="BC409">
        <v>5.34</v>
      </c>
      <c r="BD409">
        <v>4.9240000000000004</v>
      </c>
      <c r="BE409">
        <v>342</v>
      </c>
      <c r="BF409">
        <v>190</v>
      </c>
      <c r="BG409">
        <v>0</v>
      </c>
      <c r="BH409">
        <v>240</v>
      </c>
      <c r="BI409">
        <v>0</v>
      </c>
      <c r="BJ409">
        <v>0</v>
      </c>
      <c r="BK409">
        <v>0</v>
      </c>
      <c r="BL409">
        <v>159</v>
      </c>
      <c r="BM409">
        <v>0</v>
      </c>
      <c r="BN409">
        <v>0</v>
      </c>
      <c r="BO409">
        <v>0</v>
      </c>
      <c r="BP409">
        <v>0</v>
      </c>
      <c r="BQ409">
        <v>0</v>
      </c>
      <c r="BR409">
        <v>0</v>
      </c>
      <c r="BS409">
        <v>23</v>
      </c>
      <c r="BT409">
        <v>1</v>
      </c>
      <c r="BU409">
        <v>1</v>
      </c>
      <c r="BV409">
        <v>240</v>
      </c>
      <c r="BW409">
        <v>1</v>
      </c>
      <c r="BX409">
        <v>0</v>
      </c>
      <c r="BY409">
        <v>1</v>
      </c>
      <c r="BZ409">
        <v>0</v>
      </c>
      <c r="CA409">
        <v>1</v>
      </c>
      <c r="CB409">
        <v>1</v>
      </c>
      <c r="CC409">
        <v>0</v>
      </c>
      <c r="CD409">
        <v>0</v>
      </c>
      <c r="CE409">
        <v>0</v>
      </c>
      <c r="CF409">
        <v>240</v>
      </c>
      <c r="CG409">
        <v>1</v>
      </c>
      <c r="CH409">
        <v>2</v>
      </c>
      <c r="CI409" t="s">
        <v>5063</v>
      </c>
      <c r="CJ409" t="s">
        <v>5062</v>
      </c>
      <c r="CK409" t="s">
        <v>5061</v>
      </c>
      <c r="CL409" t="s">
        <v>5060</v>
      </c>
      <c r="CM409">
        <v>0</v>
      </c>
      <c r="CN409" t="s">
        <v>5059</v>
      </c>
      <c r="CO409">
        <v>0</v>
      </c>
      <c r="CP409" t="s">
        <v>5058</v>
      </c>
      <c r="CQ409" t="s">
        <v>5057</v>
      </c>
      <c r="CR409">
        <v>0</v>
      </c>
      <c r="CS409">
        <v>0</v>
      </c>
      <c r="CT409">
        <v>0</v>
      </c>
      <c r="CU409" t="s">
        <v>5053</v>
      </c>
      <c r="CV409" t="s">
        <v>5056</v>
      </c>
      <c r="CW409" t="s">
        <v>5055</v>
      </c>
      <c r="CX409" t="s">
        <v>2600</v>
      </c>
      <c r="CY409" t="s">
        <v>5054</v>
      </c>
      <c r="CZ409">
        <v>0</v>
      </c>
      <c r="DA409">
        <v>3.6150921060000001</v>
      </c>
      <c r="DB409">
        <v>36150.921060000001</v>
      </c>
      <c r="DC409">
        <v>36150.921060000001</v>
      </c>
      <c r="DD409">
        <v>0</v>
      </c>
      <c r="DE409">
        <v>240</v>
      </c>
      <c r="DF409" t="s">
        <v>5053</v>
      </c>
      <c r="DG409">
        <v>0</v>
      </c>
      <c r="DH409" t="s">
        <v>5064</v>
      </c>
      <c r="DI409">
        <v>10000</v>
      </c>
      <c r="DJ409" t="s">
        <v>8571</v>
      </c>
      <c r="DK409">
        <v>650</v>
      </c>
      <c r="DL409">
        <v>16</v>
      </c>
      <c r="DM409" t="s">
        <v>4785</v>
      </c>
      <c r="DN409" t="s">
        <v>4985</v>
      </c>
      <c r="DO409" t="s">
        <v>2030</v>
      </c>
      <c r="DQ409">
        <f t="shared" si="13"/>
        <v>1</v>
      </c>
    </row>
    <row r="410" spans="1:121" x14ac:dyDescent="0.35">
      <c r="A410" t="str">
        <f t="shared" si="12"/>
        <v>IDW20G65</v>
      </c>
      <c r="B410" t="s">
        <v>5041</v>
      </c>
      <c r="C410">
        <v>10000</v>
      </c>
      <c r="D410" t="s">
        <v>5041</v>
      </c>
      <c r="E410" t="s">
        <v>426</v>
      </c>
      <c r="F410" t="s">
        <v>5041</v>
      </c>
      <c r="G410" t="s">
        <v>5052</v>
      </c>
      <c r="H410" t="s">
        <v>2282</v>
      </c>
      <c r="I410" t="s">
        <v>4803</v>
      </c>
      <c r="J410" t="s">
        <v>5051</v>
      </c>
      <c r="K410">
        <v>10000</v>
      </c>
      <c r="L410" t="s">
        <v>5050</v>
      </c>
      <c r="M410">
        <v>0</v>
      </c>
      <c r="N410" t="s">
        <v>5041</v>
      </c>
      <c r="O410" t="s">
        <v>5049</v>
      </c>
      <c r="P410">
        <v>0</v>
      </c>
      <c r="Q410">
        <v>0</v>
      </c>
      <c r="R410">
        <v>0</v>
      </c>
      <c r="S410" t="s">
        <v>5048</v>
      </c>
      <c r="T410">
        <v>0</v>
      </c>
      <c r="U410">
        <v>0</v>
      </c>
      <c r="V410">
        <v>0</v>
      </c>
      <c r="W410">
        <v>0</v>
      </c>
      <c r="X410" t="s">
        <v>5047</v>
      </c>
      <c r="Y410" t="s">
        <v>5047</v>
      </c>
      <c r="Z410">
        <v>0</v>
      </c>
      <c r="AA410" t="s">
        <v>48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 t="s">
        <v>48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7.2324999999999999</v>
      </c>
      <c r="AQ410">
        <v>0</v>
      </c>
      <c r="AR410">
        <v>5.4050099999999999</v>
      </c>
      <c r="AS410">
        <v>5.8795406120000004</v>
      </c>
      <c r="AT410">
        <v>0</v>
      </c>
      <c r="AU410">
        <v>0</v>
      </c>
      <c r="AV410">
        <v>0</v>
      </c>
      <c r="AW410">
        <v>6.6</v>
      </c>
      <c r="AX410">
        <v>0</v>
      </c>
      <c r="AY410">
        <v>0</v>
      </c>
      <c r="AZ410">
        <v>0</v>
      </c>
      <c r="BA410">
        <v>0</v>
      </c>
      <c r="BB410">
        <v>5.5356097870000003</v>
      </c>
      <c r="BC410">
        <v>7.54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0</v>
      </c>
      <c r="BK410">
        <v>0</v>
      </c>
      <c r="BL410">
        <v>228</v>
      </c>
      <c r="BM410">
        <v>0</v>
      </c>
      <c r="BN410">
        <v>0</v>
      </c>
      <c r="BO410">
        <v>0</v>
      </c>
      <c r="BP410">
        <v>0</v>
      </c>
      <c r="BQ410">
        <v>214</v>
      </c>
      <c r="BR410">
        <v>0</v>
      </c>
      <c r="BS410">
        <v>0</v>
      </c>
      <c r="BT410">
        <v>240</v>
      </c>
      <c r="BU410">
        <v>0</v>
      </c>
      <c r="BV410">
        <v>240</v>
      </c>
      <c r="BW410">
        <v>1</v>
      </c>
      <c r="BX410">
        <v>0</v>
      </c>
      <c r="BY410">
        <v>0</v>
      </c>
      <c r="BZ410">
        <v>0</v>
      </c>
      <c r="CA410">
        <v>1</v>
      </c>
      <c r="CB410">
        <v>0</v>
      </c>
      <c r="CC410">
        <v>0</v>
      </c>
      <c r="CD410">
        <v>0</v>
      </c>
      <c r="CE410">
        <v>0</v>
      </c>
      <c r="CF410">
        <v>1</v>
      </c>
      <c r="CG410">
        <v>1</v>
      </c>
      <c r="CH410">
        <v>0</v>
      </c>
      <c r="CI410" t="s">
        <v>5046</v>
      </c>
      <c r="CJ410">
        <v>0</v>
      </c>
      <c r="CK410" t="s">
        <v>5040</v>
      </c>
      <c r="CL410" t="s">
        <v>5045</v>
      </c>
      <c r="CM410">
        <v>0</v>
      </c>
      <c r="CN410">
        <v>0</v>
      </c>
      <c r="CO410">
        <v>0</v>
      </c>
      <c r="CP410" t="s">
        <v>5044</v>
      </c>
      <c r="CQ410">
        <v>0</v>
      </c>
      <c r="CR410">
        <v>0</v>
      </c>
      <c r="CS410">
        <v>0</v>
      </c>
      <c r="CT410">
        <v>0</v>
      </c>
      <c r="CU410" t="s">
        <v>5043</v>
      </c>
      <c r="CV410" t="s">
        <v>5042</v>
      </c>
      <c r="CW410">
        <v>0</v>
      </c>
      <c r="CX410" t="s">
        <v>25</v>
      </c>
      <c r="CY410" t="s">
        <v>5041</v>
      </c>
      <c r="CZ410">
        <v>0</v>
      </c>
      <c r="DA410">
        <v>5.4050099999999999</v>
      </c>
      <c r="DB410">
        <v>54050.1</v>
      </c>
      <c r="DC410">
        <v>54050.1</v>
      </c>
      <c r="DD410">
        <v>0</v>
      </c>
      <c r="DE410">
        <v>240</v>
      </c>
      <c r="DF410" t="s">
        <v>5040</v>
      </c>
      <c r="DG410">
        <v>0</v>
      </c>
      <c r="DH410" t="s">
        <v>5041</v>
      </c>
      <c r="DI410">
        <v>10000</v>
      </c>
      <c r="DJ410" t="s">
        <v>8571</v>
      </c>
      <c r="DK410">
        <v>650</v>
      </c>
      <c r="DL410">
        <v>10</v>
      </c>
      <c r="DM410" t="s">
        <v>4803</v>
      </c>
      <c r="DN410" t="s">
        <v>5051</v>
      </c>
      <c r="DO410" t="s">
        <v>2030</v>
      </c>
      <c r="DQ410">
        <f t="shared" si="13"/>
        <v>1</v>
      </c>
    </row>
    <row r="411" spans="1:121" x14ac:dyDescent="0.35">
      <c r="A411" t="str">
        <f t="shared" si="12"/>
        <v>IDW20G65</v>
      </c>
      <c r="B411" t="s">
        <v>5024</v>
      </c>
      <c r="C411">
        <v>10000</v>
      </c>
      <c r="D411" t="s">
        <v>5024</v>
      </c>
      <c r="E411" t="s">
        <v>426</v>
      </c>
      <c r="F411" t="s">
        <v>5024</v>
      </c>
      <c r="G411" t="s">
        <v>5039</v>
      </c>
      <c r="H411" t="s">
        <v>2282</v>
      </c>
      <c r="I411" t="s">
        <v>4775</v>
      </c>
      <c r="J411" t="s">
        <v>4972</v>
      </c>
      <c r="K411">
        <v>10000</v>
      </c>
      <c r="L411" t="s">
        <v>5038</v>
      </c>
      <c r="M411" t="s">
        <v>5024</v>
      </c>
      <c r="N411" t="s">
        <v>5024</v>
      </c>
      <c r="O411" t="s">
        <v>5037</v>
      </c>
      <c r="P411">
        <v>0</v>
      </c>
      <c r="Q411">
        <v>3234266</v>
      </c>
      <c r="R411">
        <v>0</v>
      </c>
      <c r="S411" t="s">
        <v>5036</v>
      </c>
      <c r="T411" t="s">
        <v>5035</v>
      </c>
      <c r="U411">
        <v>0</v>
      </c>
      <c r="V411">
        <v>0</v>
      </c>
      <c r="W411">
        <v>0</v>
      </c>
      <c r="X411" t="s">
        <v>5034</v>
      </c>
      <c r="Y411" t="s">
        <v>5034</v>
      </c>
      <c r="Z411" t="s">
        <v>5024</v>
      </c>
      <c r="AA411" t="s">
        <v>48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 t="s">
        <v>48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5.11043</v>
      </c>
      <c r="AQ411">
        <v>4.9039000000000001</v>
      </c>
      <c r="AR411">
        <v>4.8093000000000004</v>
      </c>
      <c r="AS411">
        <v>5.3361244860000001</v>
      </c>
      <c r="AT411">
        <v>0</v>
      </c>
      <c r="AU411">
        <v>4.8327344099999996</v>
      </c>
      <c r="AV411">
        <v>0</v>
      </c>
      <c r="AW411">
        <v>5.86</v>
      </c>
      <c r="AX411">
        <v>4.6900000000000004</v>
      </c>
      <c r="AY411">
        <v>0</v>
      </c>
      <c r="AZ411">
        <v>0</v>
      </c>
      <c r="BA411">
        <v>0</v>
      </c>
      <c r="BB411">
        <v>4.7448083890000001</v>
      </c>
      <c r="BC411">
        <v>6.78</v>
      </c>
      <c r="BD411">
        <v>4.2210000000000001</v>
      </c>
      <c r="BE411">
        <v>261</v>
      </c>
      <c r="BF411">
        <v>80</v>
      </c>
      <c r="BG411">
        <v>0</v>
      </c>
      <c r="BH411">
        <v>0</v>
      </c>
      <c r="BI411">
        <v>0</v>
      </c>
      <c r="BJ411">
        <v>227</v>
      </c>
      <c r="BK411">
        <v>0</v>
      </c>
      <c r="BL411">
        <v>279</v>
      </c>
      <c r="BM411">
        <v>227</v>
      </c>
      <c r="BN411">
        <v>0</v>
      </c>
      <c r="BO411">
        <v>0</v>
      </c>
      <c r="BP411">
        <v>0</v>
      </c>
      <c r="BQ411">
        <v>13</v>
      </c>
      <c r="BR411">
        <v>0</v>
      </c>
      <c r="BS411">
        <v>78</v>
      </c>
      <c r="BT411">
        <v>1</v>
      </c>
      <c r="BU411">
        <v>1</v>
      </c>
      <c r="BV411">
        <v>240</v>
      </c>
      <c r="BW411">
        <v>1</v>
      </c>
      <c r="BX411">
        <v>0</v>
      </c>
      <c r="BY411">
        <v>1</v>
      </c>
      <c r="BZ411">
        <v>0</v>
      </c>
      <c r="CA411">
        <v>1</v>
      </c>
      <c r="CB411">
        <v>1</v>
      </c>
      <c r="CC411">
        <v>0</v>
      </c>
      <c r="CD411">
        <v>0</v>
      </c>
      <c r="CE411">
        <v>0</v>
      </c>
      <c r="CF411">
        <v>1</v>
      </c>
      <c r="CG411">
        <v>1</v>
      </c>
      <c r="CH411">
        <v>3</v>
      </c>
      <c r="CI411" t="s">
        <v>5033</v>
      </c>
      <c r="CJ411" t="s">
        <v>5032</v>
      </c>
      <c r="CK411" t="s">
        <v>5031</v>
      </c>
      <c r="CL411" t="s">
        <v>5030</v>
      </c>
      <c r="CM411">
        <v>0</v>
      </c>
      <c r="CN411" t="s">
        <v>5029</v>
      </c>
      <c r="CO411">
        <v>0</v>
      </c>
      <c r="CP411" t="s">
        <v>5028</v>
      </c>
      <c r="CQ411" t="s">
        <v>5027</v>
      </c>
      <c r="CR411">
        <v>0</v>
      </c>
      <c r="CS411">
        <v>0</v>
      </c>
      <c r="CT411">
        <v>0</v>
      </c>
      <c r="CU411" t="s">
        <v>5026</v>
      </c>
      <c r="CV411" t="s">
        <v>5025</v>
      </c>
      <c r="CW411" t="s">
        <v>5023</v>
      </c>
      <c r="CX411" t="s">
        <v>36</v>
      </c>
      <c r="CY411" t="s">
        <v>5024</v>
      </c>
      <c r="CZ411">
        <v>0</v>
      </c>
      <c r="DA411">
        <v>4.2210000000000001</v>
      </c>
      <c r="DB411">
        <v>42210</v>
      </c>
      <c r="DC411">
        <v>42210</v>
      </c>
      <c r="DD411">
        <v>78</v>
      </c>
      <c r="DE411">
        <v>3</v>
      </c>
      <c r="DF411" t="s">
        <v>5023</v>
      </c>
      <c r="DG411">
        <v>0</v>
      </c>
      <c r="DH411" t="s">
        <v>5024</v>
      </c>
      <c r="DI411">
        <v>10000</v>
      </c>
      <c r="DJ411" t="s">
        <v>8571</v>
      </c>
      <c r="DK411">
        <v>650</v>
      </c>
      <c r="DL411">
        <v>20</v>
      </c>
      <c r="DM411" t="s">
        <v>4775</v>
      </c>
      <c r="DN411" t="s">
        <v>4972</v>
      </c>
      <c r="DO411" t="s">
        <v>2030</v>
      </c>
      <c r="DQ411">
        <f t="shared" si="13"/>
        <v>1</v>
      </c>
    </row>
    <row r="412" spans="1:121" x14ac:dyDescent="0.35">
      <c r="A412" t="str">
        <f t="shared" si="12"/>
        <v>IDW24G65</v>
      </c>
      <c r="B412" t="s">
        <v>5019</v>
      </c>
      <c r="C412">
        <v>10000</v>
      </c>
      <c r="D412" t="s">
        <v>5019</v>
      </c>
      <c r="E412" t="s">
        <v>426</v>
      </c>
      <c r="F412" t="s">
        <v>5019</v>
      </c>
      <c r="G412" t="s">
        <v>5022</v>
      </c>
      <c r="H412" t="s">
        <v>2282</v>
      </c>
      <c r="I412" t="s">
        <v>2984</v>
      </c>
      <c r="J412" t="s">
        <v>5021</v>
      </c>
      <c r="K412">
        <v>10000</v>
      </c>
      <c r="L412" t="s">
        <v>5020</v>
      </c>
      <c r="M412" t="s">
        <v>5019</v>
      </c>
      <c r="N412" t="s">
        <v>5019</v>
      </c>
      <c r="O412" t="s">
        <v>5018</v>
      </c>
      <c r="P412">
        <v>0</v>
      </c>
      <c r="Q412">
        <v>0</v>
      </c>
      <c r="R412">
        <v>0</v>
      </c>
      <c r="S412" t="s">
        <v>5017</v>
      </c>
      <c r="T412">
        <v>0</v>
      </c>
      <c r="U412">
        <v>0</v>
      </c>
      <c r="V412">
        <v>0</v>
      </c>
      <c r="W412">
        <v>0</v>
      </c>
      <c r="X412" t="s">
        <v>5010</v>
      </c>
      <c r="Y412" t="s">
        <v>5010</v>
      </c>
      <c r="Z412">
        <v>0</v>
      </c>
      <c r="AA412" t="s">
        <v>48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 t="s">
        <v>48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8.1679999999999993</v>
      </c>
      <c r="AQ412">
        <v>6.3567999999999998</v>
      </c>
      <c r="AR412">
        <v>6.4856600000000002</v>
      </c>
      <c r="AS412">
        <v>7.1962588319999998</v>
      </c>
      <c r="AT412">
        <v>0</v>
      </c>
      <c r="AU412">
        <v>0</v>
      </c>
      <c r="AV412">
        <v>0</v>
      </c>
      <c r="AW412">
        <v>7.92</v>
      </c>
      <c r="AX412">
        <v>0</v>
      </c>
      <c r="AY412">
        <v>0</v>
      </c>
      <c r="AZ412">
        <v>0</v>
      </c>
      <c r="BA412">
        <v>0</v>
      </c>
      <c r="BB412">
        <v>6.3151140220000004</v>
      </c>
      <c r="BC412">
        <v>8.98</v>
      </c>
      <c r="BD412">
        <v>0</v>
      </c>
      <c r="BE412">
        <v>0</v>
      </c>
      <c r="BF412">
        <v>130</v>
      </c>
      <c r="BG412">
        <v>0</v>
      </c>
      <c r="BH412">
        <v>0</v>
      </c>
      <c r="BI412">
        <v>0</v>
      </c>
      <c r="BJ412">
        <v>0</v>
      </c>
      <c r="BK412">
        <v>0</v>
      </c>
      <c r="BL412">
        <v>240</v>
      </c>
      <c r="BM412">
        <v>0</v>
      </c>
      <c r="BN412">
        <v>0</v>
      </c>
      <c r="BO412">
        <v>0</v>
      </c>
      <c r="BP412">
        <v>0</v>
      </c>
      <c r="BQ412">
        <v>227</v>
      </c>
      <c r="BR412">
        <v>0</v>
      </c>
      <c r="BS412">
        <v>0</v>
      </c>
      <c r="BT412">
        <v>240</v>
      </c>
      <c r="BU412">
        <v>1</v>
      </c>
      <c r="BV412">
        <v>240</v>
      </c>
      <c r="BW412">
        <v>1</v>
      </c>
      <c r="BX412">
        <v>0</v>
      </c>
      <c r="BY412">
        <v>0</v>
      </c>
      <c r="BZ412">
        <v>0</v>
      </c>
      <c r="CA412">
        <v>1</v>
      </c>
      <c r="CB412">
        <v>0</v>
      </c>
      <c r="CC412">
        <v>0</v>
      </c>
      <c r="CD412">
        <v>0</v>
      </c>
      <c r="CE412">
        <v>0</v>
      </c>
      <c r="CF412">
        <v>1</v>
      </c>
      <c r="CG412">
        <v>1</v>
      </c>
      <c r="CH412">
        <v>0</v>
      </c>
      <c r="CI412" t="s">
        <v>5016</v>
      </c>
      <c r="CJ412" t="s">
        <v>5015</v>
      </c>
      <c r="CK412" t="s">
        <v>5014</v>
      </c>
      <c r="CL412" t="s">
        <v>5013</v>
      </c>
      <c r="CM412">
        <v>0</v>
      </c>
      <c r="CN412">
        <v>0</v>
      </c>
      <c r="CO412">
        <v>0</v>
      </c>
      <c r="CP412" t="s">
        <v>5012</v>
      </c>
      <c r="CQ412">
        <v>0</v>
      </c>
      <c r="CR412">
        <v>0</v>
      </c>
      <c r="CS412">
        <v>0</v>
      </c>
      <c r="CT412">
        <v>0</v>
      </c>
      <c r="CU412" t="s">
        <v>5009</v>
      </c>
      <c r="CV412" t="s">
        <v>5011</v>
      </c>
      <c r="CW412">
        <v>0</v>
      </c>
      <c r="CX412" t="s">
        <v>2600</v>
      </c>
      <c r="CY412" t="s">
        <v>5010</v>
      </c>
      <c r="CZ412">
        <v>0</v>
      </c>
      <c r="DA412">
        <v>6.3151140220000004</v>
      </c>
      <c r="DB412">
        <v>63151.140220000001</v>
      </c>
      <c r="DC412">
        <v>63151.140220000001</v>
      </c>
      <c r="DD412">
        <v>227</v>
      </c>
      <c r="DE412">
        <v>1</v>
      </c>
      <c r="DF412" t="s">
        <v>5009</v>
      </c>
      <c r="DG412">
        <v>0</v>
      </c>
      <c r="DH412" t="s">
        <v>5019</v>
      </c>
      <c r="DI412">
        <v>10000</v>
      </c>
      <c r="DJ412" t="s">
        <v>8571</v>
      </c>
      <c r="DK412">
        <v>650</v>
      </c>
      <c r="DL412">
        <v>12</v>
      </c>
      <c r="DM412" t="s">
        <v>2984</v>
      </c>
      <c r="DN412" t="s">
        <v>5021</v>
      </c>
      <c r="DO412" t="s">
        <v>2030</v>
      </c>
      <c r="DQ412">
        <f t="shared" si="13"/>
        <v>1</v>
      </c>
    </row>
    <row r="413" spans="1:121" x14ac:dyDescent="0.35">
      <c r="A413" t="str">
        <f t="shared" si="12"/>
        <v>IDW30G65</v>
      </c>
      <c r="B413" t="s">
        <v>4999</v>
      </c>
      <c r="C413">
        <v>10000</v>
      </c>
      <c r="D413" t="s">
        <v>4999</v>
      </c>
      <c r="E413" t="s">
        <v>426</v>
      </c>
      <c r="F413" t="s">
        <v>4999</v>
      </c>
      <c r="G413" t="s">
        <v>5008</v>
      </c>
      <c r="H413" t="s">
        <v>2282</v>
      </c>
      <c r="I413" t="s">
        <v>5007</v>
      </c>
      <c r="J413" t="s">
        <v>5006</v>
      </c>
      <c r="K413">
        <v>10000</v>
      </c>
      <c r="L413" t="s">
        <v>5005</v>
      </c>
      <c r="M413" t="s">
        <v>4999</v>
      </c>
      <c r="N413" t="s">
        <v>5004</v>
      </c>
      <c r="O413" t="s">
        <v>5003</v>
      </c>
      <c r="P413" t="s">
        <v>5002</v>
      </c>
      <c r="Q413">
        <v>3155017</v>
      </c>
      <c r="R413">
        <v>0</v>
      </c>
      <c r="S413" t="s">
        <v>5001</v>
      </c>
      <c r="T413" t="s">
        <v>5000</v>
      </c>
      <c r="U413">
        <v>0</v>
      </c>
      <c r="V413">
        <v>0</v>
      </c>
      <c r="W413">
        <v>0</v>
      </c>
      <c r="X413" t="s">
        <v>4988</v>
      </c>
      <c r="Y413" t="s">
        <v>4988</v>
      </c>
      <c r="Z413" t="s">
        <v>4999</v>
      </c>
      <c r="AA413" t="s">
        <v>48</v>
      </c>
      <c r="AB413">
        <v>0</v>
      </c>
      <c r="AC413">
        <v>0</v>
      </c>
      <c r="AD413">
        <v>0</v>
      </c>
      <c r="AE413" t="s">
        <v>48</v>
      </c>
      <c r="AF413">
        <v>0</v>
      </c>
      <c r="AG413">
        <v>0</v>
      </c>
      <c r="AH413" t="s">
        <v>48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7.5520100000000001</v>
      </c>
      <c r="AQ413">
        <v>7.4027000000000003</v>
      </c>
      <c r="AR413">
        <v>7.1272399999999996</v>
      </c>
      <c r="AS413">
        <v>8.0041076479999997</v>
      </c>
      <c r="AT413">
        <v>7.33</v>
      </c>
      <c r="AU413">
        <v>7.1198841179999999</v>
      </c>
      <c r="AV413">
        <v>0</v>
      </c>
      <c r="AW413">
        <v>8.8000000000000007</v>
      </c>
      <c r="AX413">
        <v>8.23</v>
      </c>
      <c r="AY413">
        <v>0</v>
      </c>
      <c r="AZ413">
        <v>0</v>
      </c>
      <c r="BA413">
        <v>0</v>
      </c>
      <c r="BB413">
        <v>6.8008920240000004</v>
      </c>
      <c r="BC413">
        <v>9.98</v>
      </c>
      <c r="BD413">
        <v>8.9123000000000001</v>
      </c>
      <c r="BE413">
        <v>479</v>
      </c>
      <c r="BF413">
        <v>556</v>
      </c>
      <c r="BG413">
        <v>0</v>
      </c>
      <c r="BH413">
        <v>90</v>
      </c>
      <c r="BI413">
        <v>205</v>
      </c>
      <c r="BJ413">
        <v>238</v>
      </c>
      <c r="BK413">
        <v>0</v>
      </c>
      <c r="BL413">
        <v>468</v>
      </c>
      <c r="BM413">
        <v>238</v>
      </c>
      <c r="BN413">
        <v>0</v>
      </c>
      <c r="BO413">
        <v>0</v>
      </c>
      <c r="BP413">
        <v>0</v>
      </c>
      <c r="BQ413">
        <v>0</v>
      </c>
      <c r="BR413">
        <v>0</v>
      </c>
      <c r="BS413">
        <v>205</v>
      </c>
      <c r="BT413">
        <v>1</v>
      </c>
      <c r="BU413">
        <v>1</v>
      </c>
      <c r="BV413">
        <v>45</v>
      </c>
      <c r="BW413">
        <v>1</v>
      </c>
      <c r="BX413">
        <v>1</v>
      </c>
      <c r="BY413">
        <v>10</v>
      </c>
      <c r="BZ413">
        <v>0</v>
      </c>
      <c r="CA413">
        <v>1</v>
      </c>
      <c r="CB413">
        <v>1</v>
      </c>
      <c r="CC413">
        <v>0</v>
      </c>
      <c r="CD413">
        <v>0</v>
      </c>
      <c r="CE413">
        <v>0</v>
      </c>
      <c r="CF413">
        <v>240</v>
      </c>
      <c r="CG413">
        <v>1</v>
      </c>
      <c r="CH413">
        <v>3</v>
      </c>
      <c r="CI413" t="s">
        <v>4998</v>
      </c>
      <c r="CJ413" t="s">
        <v>4997</v>
      </c>
      <c r="CK413" t="s">
        <v>4996</v>
      </c>
      <c r="CL413" t="s">
        <v>4995</v>
      </c>
      <c r="CM413" t="s">
        <v>4994</v>
      </c>
      <c r="CN413" t="s">
        <v>4993</v>
      </c>
      <c r="CO413">
        <v>0</v>
      </c>
      <c r="CP413" t="s">
        <v>4992</v>
      </c>
      <c r="CQ413" t="s">
        <v>4991</v>
      </c>
      <c r="CR413">
        <v>0</v>
      </c>
      <c r="CS413">
        <v>0</v>
      </c>
      <c r="CT413">
        <v>0</v>
      </c>
      <c r="CU413" t="s">
        <v>4987</v>
      </c>
      <c r="CV413" t="s">
        <v>4990</v>
      </c>
      <c r="CW413" t="s">
        <v>4989</v>
      </c>
      <c r="CX413" t="s">
        <v>2600</v>
      </c>
      <c r="CY413" t="s">
        <v>4988</v>
      </c>
      <c r="CZ413">
        <v>0</v>
      </c>
      <c r="DA413">
        <v>6.8008920240000004</v>
      </c>
      <c r="DB413">
        <v>68008.920240000007</v>
      </c>
      <c r="DC413">
        <v>68008.920240000007</v>
      </c>
      <c r="DD413">
        <v>0</v>
      </c>
      <c r="DE413">
        <v>240</v>
      </c>
      <c r="DF413" t="s">
        <v>4987</v>
      </c>
      <c r="DG413">
        <v>0</v>
      </c>
      <c r="DH413" t="s">
        <v>4999</v>
      </c>
      <c r="DI413">
        <v>10000</v>
      </c>
      <c r="DJ413" t="s">
        <v>8571</v>
      </c>
      <c r="DK413">
        <v>650</v>
      </c>
      <c r="DL413">
        <v>30</v>
      </c>
      <c r="DM413" t="s">
        <v>5007</v>
      </c>
      <c r="DN413" t="s">
        <v>5006</v>
      </c>
      <c r="DO413" t="s">
        <v>2030</v>
      </c>
      <c r="DQ413">
        <f t="shared" si="13"/>
        <v>1</v>
      </c>
    </row>
    <row r="414" spans="1:121" x14ac:dyDescent="0.35">
      <c r="A414" t="str">
        <f t="shared" si="12"/>
        <v>IDW32G65</v>
      </c>
      <c r="B414" t="s">
        <v>4983</v>
      </c>
      <c r="C414">
        <v>10000</v>
      </c>
      <c r="D414" t="s">
        <v>4983</v>
      </c>
      <c r="E414" t="s">
        <v>426</v>
      </c>
      <c r="F414" t="s">
        <v>4983</v>
      </c>
      <c r="G414" t="s">
        <v>4986</v>
      </c>
      <c r="H414" t="s">
        <v>2282</v>
      </c>
      <c r="I414" t="s">
        <v>4785</v>
      </c>
      <c r="J414" t="s">
        <v>4985</v>
      </c>
      <c r="K414">
        <v>10000</v>
      </c>
      <c r="L414" t="s">
        <v>4984</v>
      </c>
      <c r="M414">
        <v>0</v>
      </c>
      <c r="N414" t="s">
        <v>4983</v>
      </c>
      <c r="O414" t="s">
        <v>4982</v>
      </c>
      <c r="P414">
        <v>0</v>
      </c>
      <c r="Q414">
        <v>0</v>
      </c>
      <c r="R414">
        <v>0</v>
      </c>
      <c r="S414" t="s">
        <v>4981</v>
      </c>
      <c r="T414">
        <v>0</v>
      </c>
      <c r="U414">
        <v>0</v>
      </c>
      <c r="V414">
        <v>0</v>
      </c>
      <c r="W414">
        <v>0</v>
      </c>
      <c r="X414" t="s">
        <v>4975</v>
      </c>
      <c r="Y414" t="s">
        <v>4975</v>
      </c>
      <c r="Z414">
        <v>0</v>
      </c>
      <c r="AA414" t="s">
        <v>48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 t="s">
        <v>48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10.89138</v>
      </c>
      <c r="AQ414">
        <v>0</v>
      </c>
      <c r="AR414">
        <v>8.6480999999999995</v>
      </c>
      <c r="AS414">
        <v>9.5954147079999998</v>
      </c>
      <c r="AT414">
        <v>0</v>
      </c>
      <c r="AU414">
        <v>0</v>
      </c>
      <c r="AV414">
        <v>0</v>
      </c>
      <c r="AW414">
        <v>10.56</v>
      </c>
      <c r="AX414">
        <v>0</v>
      </c>
      <c r="AY414">
        <v>0</v>
      </c>
      <c r="AZ414">
        <v>0</v>
      </c>
      <c r="BA414">
        <v>0</v>
      </c>
      <c r="BB414">
        <v>8.5293579370000003</v>
      </c>
      <c r="BC414">
        <v>10.75</v>
      </c>
      <c r="BD414">
        <v>0</v>
      </c>
      <c r="BE414">
        <v>0</v>
      </c>
      <c r="BF414">
        <v>0</v>
      </c>
      <c r="BG414">
        <v>0</v>
      </c>
      <c r="BH414">
        <v>75</v>
      </c>
      <c r="BI414">
        <v>0</v>
      </c>
      <c r="BJ414">
        <v>0</v>
      </c>
      <c r="BK414">
        <v>0</v>
      </c>
      <c r="BL414">
        <v>240</v>
      </c>
      <c r="BM414">
        <v>0</v>
      </c>
      <c r="BN414">
        <v>0</v>
      </c>
      <c r="BO414">
        <v>0</v>
      </c>
      <c r="BP414">
        <v>0</v>
      </c>
      <c r="BQ414">
        <v>119</v>
      </c>
      <c r="BR414">
        <v>22</v>
      </c>
      <c r="BS414">
        <v>0</v>
      </c>
      <c r="BT414">
        <v>240</v>
      </c>
      <c r="BU414">
        <v>0</v>
      </c>
      <c r="BV414">
        <v>240</v>
      </c>
      <c r="BW414">
        <v>1</v>
      </c>
      <c r="BX414">
        <v>0</v>
      </c>
      <c r="BY414">
        <v>0</v>
      </c>
      <c r="BZ414">
        <v>0</v>
      </c>
      <c r="CA414">
        <v>1</v>
      </c>
      <c r="CB414">
        <v>0</v>
      </c>
      <c r="CC414">
        <v>0</v>
      </c>
      <c r="CD414">
        <v>0</v>
      </c>
      <c r="CE414">
        <v>0</v>
      </c>
      <c r="CF414">
        <v>1</v>
      </c>
      <c r="CG414">
        <v>1</v>
      </c>
      <c r="CH414">
        <v>0</v>
      </c>
      <c r="CI414" t="s">
        <v>4980</v>
      </c>
      <c r="CJ414">
        <v>0</v>
      </c>
      <c r="CK414" t="s">
        <v>4979</v>
      </c>
      <c r="CL414" t="s">
        <v>4978</v>
      </c>
      <c r="CM414">
        <v>0</v>
      </c>
      <c r="CN414">
        <v>0</v>
      </c>
      <c r="CO414">
        <v>0</v>
      </c>
      <c r="CP414" t="s">
        <v>4977</v>
      </c>
      <c r="CQ414">
        <v>0</v>
      </c>
      <c r="CR414">
        <v>0</v>
      </c>
      <c r="CS414">
        <v>0</v>
      </c>
      <c r="CT414">
        <v>0</v>
      </c>
      <c r="CU414" t="s">
        <v>4974</v>
      </c>
      <c r="CV414" t="s">
        <v>4976</v>
      </c>
      <c r="CW414">
        <v>0</v>
      </c>
      <c r="CX414" t="s">
        <v>2600</v>
      </c>
      <c r="CY414" t="s">
        <v>4975</v>
      </c>
      <c r="CZ414">
        <v>0</v>
      </c>
      <c r="DA414">
        <v>8.5293579370000003</v>
      </c>
      <c r="DB414">
        <v>85293.579370000007</v>
      </c>
      <c r="DC414">
        <v>85293.579370000007</v>
      </c>
      <c r="DD414">
        <v>119</v>
      </c>
      <c r="DE414">
        <v>1</v>
      </c>
      <c r="DF414" t="s">
        <v>4974</v>
      </c>
      <c r="DG414">
        <v>0</v>
      </c>
      <c r="DH414" t="s">
        <v>4983</v>
      </c>
      <c r="DI414">
        <v>10000</v>
      </c>
      <c r="DJ414" t="s">
        <v>8571</v>
      </c>
      <c r="DK414">
        <v>650</v>
      </c>
      <c r="DL414">
        <v>16</v>
      </c>
      <c r="DM414" t="s">
        <v>4785</v>
      </c>
      <c r="DN414" t="s">
        <v>4985</v>
      </c>
      <c r="DO414" t="s">
        <v>2030</v>
      </c>
      <c r="DQ414">
        <f t="shared" si="13"/>
        <v>1</v>
      </c>
    </row>
    <row r="415" spans="1:121" x14ac:dyDescent="0.35">
      <c r="A415" t="str">
        <f t="shared" si="12"/>
        <v>IDW40G65</v>
      </c>
      <c r="B415" t="s">
        <v>4960</v>
      </c>
      <c r="C415">
        <v>10000</v>
      </c>
      <c r="D415" t="s">
        <v>4960</v>
      </c>
      <c r="E415" t="s">
        <v>426</v>
      </c>
      <c r="F415" t="s">
        <v>4960</v>
      </c>
      <c r="G415" t="s">
        <v>4973</v>
      </c>
      <c r="H415" t="s">
        <v>2282</v>
      </c>
      <c r="I415" t="s">
        <v>4775</v>
      </c>
      <c r="J415" t="s">
        <v>4972</v>
      </c>
      <c r="K415">
        <v>10000</v>
      </c>
      <c r="L415" t="s">
        <v>4971</v>
      </c>
      <c r="M415">
        <v>0</v>
      </c>
      <c r="N415" t="s">
        <v>4960</v>
      </c>
      <c r="O415" t="s">
        <v>4970</v>
      </c>
      <c r="P415">
        <v>0</v>
      </c>
      <c r="Q415">
        <v>0</v>
      </c>
      <c r="R415">
        <v>0</v>
      </c>
      <c r="S415" t="s">
        <v>4969</v>
      </c>
      <c r="T415">
        <v>0</v>
      </c>
      <c r="U415">
        <v>0</v>
      </c>
      <c r="V415">
        <v>0</v>
      </c>
      <c r="W415">
        <v>0</v>
      </c>
      <c r="X415" t="s">
        <v>4968</v>
      </c>
      <c r="Y415" t="s">
        <v>4968</v>
      </c>
      <c r="Z415">
        <v>0</v>
      </c>
      <c r="AA415" t="s">
        <v>48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 t="s">
        <v>48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13.61375</v>
      </c>
      <c r="AQ415">
        <v>0</v>
      </c>
      <c r="AR415">
        <v>10.80977</v>
      </c>
      <c r="AS415">
        <v>11.993881460000001</v>
      </c>
      <c r="AT415">
        <v>0</v>
      </c>
      <c r="AU415">
        <v>0</v>
      </c>
      <c r="AV415">
        <v>0</v>
      </c>
      <c r="AW415">
        <v>13.19</v>
      </c>
      <c r="AX415">
        <v>0</v>
      </c>
      <c r="AY415">
        <v>0</v>
      </c>
      <c r="AZ415">
        <v>0</v>
      </c>
      <c r="BA415">
        <v>0</v>
      </c>
      <c r="BB415">
        <v>10.958247950000001</v>
      </c>
      <c r="BC415">
        <v>15.02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0</v>
      </c>
      <c r="BL415">
        <v>203</v>
      </c>
      <c r="BM415">
        <v>0</v>
      </c>
      <c r="BN415">
        <v>0</v>
      </c>
      <c r="BO415">
        <v>0</v>
      </c>
      <c r="BP415">
        <v>0</v>
      </c>
      <c r="BQ415">
        <v>6</v>
      </c>
      <c r="BR415">
        <v>0</v>
      </c>
      <c r="BS415">
        <v>0</v>
      </c>
      <c r="BT415">
        <v>240</v>
      </c>
      <c r="BU415">
        <v>0</v>
      </c>
      <c r="BV415">
        <v>240</v>
      </c>
      <c r="BW415">
        <v>1</v>
      </c>
      <c r="BX415">
        <v>0</v>
      </c>
      <c r="BY415">
        <v>0</v>
      </c>
      <c r="BZ415">
        <v>0</v>
      </c>
      <c r="CA415">
        <v>1</v>
      </c>
      <c r="CB415">
        <v>0</v>
      </c>
      <c r="CC415">
        <v>0</v>
      </c>
      <c r="CD415">
        <v>0</v>
      </c>
      <c r="CE415">
        <v>0</v>
      </c>
      <c r="CF415">
        <v>1</v>
      </c>
      <c r="CG415">
        <v>1</v>
      </c>
      <c r="CH415">
        <v>0</v>
      </c>
      <c r="CI415" t="s">
        <v>4967</v>
      </c>
      <c r="CJ415">
        <v>0</v>
      </c>
      <c r="CK415" t="s">
        <v>4966</v>
      </c>
      <c r="CL415" t="s">
        <v>4965</v>
      </c>
      <c r="CM415">
        <v>0</v>
      </c>
      <c r="CN415">
        <v>0</v>
      </c>
      <c r="CO415">
        <v>0</v>
      </c>
      <c r="CP415" t="s">
        <v>4964</v>
      </c>
      <c r="CQ415">
        <v>0</v>
      </c>
      <c r="CR415">
        <v>0</v>
      </c>
      <c r="CS415">
        <v>0</v>
      </c>
      <c r="CT415">
        <v>0</v>
      </c>
      <c r="CU415" t="s">
        <v>4963</v>
      </c>
      <c r="CV415" t="s">
        <v>4962</v>
      </c>
      <c r="CW415">
        <v>0</v>
      </c>
      <c r="CX415" t="s">
        <v>4961</v>
      </c>
      <c r="CY415" t="s">
        <v>4960</v>
      </c>
      <c r="CZ415">
        <v>0</v>
      </c>
      <c r="DA415">
        <v>9.5500000000000007</v>
      </c>
      <c r="DB415">
        <v>95500</v>
      </c>
      <c r="DC415">
        <v>95500</v>
      </c>
      <c r="DD415">
        <v>2055</v>
      </c>
      <c r="DE415">
        <v>1</v>
      </c>
      <c r="DF415" t="s">
        <v>4959</v>
      </c>
      <c r="DG415">
        <v>0</v>
      </c>
      <c r="DH415" t="s">
        <v>4960</v>
      </c>
      <c r="DI415">
        <v>10000</v>
      </c>
      <c r="DJ415" t="s">
        <v>8571</v>
      </c>
      <c r="DK415">
        <v>650</v>
      </c>
      <c r="DL415">
        <v>20</v>
      </c>
      <c r="DM415" t="s">
        <v>4775</v>
      </c>
      <c r="DN415" t="s">
        <v>4972</v>
      </c>
      <c r="DO415" t="s">
        <v>2030</v>
      </c>
      <c r="DQ415">
        <f t="shared" si="13"/>
        <v>1</v>
      </c>
    </row>
    <row r="416" spans="1:121" x14ac:dyDescent="0.35">
      <c r="A416" t="str">
        <f t="shared" si="12"/>
        <v>IDW40G65</v>
      </c>
      <c r="B416" t="s">
        <v>4938</v>
      </c>
      <c r="C416">
        <v>10000</v>
      </c>
      <c r="D416" t="s">
        <v>4938</v>
      </c>
      <c r="E416" t="s">
        <v>426</v>
      </c>
      <c r="F416" t="s">
        <v>4938</v>
      </c>
      <c r="G416" t="s">
        <v>4958</v>
      </c>
      <c r="H416" t="s">
        <v>2282</v>
      </c>
      <c r="I416" t="s">
        <v>4957</v>
      </c>
      <c r="J416" t="s">
        <v>4956</v>
      </c>
      <c r="K416">
        <v>10000</v>
      </c>
      <c r="L416" t="s">
        <v>4955</v>
      </c>
      <c r="M416" t="s">
        <v>4938</v>
      </c>
      <c r="N416" t="s">
        <v>4938</v>
      </c>
      <c r="O416" t="s">
        <v>4954</v>
      </c>
      <c r="P416" t="s">
        <v>4953</v>
      </c>
      <c r="Q416">
        <v>3155019</v>
      </c>
      <c r="R416">
        <v>0</v>
      </c>
      <c r="S416" t="s">
        <v>4952</v>
      </c>
      <c r="T416" t="s">
        <v>4951</v>
      </c>
      <c r="U416">
        <v>0</v>
      </c>
      <c r="V416">
        <v>0</v>
      </c>
      <c r="W416" t="s">
        <v>4950</v>
      </c>
      <c r="X416">
        <v>0</v>
      </c>
      <c r="Y416" t="s">
        <v>4949</v>
      </c>
      <c r="Z416" t="s">
        <v>4938</v>
      </c>
      <c r="AA416" t="s">
        <v>48</v>
      </c>
      <c r="AB416">
        <v>0</v>
      </c>
      <c r="AC416">
        <v>0</v>
      </c>
      <c r="AD416">
        <v>0</v>
      </c>
      <c r="AE416" t="s">
        <v>48</v>
      </c>
      <c r="AF416">
        <v>0</v>
      </c>
      <c r="AG416">
        <v>0</v>
      </c>
      <c r="AH416" t="s">
        <v>48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10.9778</v>
      </c>
      <c r="AQ416">
        <v>9.6669999999999998</v>
      </c>
      <c r="AR416">
        <v>9.6184700000000003</v>
      </c>
      <c r="AS416">
        <v>10.67207951</v>
      </c>
      <c r="AT416">
        <v>9.56</v>
      </c>
      <c r="AU416">
        <v>10.36324331</v>
      </c>
      <c r="AV416">
        <v>0</v>
      </c>
      <c r="AW416">
        <v>11.73</v>
      </c>
      <c r="AX416">
        <v>8.7100000000000009</v>
      </c>
      <c r="AY416">
        <v>0</v>
      </c>
      <c r="AZ416">
        <v>0</v>
      </c>
      <c r="BA416">
        <v>10.14</v>
      </c>
      <c r="BB416">
        <v>0</v>
      </c>
      <c r="BC416">
        <v>13.33</v>
      </c>
      <c r="BD416">
        <v>8.6578999999999997</v>
      </c>
      <c r="BE416">
        <v>686</v>
      </c>
      <c r="BF416">
        <v>2400</v>
      </c>
      <c r="BG416">
        <v>0</v>
      </c>
      <c r="BH416">
        <v>20</v>
      </c>
      <c r="BI416">
        <v>240</v>
      </c>
      <c r="BJ416">
        <v>129</v>
      </c>
      <c r="BK416">
        <v>0</v>
      </c>
      <c r="BL416">
        <v>436</v>
      </c>
      <c r="BM416">
        <v>29</v>
      </c>
      <c r="BN416">
        <v>0</v>
      </c>
      <c r="BO416">
        <v>0</v>
      </c>
      <c r="BP416">
        <v>570</v>
      </c>
      <c r="BQ416">
        <v>0</v>
      </c>
      <c r="BR416">
        <v>0</v>
      </c>
      <c r="BS416">
        <v>430</v>
      </c>
      <c r="BT416">
        <v>1</v>
      </c>
      <c r="BU416">
        <v>1</v>
      </c>
      <c r="BV416">
        <v>240</v>
      </c>
      <c r="BW416">
        <v>1</v>
      </c>
      <c r="BX416">
        <v>1</v>
      </c>
      <c r="BY416">
        <v>1</v>
      </c>
      <c r="BZ416">
        <v>0</v>
      </c>
      <c r="CA416">
        <v>1</v>
      </c>
      <c r="CB416">
        <v>1</v>
      </c>
      <c r="CC416">
        <v>0</v>
      </c>
      <c r="CD416">
        <v>0</v>
      </c>
      <c r="CE416">
        <v>30</v>
      </c>
      <c r="CF416">
        <v>0</v>
      </c>
      <c r="CG416">
        <v>1</v>
      </c>
      <c r="CH416">
        <v>2</v>
      </c>
      <c r="CI416" t="s">
        <v>4948</v>
      </c>
      <c r="CJ416" t="s">
        <v>4947</v>
      </c>
      <c r="CK416" t="s">
        <v>4946</v>
      </c>
      <c r="CL416" t="s">
        <v>4945</v>
      </c>
      <c r="CM416" t="s">
        <v>4944</v>
      </c>
      <c r="CN416" t="s">
        <v>4943</v>
      </c>
      <c r="CO416">
        <v>0</v>
      </c>
      <c r="CP416" t="s">
        <v>4942</v>
      </c>
      <c r="CQ416" t="s">
        <v>4941</v>
      </c>
      <c r="CR416">
        <v>0</v>
      </c>
      <c r="CS416">
        <v>0</v>
      </c>
      <c r="CT416" t="s">
        <v>4940</v>
      </c>
      <c r="CU416">
        <v>0</v>
      </c>
      <c r="CV416" t="s">
        <v>4939</v>
      </c>
      <c r="CW416" t="s">
        <v>4937</v>
      </c>
      <c r="CX416" t="s">
        <v>36</v>
      </c>
      <c r="CY416" t="s">
        <v>4938</v>
      </c>
      <c r="CZ416">
        <v>0</v>
      </c>
      <c r="DA416">
        <v>8.6578999999999997</v>
      </c>
      <c r="DB416">
        <v>86579</v>
      </c>
      <c r="DC416">
        <v>86579</v>
      </c>
      <c r="DD416">
        <v>430</v>
      </c>
      <c r="DE416">
        <v>2</v>
      </c>
      <c r="DF416" t="s">
        <v>4937</v>
      </c>
      <c r="DG416">
        <v>0</v>
      </c>
      <c r="DH416" t="s">
        <v>4938</v>
      </c>
      <c r="DI416">
        <v>10000</v>
      </c>
      <c r="DJ416" t="s">
        <v>8571</v>
      </c>
      <c r="DK416">
        <v>650</v>
      </c>
      <c r="DL416">
        <v>40</v>
      </c>
      <c r="DM416" t="s">
        <v>4957</v>
      </c>
      <c r="DN416" t="s">
        <v>4956</v>
      </c>
      <c r="DO416" t="s">
        <v>2030</v>
      </c>
      <c r="DQ416">
        <f t="shared" si="13"/>
        <v>1</v>
      </c>
    </row>
    <row r="417" spans="1:121" x14ac:dyDescent="0.35">
      <c r="A417" t="str">
        <f t="shared" si="12"/>
        <v>IDD03SG6</v>
      </c>
      <c r="B417" t="s">
        <v>6241</v>
      </c>
      <c r="C417">
        <v>10000</v>
      </c>
      <c r="D417" t="s">
        <v>6241</v>
      </c>
      <c r="E417" t="s">
        <v>426</v>
      </c>
      <c r="F417" t="s">
        <v>6241</v>
      </c>
      <c r="G417" t="s">
        <v>6256</v>
      </c>
      <c r="H417" t="s">
        <v>2367</v>
      </c>
      <c r="I417" t="s">
        <v>5949</v>
      </c>
      <c r="J417" t="s">
        <v>6255</v>
      </c>
      <c r="K417">
        <v>10000</v>
      </c>
      <c r="L417" t="s">
        <v>6254</v>
      </c>
      <c r="M417" t="s">
        <v>6241</v>
      </c>
      <c r="N417" t="s">
        <v>6253</v>
      </c>
      <c r="O417" t="s">
        <v>6252</v>
      </c>
      <c r="P417">
        <v>0</v>
      </c>
      <c r="Q417">
        <v>3234262</v>
      </c>
      <c r="R417">
        <v>0</v>
      </c>
      <c r="S417" t="s">
        <v>6251</v>
      </c>
      <c r="T417" t="s">
        <v>6250</v>
      </c>
      <c r="U417">
        <v>0</v>
      </c>
      <c r="V417">
        <v>0</v>
      </c>
      <c r="W417">
        <v>0</v>
      </c>
      <c r="X417" t="s">
        <v>6249</v>
      </c>
      <c r="Y417">
        <v>0</v>
      </c>
      <c r="Z417">
        <v>0</v>
      </c>
      <c r="AA417" t="s">
        <v>129</v>
      </c>
      <c r="AB417" t="s">
        <v>514</v>
      </c>
      <c r="AC417">
        <v>0</v>
      </c>
      <c r="AD417">
        <v>0</v>
      </c>
      <c r="AE417">
        <v>0</v>
      </c>
      <c r="AF417" t="s">
        <v>514</v>
      </c>
      <c r="AG417">
        <v>0</v>
      </c>
      <c r="AH417" t="s">
        <v>129</v>
      </c>
      <c r="AI417" t="s">
        <v>514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0.89661000000000002</v>
      </c>
      <c r="AQ417">
        <v>0.23400000000000001</v>
      </c>
      <c r="AR417">
        <v>0.63595999999999997</v>
      </c>
      <c r="AS417">
        <v>1.1418833269999999</v>
      </c>
      <c r="AT417">
        <v>0</v>
      </c>
      <c r="AU417">
        <v>0.86446505900000004</v>
      </c>
      <c r="AV417">
        <v>0</v>
      </c>
      <c r="AW417">
        <v>0.93200000000000005</v>
      </c>
      <c r="AX417">
        <v>0.8</v>
      </c>
      <c r="AY417">
        <v>0</v>
      </c>
      <c r="AZ417">
        <v>0</v>
      </c>
      <c r="BA417">
        <v>0</v>
      </c>
      <c r="BB417">
        <v>0.73431558399999997</v>
      </c>
      <c r="BC417">
        <v>0</v>
      </c>
      <c r="BD417">
        <v>0</v>
      </c>
      <c r="BE417">
        <v>0</v>
      </c>
      <c r="BF417">
        <v>1</v>
      </c>
      <c r="BG417">
        <v>0</v>
      </c>
      <c r="BH417">
        <v>0</v>
      </c>
      <c r="BI417">
        <v>0</v>
      </c>
      <c r="BJ417">
        <v>1631</v>
      </c>
      <c r="BK417">
        <v>0</v>
      </c>
      <c r="BL417">
        <v>3037</v>
      </c>
      <c r="BM417">
        <v>1631</v>
      </c>
      <c r="BN417">
        <v>0</v>
      </c>
      <c r="BO417">
        <v>0</v>
      </c>
      <c r="BP417">
        <v>0</v>
      </c>
      <c r="BQ417">
        <v>1710</v>
      </c>
      <c r="BR417">
        <v>0</v>
      </c>
      <c r="BS417">
        <v>0</v>
      </c>
      <c r="BT417">
        <v>2500</v>
      </c>
      <c r="BU417">
        <v>1</v>
      </c>
      <c r="BV417">
        <v>491</v>
      </c>
      <c r="BW417">
        <v>2500</v>
      </c>
      <c r="BX417">
        <v>0</v>
      </c>
      <c r="BY417">
        <v>1</v>
      </c>
      <c r="BZ417">
        <v>0</v>
      </c>
      <c r="CA417">
        <v>1</v>
      </c>
      <c r="CB417">
        <v>1</v>
      </c>
      <c r="CC417">
        <v>0</v>
      </c>
      <c r="CD417">
        <v>0</v>
      </c>
      <c r="CE417">
        <v>0</v>
      </c>
      <c r="CF417">
        <v>5</v>
      </c>
      <c r="CG417">
        <v>0</v>
      </c>
      <c r="CH417">
        <v>0</v>
      </c>
      <c r="CI417" t="s">
        <v>6248</v>
      </c>
      <c r="CJ417" t="s">
        <v>6240</v>
      </c>
      <c r="CK417" t="s">
        <v>6247</v>
      </c>
      <c r="CL417" t="s">
        <v>6246</v>
      </c>
      <c r="CM417">
        <v>0</v>
      </c>
      <c r="CN417" t="s">
        <v>6245</v>
      </c>
      <c r="CO417">
        <v>0</v>
      </c>
      <c r="CP417" t="s">
        <v>6244</v>
      </c>
      <c r="CQ417" t="s">
        <v>6243</v>
      </c>
      <c r="CR417">
        <v>0</v>
      </c>
      <c r="CS417">
        <v>0</v>
      </c>
      <c r="CT417">
        <v>0</v>
      </c>
      <c r="CU417" t="s">
        <v>6242</v>
      </c>
      <c r="CV417">
        <v>0</v>
      </c>
      <c r="CW417">
        <v>0</v>
      </c>
      <c r="CX417" t="s">
        <v>2614</v>
      </c>
      <c r="CY417" t="s">
        <v>6241</v>
      </c>
      <c r="CZ417" t="s">
        <v>514</v>
      </c>
      <c r="DA417">
        <v>0.23400000000000001</v>
      </c>
      <c r="DB417">
        <v>2340</v>
      </c>
      <c r="DC417">
        <v>2340</v>
      </c>
      <c r="DD417">
        <v>1</v>
      </c>
      <c r="DE417">
        <v>1</v>
      </c>
      <c r="DF417" t="s">
        <v>6240</v>
      </c>
      <c r="DG417">
        <v>0</v>
      </c>
      <c r="DH417" t="s">
        <v>6241</v>
      </c>
      <c r="DI417">
        <v>10000</v>
      </c>
      <c r="DJ417" t="s">
        <v>8571</v>
      </c>
      <c r="DK417">
        <v>600</v>
      </c>
      <c r="DL417">
        <v>3</v>
      </c>
      <c r="DM417" t="s">
        <v>5949</v>
      </c>
      <c r="DN417" t="s">
        <v>6255</v>
      </c>
      <c r="DO417" t="s">
        <v>8526</v>
      </c>
      <c r="DQ417">
        <f t="shared" si="13"/>
        <v>1</v>
      </c>
    </row>
    <row r="418" spans="1:121" x14ac:dyDescent="0.35">
      <c r="A418" t="str">
        <f t="shared" si="12"/>
        <v>IDD04SG6</v>
      </c>
      <c r="B418" t="s">
        <v>6232</v>
      </c>
      <c r="C418">
        <v>10000</v>
      </c>
      <c r="D418" t="s">
        <v>6232</v>
      </c>
      <c r="E418" t="s">
        <v>426</v>
      </c>
      <c r="F418" t="s">
        <v>6232</v>
      </c>
      <c r="G418" t="s">
        <v>6239</v>
      </c>
      <c r="H418" t="s">
        <v>2367</v>
      </c>
      <c r="I418" t="s">
        <v>5891</v>
      </c>
      <c r="J418" t="s">
        <v>6238</v>
      </c>
      <c r="K418">
        <v>10000</v>
      </c>
      <c r="L418" t="s">
        <v>6237</v>
      </c>
      <c r="M418" t="s">
        <v>6232</v>
      </c>
      <c r="N418" t="s">
        <v>6232</v>
      </c>
      <c r="O418" t="s">
        <v>6236</v>
      </c>
      <c r="P418">
        <v>0</v>
      </c>
      <c r="Q418">
        <v>1844995</v>
      </c>
      <c r="R418">
        <v>0</v>
      </c>
      <c r="S418" t="s">
        <v>6235</v>
      </c>
      <c r="T418" t="s">
        <v>6234</v>
      </c>
      <c r="U418">
        <v>0</v>
      </c>
      <c r="V418">
        <v>0</v>
      </c>
      <c r="W418">
        <v>0</v>
      </c>
      <c r="X418" t="s">
        <v>6233</v>
      </c>
      <c r="Y418" t="s">
        <v>6233</v>
      </c>
      <c r="Z418" t="s">
        <v>6232</v>
      </c>
      <c r="AA418" t="s">
        <v>129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 t="s">
        <v>129</v>
      </c>
      <c r="AI418" t="s">
        <v>514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1.24146</v>
      </c>
      <c r="AQ418">
        <v>1.2017</v>
      </c>
      <c r="AR418">
        <v>1.2308699999999999</v>
      </c>
      <c r="AS418">
        <v>1.5224395550000001</v>
      </c>
      <c r="AT418">
        <v>0</v>
      </c>
      <c r="AU418">
        <v>1.2482410269999999</v>
      </c>
      <c r="AV418">
        <v>0</v>
      </c>
      <c r="AW418">
        <v>1.25</v>
      </c>
      <c r="AX418">
        <v>1.34</v>
      </c>
      <c r="AY418">
        <v>0</v>
      </c>
      <c r="AZ418">
        <v>0</v>
      </c>
      <c r="BA418">
        <v>0</v>
      </c>
      <c r="BB418">
        <v>1.1523106089999999</v>
      </c>
      <c r="BC418">
        <v>1.63</v>
      </c>
      <c r="BD418">
        <v>1.2017</v>
      </c>
      <c r="BE418">
        <v>0</v>
      </c>
      <c r="BF418">
        <v>2500</v>
      </c>
      <c r="BG418">
        <v>0</v>
      </c>
      <c r="BH418">
        <v>0</v>
      </c>
      <c r="BI418">
        <v>0</v>
      </c>
      <c r="BJ418">
        <v>0</v>
      </c>
      <c r="BK418">
        <v>0</v>
      </c>
      <c r="BL418">
        <v>2800</v>
      </c>
      <c r="BM418">
        <v>1090</v>
      </c>
      <c r="BN418">
        <v>0</v>
      </c>
      <c r="BO418">
        <v>0</v>
      </c>
      <c r="BP418">
        <v>0</v>
      </c>
      <c r="BQ418">
        <v>1985</v>
      </c>
      <c r="BR418">
        <v>0</v>
      </c>
      <c r="BS418">
        <v>7500</v>
      </c>
      <c r="BT418">
        <v>2500</v>
      </c>
      <c r="BU418">
        <v>2500</v>
      </c>
      <c r="BV418">
        <v>2500</v>
      </c>
      <c r="BW418">
        <v>2500</v>
      </c>
      <c r="BX418">
        <v>0</v>
      </c>
      <c r="BY418">
        <v>1</v>
      </c>
      <c r="BZ418">
        <v>0</v>
      </c>
      <c r="CA418">
        <v>1</v>
      </c>
      <c r="CB418">
        <v>1</v>
      </c>
      <c r="CC418">
        <v>0</v>
      </c>
      <c r="CD418">
        <v>0</v>
      </c>
      <c r="CE418">
        <v>0</v>
      </c>
      <c r="CF418">
        <v>5</v>
      </c>
      <c r="CG418">
        <v>1</v>
      </c>
      <c r="CH418">
        <v>2500</v>
      </c>
      <c r="CI418" t="s">
        <v>6231</v>
      </c>
      <c r="CJ418" t="s">
        <v>6230</v>
      </c>
      <c r="CK418" t="s">
        <v>6229</v>
      </c>
      <c r="CL418" t="s">
        <v>6228</v>
      </c>
      <c r="CM418">
        <v>0</v>
      </c>
      <c r="CN418" t="s">
        <v>6227</v>
      </c>
      <c r="CO418">
        <v>0</v>
      </c>
      <c r="CP418" t="s">
        <v>6226</v>
      </c>
      <c r="CQ418" t="s">
        <v>6225</v>
      </c>
      <c r="CR418">
        <v>0</v>
      </c>
      <c r="CS418">
        <v>0</v>
      </c>
      <c r="CT418">
        <v>0</v>
      </c>
      <c r="CU418" t="s">
        <v>6224</v>
      </c>
      <c r="CV418" t="s">
        <v>6223</v>
      </c>
      <c r="CW418" t="s">
        <v>6222</v>
      </c>
      <c r="CX418" t="s">
        <v>6221</v>
      </c>
      <c r="CY418">
        <v>154191</v>
      </c>
      <c r="CZ418">
        <v>0</v>
      </c>
      <c r="DA418">
        <v>1.119</v>
      </c>
      <c r="DB418">
        <v>11190</v>
      </c>
      <c r="DC418">
        <v>11190</v>
      </c>
      <c r="DD418">
        <v>2177</v>
      </c>
      <c r="DE418">
        <v>35</v>
      </c>
      <c r="DF418" t="s">
        <v>6220</v>
      </c>
      <c r="DG418">
        <v>0</v>
      </c>
      <c r="DH418" t="s">
        <v>6232</v>
      </c>
      <c r="DI418">
        <v>10000</v>
      </c>
      <c r="DJ418" t="s">
        <v>8571</v>
      </c>
      <c r="DK418">
        <v>600</v>
      </c>
      <c r="DL418">
        <v>4</v>
      </c>
      <c r="DM418" t="s">
        <v>5891</v>
      </c>
      <c r="DN418" t="s">
        <v>6238</v>
      </c>
      <c r="DO418" t="s">
        <v>8526</v>
      </c>
      <c r="DQ418">
        <f t="shared" si="13"/>
        <v>1</v>
      </c>
    </row>
    <row r="419" spans="1:121" x14ac:dyDescent="0.35">
      <c r="A419" t="str">
        <f t="shared" si="12"/>
        <v>IDD05SG6</v>
      </c>
      <c r="B419" t="s">
        <v>6219</v>
      </c>
      <c r="C419">
        <v>10000</v>
      </c>
      <c r="D419" t="s">
        <v>6219</v>
      </c>
      <c r="E419" t="s">
        <v>426</v>
      </c>
      <c r="F419" t="s">
        <v>6203</v>
      </c>
      <c r="G419" t="s">
        <v>6218</v>
      </c>
      <c r="H419" t="s">
        <v>2367</v>
      </c>
      <c r="I419" t="s">
        <v>5840</v>
      </c>
      <c r="J419" t="s">
        <v>6217</v>
      </c>
      <c r="K419">
        <v>10000</v>
      </c>
      <c r="L419" t="s">
        <v>6216</v>
      </c>
      <c r="M419" t="s">
        <v>6203</v>
      </c>
      <c r="N419" t="s">
        <v>6215</v>
      </c>
      <c r="O419" t="s">
        <v>6214</v>
      </c>
      <c r="P419">
        <v>0</v>
      </c>
      <c r="Q419">
        <v>1844996</v>
      </c>
      <c r="R419">
        <v>0</v>
      </c>
      <c r="S419" t="s">
        <v>6213</v>
      </c>
      <c r="T419">
        <v>0</v>
      </c>
      <c r="U419">
        <v>0</v>
      </c>
      <c r="V419">
        <v>0</v>
      </c>
      <c r="W419">
        <v>0</v>
      </c>
      <c r="X419" t="s">
        <v>6203</v>
      </c>
      <c r="Y419" t="s">
        <v>6203</v>
      </c>
      <c r="Z419" t="s">
        <v>6203</v>
      </c>
      <c r="AA419" t="s">
        <v>129</v>
      </c>
      <c r="AB419" t="s">
        <v>514</v>
      </c>
      <c r="AC419">
        <v>0</v>
      </c>
      <c r="AD419">
        <v>0</v>
      </c>
      <c r="AE419">
        <v>0</v>
      </c>
      <c r="AF419">
        <v>0</v>
      </c>
      <c r="AG419">
        <v>0</v>
      </c>
      <c r="AH419" t="s">
        <v>129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1.52884</v>
      </c>
      <c r="AQ419">
        <v>1.93</v>
      </c>
      <c r="AR419">
        <v>1.3212699999999999</v>
      </c>
      <c r="AS419">
        <v>1.903199131</v>
      </c>
      <c r="AT419">
        <v>0</v>
      </c>
      <c r="AU419">
        <v>1.8219667159999999</v>
      </c>
      <c r="AV419">
        <v>0</v>
      </c>
      <c r="AW419">
        <v>1.61</v>
      </c>
      <c r="AX419">
        <v>0</v>
      </c>
      <c r="AY419">
        <v>0</v>
      </c>
      <c r="AZ419">
        <v>0</v>
      </c>
      <c r="BA419">
        <v>0</v>
      </c>
      <c r="BB419">
        <v>1.412145354</v>
      </c>
      <c r="BC419">
        <v>1.86</v>
      </c>
      <c r="BD419">
        <v>1.93</v>
      </c>
      <c r="BE419">
        <v>0</v>
      </c>
      <c r="BF419">
        <v>350</v>
      </c>
      <c r="BG419">
        <v>0</v>
      </c>
      <c r="BH419">
        <v>0</v>
      </c>
      <c r="BI419">
        <v>0</v>
      </c>
      <c r="BJ419">
        <v>0</v>
      </c>
      <c r="BK419">
        <v>0</v>
      </c>
      <c r="BL419">
        <v>799</v>
      </c>
      <c r="BM419">
        <v>0</v>
      </c>
      <c r="BN419">
        <v>0</v>
      </c>
      <c r="BO419">
        <v>0</v>
      </c>
      <c r="BP419">
        <v>0</v>
      </c>
      <c r="BQ419">
        <v>2450</v>
      </c>
      <c r="BR419">
        <v>0</v>
      </c>
      <c r="BS419">
        <v>350</v>
      </c>
      <c r="BT419">
        <v>2500</v>
      </c>
      <c r="BU419">
        <v>1</v>
      </c>
      <c r="BV419">
        <v>241</v>
      </c>
      <c r="BW419">
        <v>2500</v>
      </c>
      <c r="BX419">
        <v>0</v>
      </c>
      <c r="BY419">
        <v>1</v>
      </c>
      <c r="BZ419">
        <v>0</v>
      </c>
      <c r="CA419">
        <v>1</v>
      </c>
      <c r="CB419">
        <v>0</v>
      </c>
      <c r="CC419">
        <v>0</v>
      </c>
      <c r="CD419">
        <v>0</v>
      </c>
      <c r="CE419">
        <v>0</v>
      </c>
      <c r="CF419">
        <v>5</v>
      </c>
      <c r="CG419">
        <v>1</v>
      </c>
      <c r="CH419">
        <v>4</v>
      </c>
      <c r="CI419" t="s">
        <v>6212</v>
      </c>
      <c r="CJ419" t="s">
        <v>6211</v>
      </c>
      <c r="CK419" t="s">
        <v>6210</v>
      </c>
      <c r="CL419" t="s">
        <v>6209</v>
      </c>
      <c r="CM419">
        <v>0</v>
      </c>
      <c r="CN419" t="s">
        <v>6208</v>
      </c>
      <c r="CO419">
        <v>0</v>
      </c>
      <c r="CP419" t="s">
        <v>6207</v>
      </c>
      <c r="CQ419">
        <v>0</v>
      </c>
      <c r="CR419">
        <v>0</v>
      </c>
      <c r="CS419">
        <v>0</v>
      </c>
      <c r="CT419">
        <v>0</v>
      </c>
      <c r="CU419" t="s">
        <v>6206</v>
      </c>
      <c r="CV419" t="s">
        <v>6205</v>
      </c>
      <c r="CW419" t="s">
        <v>6204</v>
      </c>
      <c r="CX419" t="s">
        <v>4961</v>
      </c>
      <c r="CY419" t="s">
        <v>6203</v>
      </c>
      <c r="CZ419">
        <v>0</v>
      </c>
      <c r="DA419">
        <v>1.29</v>
      </c>
      <c r="DB419">
        <v>12900</v>
      </c>
      <c r="DC419">
        <v>12900</v>
      </c>
      <c r="DD419">
        <v>8844</v>
      </c>
      <c r="DE419">
        <v>1</v>
      </c>
      <c r="DF419" t="s">
        <v>6202</v>
      </c>
      <c r="DG419">
        <v>0</v>
      </c>
      <c r="DH419" t="s">
        <v>6219</v>
      </c>
      <c r="DI419">
        <v>10000</v>
      </c>
      <c r="DJ419" t="s">
        <v>8571</v>
      </c>
      <c r="DK419">
        <v>600</v>
      </c>
      <c r="DL419">
        <v>5</v>
      </c>
      <c r="DM419" t="s">
        <v>5840</v>
      </c>
      <c r="DN419" t="s">
        <v>6217</v>
      </c>
      <c r="DO419" t="s">
        <v>8526</v>
      </c>
      <c r="DQ419">
        <f t="shared" si="13"/>
        <v>1</v>
      </c>
    </row>
    <row r="420" spans="1:121" x14ac:dyDescent="0.35">
      <c r="A420" t="str">
        <f t="shared" si="12"/>
        <v>IDD06SG6</v>
      </c>
      <c r="B420" t="s">
        <v>6198</v>
      </c>
      <c r="C420">
        <v>10000</v>
      </c>
      <c r="D420" t="s">
        <v>6198</v>
      </c>
      <c r="E420" t="s">
        <v>426</v>
      </c>
      <c r="F420" t="s">
        <v>6198</v>
      </c>
      <c r="G420" t="s">
        <v>6201</v>
      </c>
      <c r="H420" t="s">
        <v>2367</v>
      </c>
      <c r="I420" t="s">
        <v>5786</v>
      </c>
      <c r="J420" t="s">
        <v>6200</v>
      </c>
      <c r="K420">
        <v>10000</v>
      </c>
      <c r="L420" t="s">
        <v>6199</v>
      </c>
      <c r="M420">
        <v>0</v>
      </c>
      <c r="N420" t="s">
        <v>6198</v>
      </c>
      <c r="O420" t="s">
        <v>6197</v>
      </c>
      <c r="P420">
        <v>0</v>
      </c>
      <c r="Q420">
        <v>1844997</v>
      </c>
      <c r="R420">
        <v>0</v>
      </c>
      <c r="S420" t="s">
        <v>6196</v>
      </c>
      <c r="T420" t="s">
        <v>6187</v>
      </c>
      <c r="U420">
        <v>0</v>
      </c>
      <c r="V420">
        <v>0</v>
      </c>
      <c r="W420">
        <v>0</v>
      </c>
      <c r="X420" t="s">
        <v>6195</v>
      </c>
      <c r="Y420" t="s">
        <v>6195</v>
      </c>
      <c r="Z420">
        <v>0</v>
      </c>
      <c r="AA420" t="s">
        <v>129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 t="s">
        <v>129</v>
      </c>
      <c r="AI420" t="s">
        <v>514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1.8346</v>
      </c>
      <c r="AQ420">
        <v>0</v>
      </c>
      <c r="AR420">
        <v>1.8463000000000001</v>
      </c>
      <c r="AS420">
        <v>2.136485543</v>
      </c>
      <c r="AT420">
        <v>0</v>
      </c>
      <c r="AU420">
        <v>1.60229697</v>
      </c>
      <c r="AV420">
        <v>0</v>
      </c>
      <c r="AW420">
        <v>1.94</v>
      </c>
      <c r="AX420">
        <v>1.55</v>
      </c>
      <c r="AY420">
        <v>0</v>
      </c>
      <c r="AZ420">
        <v>0</v>
      </c>
      <c r="BA420">
        <v>0</v>
      </c>
      <c r="BB420">
        <v>1.8414375409999999</v>
      </c>
      <c r="BC420">
        <v>2.29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  <c r="BK420">
        <v>0</v>
      </c>
      <c r="BL420">
        <v>1580</v>
      </c>
      <c r="BM420">
        <v>0</v>
      </c>
      <c r="BN420">
        <v>0</v>
      </c>
      <c r="BO420">
        <v>0</v>
      </c>
      <c r="BP420">
        <v>0</v>
      </c>
      <c r="BQ420">
        <v>0</v>
      </c>
      <c r="BR420">
        <v>0</v>
      </c>
      <c r="BS420">
        <v>0</v>
      </c>
      <c r="BT420">
        <v>2500</v>
      </c>
      <c r="BU420">
        <v>0</v>
      </c>
      <c r="BV420">
        <v>2500</v>
      </c>
      <c r="BW420">
        <v>2500</v>
      </c>
      <c r="BX420">
        <v>0</v>
      </c>
      <c r="BY420">
        <v>1</v>
      </c>
      <c r="BZ420">
        <v>0</v>
      </c>
      <c r="CA420">
        <v>1</v>
      </c>
      <c r="CB420">
        <v>1</v>
      </c>
      <c r="CC420">
        <v>0</v>
      </c>
      <c r="CD420">
        <v>0</v>
      </c>
      <c r="CE420">
        <v>0</v>
      </c>
      <c r="CF420">
        <v>2500</v>
      </c>
      <c r="CG420">
        <v>1</v>
      </c>
      <c r="CH420">
        <v>0</v>
      </c>
      <c r="CI420" t="s">
        <v>6194</v>
      </c>
      <c r="CJ420">
        <v>0</v>
      </c>
      <c r="CK420" t="s">
        <v>6193</v>
      </c>
      <c r="CL420" t="s">
        <v>6192</v>
      </c>
      <c r="CM420">
        <v>0</v>
      </c>
      <c r="CN420" t="s">
        <v>6191</v>
      </c>
      <c r="CO420">
        <v>0</v>
      </c>
      <c r="CP420" t="s">
        <v>6190</v>
      </c>
      <c r="CQ420" t="s">
        <v>6186</v>
      </c>
      <c r="CR420">
        <v>0</v>
      </c>
      <c r="CS420">
        <v>0</v>
      </c>
      <c r="CT420">
        <v>0</v>
      </c>
      <c r="CU420" t="s">
        <v>6189</v>
      </c>
      <c r="CV420" t="s">
        <v>6188</v>
      </c>
      <c r="CW420">
        <v>0</v>
      </c>
      <c r="CX420" t="s">
        <v>30</v>
      </c>
      <c r="CY420" t="s">
        <v>6187</v>
      </c>
      <c r="CZ420" t="s">
        <v>514</v>
      </c>
      <c r="DA420">
        <v>1.55</v>
      </c>
      <c r="DB420">
        <v>15500</v>
      </c>
      <c r="DC420">
        <v>15500</v>
      </c>
      <c r="DD420">
        <v>0</v>
      </c>
      <c r="DE420">
        <v>1</v>
      </c>
      <c r="DF420" t="s">
        <v>6186</v>
      </c>
      <c r="DG420">
        <v>0</v>
      </c>
      <c r="DH420" t="s">
        <v>6198</v>
      </c>
      <c r="DI420">
        <v>10000</v>
      </c>
      <c r="DJ420" t="s">
        <v>8571</v>
      </c>
      <c r="DK420">
        <v>600</v>
      </c>
      <c r="DL420">
        <v>6</v>
      </c>
      <c r="DM420" t="s">
        <v>5786</v>
      </c>
      <c r="DN420" t="s">
        <v>6200</v>
      </c>
      <c r="DO420" t="s">
        <v>8526</v>
      </c>
      <c r="DQ420">
        <f t="shared" si="13"/>
        <v>1</v>
      </c>
    </row>
    <row r="421" spans="1:121" x14ac:dyDescent="0.35">
      <c r="A421" t="str">
        <f t="shared" si="12"/>
        <v>IDD08SG6</v>
      </c>
      <c r="B421" t="s">
        <v>6182</v>
      </c>
      <c r="C421">
        <v>10000</v>
      </c>
      <c r="D421" t="s">
        <v>6182</v>
      </c>
      <c r="E421" t="s">
        <v>426</v>
      </c>
      <c r="F421" t="s">
        <v>6182</v>
      </c>
      <c r="G421" t="s">
        <v>6185</v>
      </c>
      <c r="H421" t="s">
        <v>2367</v>
      </c>
      <c r="I421" t="s">
        <v>5712</v>
      </c>
      <c r="J421" t="s">
        <v>6184</v>
      </c>
      <c r="K421">
        <v>10000</v>
      </c>
      <c r="L421" t="s">
        <v>6183</v>
      </c>
      <c r="M421">
        <v>0</v>
      </c>
      <c r="N421" t="s">
        <v>6182</v>
      </c>
      <c r="O421" t="s">
        <v>6181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 t="s">
        <v>6180</v>
      </c>
      <c r="Y421" t="s">
        <v>6180</v>
      </c>
      <c r="Z421">
        <v>0</v>
      </c>
      <c r="AA421" t="s">
        <v>129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2.4458700000000002</v>
      </c>
      <c r="AQ421">
        <v>0</v>
      </c>
      <c r="AR421">
        <v>2.25007</v>
      </c>
      <c r="AS421">
        <v>2.8483423669999999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2.23683824</v>
      </c>
      <c r="BC421">
        <v>3.07</v>
      </c>
      <c r="BD421">
        <v>0</v>
      </c>
      <c r="BE421">
        <v>0</v>
      </c>
      <c r="BF421">
        <v>0</v>
      </c>
      <c r="BG421">
        <v>2500</v>
      </c>
      <c r="BH421">
        <v>0</v>
      </c>
      <c r="BI421">
        <v>0</v>
      </c>
      <c r="BJ421">
        <v>0</v>
      </c>
      <c r="BK421">
        <v>0</v>
      </c>
      <c r="BL421">
        <v>0</v>
      </c>
      <c r="BM421">
        <v>0</v>
      </c>
      <c r="BN421">
        <v>0</v>
      </c>
      <c r="BO421">
        <v>0</v>
      </c>
      <c r="BP421">
        <v>0</v>
      </c>
      <c r="BQ421">
        <v>2495</v>
      </c>
      <c r="BR421">
        <v>0</v>
      </c>
      <c r="BS421">
        <v>0</v>
      </c>
      <c r="BT421">
        <v>2500</v>
      </c>
      <c r="BU421">
        <v>0</v>
      </c>
      <c r="BV421">
        <v>2500</v>
      </c>
      <c r="BW421">
        <v>2500</v>
      </c>
      <c r="BX421">
        <v>0</v>
      </c>
      <c r="BY421">
        <v>0</v>
      </c>
      <c r="BZ421">
        <v>0</v>
      </c>
      <c r="CA421">
        <v>0</v>
      </c>
      <c r="CB421">
        <v>0</v>
      </c>
      <c r="CC421">
        <v>0</v>
      </c>
      <c r="CD421">
        <v>0</v>
      </c>
      <c r="CE421">
        <v>0</v>
      </c>
      <c r="CF421">
        <v>5</v>
      </c>
      <c r="CG421">
        <v>1</v>
      </c>
      <c r="CH421">
        <v>0</v>
      </c>
      <c r="CI421" t="s">
        <v>6179</v>
      </c>
      <c r="CJ421">
        <v>0</v>
      </c>
      <c r="CK421" t="s">
        <v>6178</v>
      </c>
      <c r="CL421" t="s">
        <v>6177</v>
      </c>
      <c r="CM421">
        <v>0</v>
      </c>
      <c r="CN421">
        <v>0</v>
      </c>
      <c r="CO421">
        <v>0</v>
      </c>
      <c r="CP421">
        <v>0</v>
      </c>
      <c r="CQ421">
        <v>0</v>
      </c>
      <c r="CR421">
        <v>0</v>
      </c>
      <c r="CS421">
        <v>0</v>
      </c>
      <c r="CT421">
        <v>0</v>
      </c>
      <c r="CU421" t="s">
        <v>6176</v>
      </c>
      <c r="CV421" t="s">
        <v>6175</v>
      </c>
      <c r="CW421">
        <v>0</v>
      </c>
      <c r="CX421" t="s">
        <v>4961</v>
      </c>
      <c r="CY421" t="s">
        <v>6174</v>
      </c>
      <c r="CZ421">
        <v>0</v>
      </c>
      <c r="DA421">
        <v>1.24</v>
      </c>
      <c r="DB421">
        <v>12400</v>
      </c>
      <c r="DC421">
        <v>12400</v>
      </c>
      <c r="DD421">
        <v>65000</v>
      </c>
      <c r="DE421">
        <v>1</v>
      </c>
      <c r="DF421" t="s">
        <v>6173</v>
      </c>
      <c r="DG421">
        <v>0</v>
      </c>
      <c r="DH421" t="s">
        <v>6182</v>
      </c>
      <c r="DI421">
        <v>10000</v>
      </c>
      <c r="DJ421" t="s">
        <v>8571</v>
      </c>
      <c r="DK421">
        <v>600</v>
      </c>
      <c r="DL421">
        <v>8</v>
      </c>
      <c r="DM421" t="s">
        <v>5712</v>
      </c>
      <c r="DN421" t="s">
        <v>6184</v>
      </c>
      <c r="DO421" t="s">
        <v>8526</v>
      </c>
      <c r="DQ421">
        <f t="shared" si="13"/>
        <v>1</v>
      </c>
    </row>
    <row r="422" spans="1:121" x14ac:dyDescent="0.35">
      <c r="A422" t="str">
        <f t="shared" si="12"/>
        <v>IDD09SG6</v>
      </c>
      <c r="B422" t="s">
        <v>6172</v>
      </c>
      <c r="C422">
        <v>10000</v>
      </c>
      <c r="D422" t="s">
        <v>6172</v>
      </c>
      <c r="E422" t="s">
        <v>426</v>
      </c>
      <c r="F422" t="s">
        <v>6168</v>
      </c>
      <c r="G422" t="s">
        <v>6171</v>
      </c>
      <c r="H422" t="s">
        <v>2367</v>
      </c>
      <c r="I422" t="s">
        <v>5671</v>
      </c>
      <c r="J422" t="s">
        <v>6170</v>
      </c>
      <c r="K422">
        <v>10000</v>
      </c>
      <c r="L422" t="s">
        <v>6169</v>
      </c>
      <c r="M422">
        <v>0</v>
      </c>
      <c r="N422" t="s">
        <v>6168</v>
      </c>
      <c r="O422" t="s">
        <v>6167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 t="s">
        <v>6162</v>
      </c>
      <c r="Y422" t="s">
        <v>6162</v>
      </c>
      <c r="Z422">
        <v>0</v>
      </c>
      <c r="AA422" t="s">
        <v>129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2.75177</v>
      </c>
      <c r="AQ422">
        <v>0</v>
      </c>
      <c r="AR422">
        <v>2.37575</v>
      </c>
      <c r="AS422">
        <v>3.2045419110000002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2.0560836349999998</v>
      </c>
      <c r="BC422">
        <v>3.34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1975</v>
      </c>
      <c r="BR422">
        <v>0</v>
      </c>
      <c r="BS422">
        <v>0</v>
      </c>
      <c r="BT422">
        <v>2500</v>
      </c>
      <c r="BU422">
        <v>0</v>
      </c>
      <c r="BV422">
        <v>134</v>
      </c>
      <c r="BW422">
        <v>2500</v>
      </c>
      <c r="BX422">
        <v>0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5</v>
      </c>
      <c r="CG422">
        <v>1</v>
      </c>
      <c r="CH422">
        <v>0</v>
      </c>
      <c r="CI422" t="s">
        <v>6166</v>
      </c>
      <c r="CJ422">
        <v>0</v>
      </c>
      <c r="CK422" t="s">
        <v>6165</v>
      </c>
      <c r="CL422" t="s">
        <v>6164</v>
      </c>
      <c r="CM422">
        <v>0</v>
      </c>
      <c r="CN422">
        <v>0</v>
      </c>
      <c r="CO422">
        <v>0</v>
      </c>
      <c r="CP422">
        <v>0</v>
      </c>
      <c r="CQ422">
        <v>0</v>
      </c>
      <c r="CR422">
        <v>0</v>
      </c>
      <c r="CS422">
        <v>0</v>
      </c>
      <c r="CT422">
        <v>0</v>
      </c>
      <c r="CU422" t="s">
        <v>6161</v>
      </c>
      <c r="CV422" t="s">
        <v>6163</v>
      </c>
      <c r="CW422">
        <v>0</v>
      </c>
      <c r="CX422" t="s">
        <v>2600</v>
      </c>
      <c r="CY422" t="s">
        <v>6162</v>
      </c>
      <c r="CZ422">
        <v>0</v>
      </c>
      <c r="DA422">
        <v>2.0560836349999998</v>
      </c>
      <c r="DB422">
        <v>20560.836350000001</v>
      </c>
      <c r="DC422">
        <v>20560.836350000001</v>
      </c>
      <c r="DD422">
        <v>1975</v>
      </c>
      <c r="DE422">
        <v>5</v>
      </c>
      <c r="DF422" t="s">
        <v>6161</v>
      </c>
      <c r="DG422">
        <v>0</v>
      </c>
      <c r="DH422" t="s">
        <v>6172</v>
      </c>
      <c r="DI422">
        <v>10000</v>
      </c>
      <c r="DJ422" t="s">
        <v>8571</v>
      </c>
      <c r="DK422">
        <v>600</v>
      </c>
      <c r="DL422">
        <v>9</v>
      </c>
      <c r="DM422" t="s">
        <v>5671</v>
      </c>
      <c r="DN422" t="s">
        <v>6170</v>
      </c>
      <c r="DO422" t="s">
        <v>8526</v>
      </c>
      <c r="DQ422">
        <f t="shared" si="13"/>
        <v>1</v>
      </c>
    </row>
    <row r="423" spans="1:121" x14ac:dyDescent="0.35">
      <c r="A423" t="str">
        <f t="shared" si="12"/>
        <v>IDD10SG6</v>
      </c>
      <c r="B423" t="s">
        <v>6157</v>
      </c>
      <c r="C423">
        <v>10000</v>
      </c>
      <c r="D423" t="s">
        <v>6157</v>
      </c>
      <c r="E423" t="s">
        <v>426</v>
      </c>
      <c r="F423" t="s">
        <v>6153</v>
      </c>
      <c r="G423" t="s">
        <v>6160</v>
      </c>
      <c r="H423" t="s">
        <v>2367</v>
      </c>
      <c r="I423" t="s">
        <v>5595</v>
      </c>
      <c r="J423" t="s">
        <v>6159</v>
      </c>
      <c r="K423">
        <v>10000</v>
      </c>
      <c r="L423" t="s">
        <v>6158</v>
      </c>
      <c r="M423">
        <v>0</v>
      </c>
      <c r="N423" t="s">
        <v>6157</v>
      </c>
      <c r="O423" t="s">
        <v>6156</v>
      </c>
      <c r="P423">
        <v>0</v>
      </c>
      <c r="Q423">
        <v>1845000</v>
      </c>
      <c r="R423">
        <v>0</v>
      </c>
      <c r="S423" t="s">
        <v>6155</v>
      </c>
      <c r="T423" t="s">
        <v>6154</v>
      </c>
      <c r="U423">
        <v>0</v>
      </c>
      <c r="V423">
        <v>0</v>
      </c>
      <c r="W423">
        <v>0</v>
      </c>
      <c r="X423" t="s">
        <v>6153</v>
      </c>
      <c r="Y423" t="s">
        <v>6153</v>
      </c>
      <c r="Z423">
        <v>0</v>
      </c>
      <c r="AA423" t="s">
        <v>129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 t="s">
        <v>129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3.0573999999999999</v>
      </c>
      <c r="AQ423">
        <v>0</v>
      </c>
      <c r="AR423">
        <v>3.0769000000000002</v>
      </c>
      <c r="AS423">
        <v>3.5603799459999999</v>
      </c>
      <c r="AT423">
        <v>0</v>
      </c>
      <c r="AU423">
        <v>3.6439334319999999</v>
      </c>
      <c r="AV423">
        <v>0</v>
      </c>
      <c r="AW423">
        <v>3.22</v>
      </c>
      <c r="AX423">
        <v>3.82</v>
      </c>
      <c r="AY423">
        <v>0</v>
      </c>
      <c r="AZ423">
        <v>0</v>
      </c>
      <c r="BA423">
        <v>0</v>
      </c>
      <c r="BB423">
        <v>2.8242907079999999</v>
      </c>
      <c r="BC423">
        <v>3.73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0</v>
      </c>
      <c r="BL423">
        <v>0</v>
      </c>
      <c r="BM423">
        <v>5</v>
      </c>
      <c r="BN423">
        <v>0</v>
      </c>
      <c r="BO423">
        <v>0</v>
      </c>
      <c r="BP423">
        <v>0</v>
      </c>
      <c r="BQ423">
        <v>0</v>
      </c>
      <c r="BR423">
        <v>0</v>
      </c>
      <c r="BS423">
        <v>0</v>
      </c>
      <c r="BT423">
        <v>2500</v>
      </c>
      <c r="BU423">
        <v>0</v>
      </c>
      <c r="BV423">
        <v>2500</v>
      </c>
      <c r="BW423">
        <v>2500</v>
      </c>
      <c r="BX423">
        <v>0</v>
      </c>
      <c r="BY423">
        <v>1</v>
      </c>
      <c r="BZ423">
        <v>0</v>
      </c>
      <c r="CA423">
        <v>1</v>
      </c>
      <c r="CB423">
        <v>1</v>
      </c>
      <c r="CC423">
        <v>0</v>
      </c>
      <c r="CD423">
        <v>0</v>
      </c>
      <c r="CE423">
        <v>0</v>
      </c>
      <c r="CF423">
        <v>2500</v>
      </c>
      <c r="CG423">
        <v>1</v>
      </c>
      <c r="CH423">
        <v>0</v>
      </c>
      <c r="CI423" t="s">
        <v>6152</v>
      </c>
      <c r="CJ423">
        <v>0</v>
      </c>
      <c r="CK423" t="s">
        <v>6151</v>
      </c>
      <c r="CL423" t="s">
        <v>6150</v>
      </c>
      <c r="CM423">
        <v>0</v>
      </c>
      <c r="CN423" t="s">
        <v>6149</v>
      </c>
      <c r="CO423">
        <v>0</v>
      </c>
      <c r="CP423" t="s">
        <v>6148</v>
      </c>
      <c r="CQ423" t="s">
        <v>6147</v>
      </c>
      <c r="CR423">
        <v>0</v>
      </c>
      <c r="CS423">
        <v>0</v>
      </c>
      <c r="CT423">
        <v>0</v>
      </c>
      <c r="CU423" t="s">
        <v>6146</v>
      </c>
      <c r="CV423" t="s">
        <v>6145</v>
      </c>
      <c r="CW423">
        <v>0</v>
      </c>
      <c r="CX423" t="s">
        <v>4961</v>
      </c>
      <c r="CY423" t="s">
        <v>6144</v>
      </c>
      <c r="CZ423">
        <v>0</v>
      </c>
      <c r="DA423">
        <v>1.24</v>
      </c>
      <c r="DB423">
        <v>12400</v>
      </c>
      <c r="DC423">
        <v>12400</v>
      </c>
      <c r="DD423">
        <v>6689</v>
      </c>
      <c r="DE423">
        <v>1</v>
      </c>
      <c r="DF423" t="s">
        <v>6143</v>
      </c>
      <c r="DG423">
        <v>0</v>
      </c>
      <c r="DH423" t="s">
        <v>6157</v>
      </c>
      <c r="DI423">
        <v>10000</v>
      </c>
      <c r="DJ423" t="s">
        <v>8571</v>
      </c>
      <c r="DK423">
        <v>600</v>
      </c>
      <c r="DL423">
        <v>10</v>
      </c>
      <c r="DM423" t="s">
        <v>5595</v>
      </c>
      <c r="DN423" t="s">
        <v>6159</v>
      </c>
      <c r="DO423" t="s">
        <v>8526</v>
      </c>
      <c r="DQ423">
        <f t="shared" si="13"/>
        <v>1</v>
      </c>
    </row>
    <row r="424" spans="1:121" x14ac:dyDescent="0.35">
      <c r="A424" t="str">
        <f t="shared" si="12"/>
        <v>IDH03SG6</v>
      </c>
      <c r="B424" t="s">
        <v>5952</v>
      </c>
      <c r="C424">
        <v>10000</v>
      </c>
      <c r="D424" t="s">
        <v>5952</v>
      </c>
      <c r="E424" t="s">
        <v>426</v>
      </c>
      <c r="F424" t="s">
        <v>5951</v>
      </c>
      <c r="G424" t="s">
        <v>5950</v>
      </c>
      <c r="H424" t="s">
        <v>2367</v>
      </c>
      <c r="I424" t="s">
        <v>5949</v>
      </c>
      <c r="J424" t="s">
        <v>5948</v>
      </c>
      <c r="K424">
        <v>10000</v>
      </c>
      <c r="L424" t="s">
        <v>5947</v>
      </c>
      <c r="M424">
        <v>0</v>
      </c>
      <c r="N424" t="s">
        <v>5933</v>
      </c>
      <c r="O424" t="s">
        <v>5946</v>
      </c>
      <c r="P424">
        <v>0</v>
      </c>
      <c r="Q424">
        <v>1845002</v>
      </c>
      <c r="R424">
        <v>0</v>
      </c>
      <c r="S424" t="s">
        <v>5945</v>
      </c>
      <c r="T424" t="s">
        <v>5944</v>
      </c>
      <c r="U424">
        <v>0</v>
      </c>
      <c r="V424">
        <v>1107110</v>
      </c>
      <c r="W424" t="s">
        <v>5943</v>
      </c>
      <c r="X424" t="s">
        <v>5933</v>
      </c>
      <c r="Y424" t="s">
        <v>5933</v>
      </c>
      <c r="Z424">
        <v>0</v>
      </c>
      <c r="AA424" t="s">
        <v>48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 t="s">
        <v>48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1.1687000000000001</v>
      </c>
      <c r="AQ424">
        <v>0</v>
      </c>
      <c r="AR424">
        <v>0.81308999999999998</v>
      </c>
      <c r="AS424">
        <v>1.0394406549999999</v>
      </c>
      <c r="AT424">
        <v>0</v>
      </c>
      <c r="AU424">
        <v>0.84637460899999994</v>
      </c>
      <c r="AV424">
        <v>0</v>
      </c>
      <c r="AW424">
        <v>0.95699999999999996</v>
      </c>
      <c r="AX424">
        <v>1.78</v>
      </c>
      <c r="AY424">
        <v>0</v>
      </c>
      <c r="AZ424">
        <v>0.96799999999999997</v>
      </c>
      <c r="BA424">
        <v>0.94799999999999995</v>
      </c>
      <c r="BB424">
        <v>0.98285316599999994</v>
      </c>
      <c r="BC424">
        <v>0.72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0</v>
      </c>
      <c r="BK424">
        <v>0</v>
      </c>
      <c r="BL424">
        <v>397</v>
      </c>
      <c r="BM424">
        <v>0</v>
      </c>
      <c r="BN424">
        <v>0</v>
      </c>
      <c r="BO424">
        <v>10</v>
      </c>
      <c r="BP424">
        <v>4000</v>
      </c>
      <c r="BQ424">
        <v>0</v>
      </c>
      <c r="BR424">
        <v>17</v>
      </c>
      <c r="BS424">
        <v>0</v>
      </c>
      <c r="BT424">
        <v>500</v>
      </c>
      <c r="BU424">
        <v>0</v>
      </c>
      <c r="BV424">
        <v>391</v>
      </c>
      <c r="BW424">
        <v>50</v>
      </c>
      <c r="BX424">
        <v>0</v>
      </c>
      <c r="BY424">
        <v>1</v>
      </c>
      <c r="BZ424">
        <v>0</v>
      </c>
      <c r="CA424">
        <v>1</v>
      </c>
      <c r="CB424">
        <v>1</v>
      </c>
      <c r="CC424">
        <v>0</v>
      </c>
      <c r="CD424">
        <v>10</v>
      </c>
      <c r="CE424">
        <v>500</v>
      </c>
      <c r="CF424">
        <v>500</v>
      </c>
      <c r="CG424">
        <v>1</v>
      </c>
      <c r="CH424">
        <v>0</v>
      </c>
      <c r="CI424" t="s">
        <v>5942</v>
      </c>
      <c r="CJ424">
        <v>0</v>
      </c>
      <c r="CK424" t="s">
        <v>5941</v>
      </c>
      <c r="CL424" t="s">
        <v>5940</v>
      </c>
      <c r="CM424">
        <v>0</v>
      </c>
      <c r="CN424" t="s">
        <v>5939</v>
      </c>
      <c r="CO424">
        <v>0</v>
      </c>
      <c r="CP424" t="s">
        <v>5938</v>
      </c>
      <c r="CQ424" t="s">
        <v>5937</v>
      </c>
      <c r="CR424">
        <v>0</v>
      </c>
      <c r="CS424" t="s">
        <v>5936</v>
      </c>
      <c r="CT424" t="s">
        <v>5935</v>
      </c>
      <c r="CU424" t="s">
        <v>5934</v>
      </c>
      <c r="CV424" t="s">
        <v>5932</v>
      </c>
      <c r="CW424">
        <v>0</v>
      </c>
      <c r="CX424" t="s">
        <v>34</v>
      </c>
      <c r="CY424" t="s">
        <v>5933</v>
      </c>
      <c r="CZ424">
        <v>0</v>
      </c>
      <c r="DA424">
        <v>0.72</v>
      </c>
      <c r="DB424">
        <v>7200</v>
      </c>
      <c r="DC424">
        <v>7200</v>
      </c>
      <c r="DD424">
        <v>17</v>
      </c>
      <c r="DE424">
        <v>1</v>
      </c>
      <c r="DF424" t="s">
        <v>5932</v>
      </c>
      <c r="DG424">
        <v>0</v>
      </c>
      <c r="DH424" t="s">
        <v>5952</v>
      </c>
      <c r="DI424">
        <v>10000</v>
      </c>
      <c r="DJ424" t="s">
        <v>8571</v>
      </c>
      <c r="DK424">
        <v>600</v>
      </c>
      <c r="DL424">
        <v>3</v>
      </c>
      <c r="DM424" t="s">
        <v>5949</v>
      </c>
      <c r="DN424" t="s">
        <v>5948</v>
      </c>
      <c r="DO424" t="s">
        <v>8525</v>
      </c>
      <c r="DQ424">
        <f t="shared" si="13"/>
        <v>1</v>
      </c>
    </row>
    <row r="425" spans="1:121" x14ac:dyDescent="0.35">
      <c r="A425" t="str">
        <f t="shared" si="12"/>
        <v>IDH04SG6</v>
      </c>
      <c r="B425" t="s">
        <v>5888</v>
      </c>
      <c r="C425">
        <v>10000</v>
      </c>
      <c r="D425" t="s">
        <v>5888</v>
      </c>
      <c r="E425" t="s">
        <v>426</v>
      </c>
      <c r="F425" t="s">
        <v>5893</v>
      </c>
      <c r="G425" t="s">
        <v>5892</v>
      </c>
      <c r="H425" t="s">
        <v>2367</v>
      </c>
      <c r="I425" t="s">
        <v>5891</v>
      </c>
      <c r="J425" t="s">
        <v>5890</v>
      </c>
      <c r="K425">
        <v>10000</v>
      </c>
      <c r="L425" t="s">
        <v>5889</v>
      </c>
      <c r="M425">
        <v>0</v>
      </c>
      <c r="N425" t="s">
        <v>5888</v>
      </c>
      <c r="O425" t="s">
        <v>5887</v>
      </c>
      <c r="P425">
        <v>0</v>
      </c>
      <c r="Q425">
        <v>2443364</v>
      </c>
      <c r="R425">
        <v>0</v>
      </c>
      <c r="S425" t="s">
        <v>5886</v>
      </c>
      <c r="T425" t="s">
        <v>5885</v>
      </c>
      <c r="U425">
        <v>0</v>
      </c>
      <c r="V425">
        <v>0</v>
      </c>
      <c r="W425">
        <v>0</v>
      </c>
      <c r="X425" t="s">
        <v>5878</v>
      </c>
      <c r="Y425">
        <v>0</v>
      </c>
      <c r="Z425">
        <v>0</v>
      </c>
      <c r="AA425" t="s">
        <v>48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 t="s">
        <v>48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1.55826</v>
      </c>
      <c r="AQ425">
        <v>0</v>
      </c>
      <c r="AR425">
        <v>1.1998200000000001</v>
      </c>
      <c r="AS425">
        <v>1.4392246529999999</v>
      </c>
      <c r="AT425">
        <v>0</v>
      </c>
      <c r="AU425">
        <v>1.8219667159999999</v>
      </c>
      <c r="AV425">
        <v>0</v>
      </c>
      <c r="AW425">
        <v>1.28</v>
      </c>
      <c r="AX425">
        <v>1.1100000000000001</v>
      </c>
      <c r="AY425">
        <v>0</v>
      </c>
      <c r="AZ425">
        <v>0</v>
      </c>
      <c r="BA425">
        <v>0</v>
      </c>
      <c r="BB425">
        <v>1.050636143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1750</v>
      </c>
      <c r="BI425">
        <v>0</v>
      </c>
      <c r="BJ425">
        <v>0</v>
      </c>
      <c r="BK425">
        <v>0</v>
      </c>
      <c r="BL425">
        <v>64</v>
      </c>
      <c r="BM425">
        <v>0</v>
      </c>
      <c r="BN425">
        <v>0</v>
      </c>
      <c r="BO425">
        <v>0</v>
      </c>
      <c r="BP425">
        <v>0</v>
      </c>
      <c r="BQ425">
        <v>135</v>
      </c>
      <c r="BR425">
        <v>0</v>
      </c>
      <c r="BS425">
        <v>0</v>
      </c>
      <c r="BT425">
        <v>500</v>
      </c>
      <c r="BU425">
        <v>0</v>
      </c>
      <c r="BV425">
        <v>500</v>
      </c>
      <c r="BW425">
        <v>1</v>
      </c>
      <c r="BX425">
        <v>0</v>
      </c>
      <c r="BY425">
        <v>1</v>
      </c>
      <c r="BZ425">
        <v>0</v>
      </c>
      <c r="CA425">
        <v>1</v>
      </c>
      <c r="CB425">
        <v>1</v>
      </c>
      <c r="CC425">
        <v>0</v>
      </c>
      <c r="CD425">
        <v>0</v>
      </c>
      <c r="CE425">
        <v>0</v>
      </c>
      <c r="CF425">
        <v>5</v>
      </c>
      <c r="CG425">
        <v>0</v>
      </c>
      <c r="CH425">
        <v>0</v>
      </c>
      <c r="CI425" t="s">
        <v>5884</v>
      </c>
      <c r="CJ425">
        <v>0</v>
      </c>
      <c r="CK425" t="s">
        <v>5883</v>
      </c>
      <c r="CL425" t="s">
        <v>5882</v>
      </c>
      <c r="CM425">
        <v>0</v>
      </c>
      <c r="CN425" t="s">
        <v>5881</v>
      </c>
      <c r="CO425">
        <v>0</v>
      </c>
      <c r="CP425" t="s">
        <v>5880</v>
      </c>
      <c r="CQ425" t="s">
        <v>5879</v>
      </c>
      <c r="CR425">
        <v>0</v>
      </c>
      <c r="CS425">
        <v>0</v>
      </c>
      <c r="CT425">
        <v>0</v>
      </c>
      <c r="CU425" t="s">
        <v>5877</v>
      </c>
      <c r="CV425">
        <v>0</v>
      </c>
      <c r="CW425">
        <v>0</v>
      </c>
      <c r="CX425" t="s">
        <v>2600</v>
      </c>
      <c r="CY425" t="s">
        <v>5878</v>
      </c>
      <c r="CZ425">
        <v>0</v>
      </c>
      <c r="DA425">
        <v>1.050636143</v>
      </c>
      <c r="DB425">
        <v>10506.361430000001</v>
      </c>
      <c r="DC425">
        <v>10506.361430000001</v>
      </c>
      <c r="DD425">
        <v>135</v>
      </c>
      <c r="DE425">
        <v>5</v>
      </c>
      <c r="DF425" t="s">
        <v>5877</v>
      </c>
      <c r="DG425">
        <v>0</v>
      </c>
      <c r="DH425" t="s">
        <v>5888</v>
      </c>
      <c r="DI425">
        <v>10000</v>
      </c>
      <c r="DJ425" t="s">
        <v>8571</v>
      </c>
      <c r="DK425">
        <v>600</v>
      </c>
      <c r="DL425">
        <v>4</v>
      </c>
      <c r="DM425" t="s">
        <v>5891</v>
      </c>
      <c r="DN425" t="s">
        <v>5890</v>
      </c>
      <c r="DO425" t="s">
        <v>8525</v>
      </c>
      <c r="DQ425">
        <f t="shared" si="13"/>
        <v>1</v>
      </c>
    </row>
    <row r="426" spans="1:121" x14ac:dyDescent="0.35">
      <c r="A426" t="str">
        <f t="shared" si="12"/>
        <v>IDH05SG6</v>
      </c>
      <c r="B426" t="s">
        <v>5842</v>
      </c>
      <c r="C426">
        <v>10000</v>
      </c>
      <c r="D426" t="s">
        <v>5842</v>
      </c>
      <c r="E426" t="s">
        <v>426</v>
      </c>
      <c r="F426" t="s">
        <v>5837</v>
      </c>
      <c r="G426" t="s">
        <v>5841</v>
      </c>
      <c r="H426" t="s">
        <v>2367</v>
      </c>
      <c r="I426" t="s">
        <v>5840</v>
      </c>
      <c r="J426" t="s">
        <v>5839</v>
      </c>
      <c r="K426">
        <v>10000</v>
      </c>
      <c r="L426" t="s">
        <v>5838</v>
      </c>
      <c r="M426">
        <v>0</v>
      </c>
      <c r="N426" t="s">
        <v>5837</v>
      </c>
      <c r="O426" t="s">
        <v>5836</v>
      </c>
      <c r="P426">
        <v>0</v>
      </c>
      <c r="Q426">
        <v>0</v>
      </c>
      <c r="R426">
        <v>0</v>
      </c>
      <c r="S426" t="s">
        <v>5835</v>
      </c>
      <c r="T426">
        <v>0</v>
      </c>
      <c r="U426">
        <v>0</v>
      </c>
      <c r="V426">
        <v>0</v>
      </c>
      <c r="W426">
        <v>0</v>
      </c>
      <c r="X426" t="s">
        <v>5829</v>
      </c>
      <c r="Y426" t="s">
        <v>5829</v>
      </c>
      <c r="Z426">
        <v>0</v>
      </c>
      <c r="AA426" t="s">
        <v>48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 t="s">
        <v>48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1.88896</v>
      </c>
      <c r="AQ426">
        <v>0</v>
      </c>
      <c r="AR426">
        <v>1.3466800000000001</v>
      </c>
      <c r="AS426">
        <v>1.799208747</v>
      </c>
      <c r="AT426">
        <v>0</v>
      </c>
      <c r="AU426">
        <v>0</v>
      </c>
      <c r="AV426">
        <v>0</v>
      </c>
      <c r="AW426">
        <v>1.66</v>
      </c>
      <c r="AX426">
        <v>0</v>
      </c>
      <c r="AY426">
        <v>0</v>
      </c>
      <c r="AZ426">
        <v>0</v>
      </c>
      <c r="BA426">
        <v>0</v>
      </c>
      <c r="BB426">
        <v>1.1523106089999999</v>
      </c>
      <c r="BC426">
        <v>1.9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0</v>
      </c>
      <c r="BL426">
        <v>360</v>
      </c>
      <c r="BM426">
        <v>0</v>
      </c>
      <c r="BN426">
        <v>0</v>
      </c>
      <c r="BO426">
        <v>0</v>
      </c>
      <c r="BP426">
        <v>0</v>
      </c>
      <c r="BQ426">
        <v>480</v>
      </c>
      <c r="BR426">
        <v>442</v>
      </c>
      <c r="BS426">
        <v>0</v>
      </c>
      <c r="BT426">
        <v>500</v>
      </c>
      <c r="BU426">
        <v>0</v>
      </c>
      <c r="BV426">
        <v>236</v>
      </c>
      <c r="BW426">
        <v>1</v>
      </c>
      <c r="BX426">
        <v>0</v>
      </c>
      <c r="BY426">
        <v>0</v>
      </c>
      <c r="BZ426">
        <v>0</v>
      </c>
      <c r="CA426">
        <v>1</v>
      </c>
      <c r="CB426">
        <v>0</v>
      </c>
      <c r="CC426">
        <v>0</v>
      </c>
      <c r="CD426">
        <v>0</v>
      </c>
      <c r="CE426">
        <v>0</v>
      </c>
      <c r="CF426">
        <v>5</v>
      </c>
      <c r="CG426">
        <v>1</v>
      </c>
      <c r="CH426">
        <v>0</v>
      </c>
      <c r="CI426" t="s">
        <v>5834</v>
      </c>
      <c r="CJ426">
        <v>0</v>
      </c>
      <c r="CK426" t="s">
        <v>5833</v>
      </c>
      <c r="CL426" t="s">
        <v>5832</v>
      </c>
      <c r="CM426">
        <v>0</v>
      </c>
      <c r="CN426">
        <v>0</v>
      </c>
      <c r="CO426">
        <v>0</v>
      </c>
      <c r="CP426" t="s">
        <v>5831</v>
      </c>
      <c r="CQ426">
        <v>0</v>
      </c>
      <c r="CR426">
        <v>0</v>
      </c>
      <c r="CS426">
        <v>0</v>
      </c>
      <c r="CT426">
        <v>0</v>
      </c>
      <c r="CU426" t="s">
        <v>5828</v>
      </c>
      <c r="CV426" t="s">
        <v>5830</v>
      </c>
      <c r="CW426">
        <v>0</v>
      </c>
      <c r="CX426" t="s">
        <v>2600</v>
      </c>
      <c r="CY426" t="s">
        <v>5829</v>
      </c>
      <c r="CZ426">
        <v>0</v>
      </c>
      <c r="DA426">
        <v>1.1523106089999999</v>
      </c>
      <c r="DB426">
        <v>11523.106089999999</v>
      </c>
      <c r="DC426">
        <v>11523.106089999999</v>
      </c>
      <c r="DD426">
        <v>480</v>
      </c>
      <c r="DE426">
        <v>5</v>
      </c>
      <c r="DF426" t="s">
        <v>5828</v>
      </c>
      <c r="DG426">
        <v>0</v>
      </c>
      <c r="DH426" t="s">
        <v>5842</v>
      </c>
      <c r="DI426">
        <v>10000</v>
      </c>
      <c r="DJ426" t="s">
        <v>8571</v>
      </c>
      <c r="DK426">
        <v>600</v>
      </c>
      <c r="DL426">
        <v>5</v>
      </c>
      <c r="DM426" t="s">
        <v>5840</v>
      </c>
      <c r="DN426" t="s">
        <v>5839</v>
      </c>
      <c r="DO426" t="s">
        <v>8525</v>
      </c>
      <c r="DQ426">
        <f t="shared" si="13"/>
        <v>1</v>
      </c>
    </row>
    <row r="427" spans="1:121" x14ac:dyDescent="0.35">
      <c r="A427" t="str">
        <f t="shared" si="12"/>
        <v>IDH06SG6</v>
      </c>
      <c r="B427" t="s">
        <v>5773</v>
      </c>
      <c r="C427">
        <v>10000</v>
      </c>
      <c r="D427" t="s">
        <v>5773</v>
      </c>
      <c r="E427" t="s">
        <v>426</v>
      </c>
      <c r="F427" t="s">
        <v>5773</v>
      </c>
      <c r="G427" t="s">
        <v>5787</v>
      </c>
      <c r="H427" t="s">
        <v>2367</v>
      </c>
      <c r="I427" t="s">
        <v>5786</v>
      </c>
      <c r="J427" t="s">
        <v>5785</v>
      </c>
      <c r="K427">
        <v>10000</v>
      </c>
      <c r="L427" t="s">
        <v>5784</v>
      </c>
      <c r="M427" t="s">
        <v>5773</v>
      </c>
      <c r="N427" t="s">
        <v>5773</v>
      </c>
      <c r="O427" t="s">
        <v>5783</v>
      </c>
      <c r="P427">
        <v>0</v>
      </c>
      <c r="Q427">
        <v>1845004</v>
      </c>
      <c r="R427">
        <v>0</v>
      </c>
      <c r="S427" t="s">
        <v>5782</v>
      </c>
      <c r="T427">
        <v>0</v>
      </c>
      <c r="U427">
        <v>0</v>
      </c>
      <c r="V427">
        <v>0</v>
      </c>
      <c r="W427">
        <v>0</v>
      </c>
      <c r="X427" t="s">
        <v>5781</v>
      </c>
      <c r="Y427">
        <v>0</v>
      </c>
      <c r="Z427" t="s">
        <v>5773</v>
      </c>
      <c r="AA427" t="s">
        <v>48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 t="s">
        <v>48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1.9833799999999999</v>
      </c>
      <c r="AQ427">
        <v>1.6889000000000001</v>
      </c>
      <c r="AR427">
        <v>1.7998499999999999</v>
      </c>
      <c r="AS427">
        <v>1.9969203929999999</v>
      </c>
      <c r="AT427">
        <v>0</v>
      </c>
      <c r="AU427">
        <v>1.899497215</v>
      </c>
      <c r="AV427">
        <v>0</v>
      </c>
      <c r="AW427">
        <v>1.98</v>
      </c>
      <c r="AX427">
        <v>0</v>
      </c>
      <c r="AY427">
        <v>0</v>
      </c>
      <c r="AZ427">
        <v>0</v>
      </c>
      <c r="BA427">
        <v>0</v>
      </c>
      <c r="BB427">
        <v>1.6493857730000001</v>
      </c>
      <c r="BC427">
        <v>0</v>
      </c>
      <c r="BD427">
        <v>1.629</v>
      </c>
      <c r="BE427">
        <v>0</v>
      </c>
      <c r="BF427">
        <v>1000</v>
      </c>
      <c r="BG427">
        <v>0</v>
      </c>
      <c r="BH427">
        <v>650</v>
      </c>
      <c r="BI427">
        <v>0</v>
      </c>
      <c r="BJ427">
        <v>0</v>
      </c>
      <c r="BK427">
        <v>0</v>
      </c>
      <c r="BL427">
        <v>1278</v>
      </c>
      <c r="BM427">
        <v>0</v>
      </c>
      <c r="BN427">
        <v>0</v>
      </c>
      <c r="BO427">
        <v>0</v>
      </c>
      <c r="BP427">
        <v>0</v>
      </c>
      <c r="BQ427">
        <v>130</v>
      </c>
      <c r="BR427">
        <v>0</v>
      </c>
      <c r="BS427">
        <v>996</v>
      </c>
      <c r="BT427">
        <v>1</v>
      </c>
      <c r="BU427">
        <v>1</v>
      </c>
      <c r="BV427">
        <v>500</v>
      </c>
      <c r="BW427">
        <v>1</v>
      </c>
      <c r="BX427">
        <v>0</v>
      </c>
      <c r="BY427">
        <v>1</v>
      </c>
      <c r="BZ427">
        <v>0</v>
      </c>
      <c r="CA427">
        <v>1</v>
      </c>
      <c r="CB427">
        <v>0</v>
      </c>
      <c r="CC427">
        <v>0</v>
      </c>
      <c r="CD427">
        <v>0</v>
      </c>
      <c r="CE427">
        <v>0</v>
      </c>
      <c r="CF427">
        <v>5</v>
      </c>
      <c r="CG427">
        <v>0</v>
      </c>
      <c r="CH427">
        <v>6</v>
      </c>
      <c r="CI427" t="s">
        <v>5780</v>
      </c>
      <c r="CJ427" t="s">
        <v>5779</v>
      </c>
      <c r="CK427" t="s">
        <v>5778</v>
      </c>
      <c r="CL427" t="s">
        <v>5777</v>
      </c>
      <c r="CM427">
        <v>0</v>
      </c>
      <c r="CN427" t="s">
        <v>5776</v>
      </c>
      <c r="CO427">
        <v>0</v>
      </c>
      <c r="CP427" t="s">
        <v>5775</v>
      </c>
      <c r="CQ427">
        <v>0</v>
      </c>
      <c r="CR427">
        <v>0</v>
      </c>
      <c r="CS427">
        <v>0</v>
      </c>
      <c r="CT427">
        <v>0</v>
      </c>
      <c r="CU427" t="s">
        <v>5774</v>
      </c>
      <c r="CV427">
        <v>0</v>
      </c>
      <c r="CW427" t="s">
        <v>5772</v>
      </c>
      <c r="CX427" t="s">
        <v>36</v>
      </c>
      <c r="CY427" t="s">
        <v>5773</v>
      </c>
      <c r="CZ427">
        <v>0</v>
      </c>
      <c r="DA427">
        <v>1.629</v>
      </c>
      <c r="DB427">
        <v>16290</v>
      </c>
      <c r="DC427">
        <v>16290</v>
      </c>
      <c r="DD427">
        <v>996</v>
      </c>
      <c r="DE427">
        <v>6</v>
      </c>
      <c r="DF427" t="s">
        <v>5772</v>
      </c>
      <c r="DG427">
        <v>0</v>
      </c>
      <c r="DH427" t="s">
        <v>5773</v>
      </c>
      <c r="DI427">
        <v>10000</v>
      </c>
      <c r="DJ427" t="s">
        <v>8571</v>
      </c>
      <c r="DK427">
        <v>600</v>
      </c>
      <c r="DL427">
        <v>6</v>
      </c>
      <c r="DM427" t="s">
        <v>5786</v>
      </c>
      <c r="DN427" t="s">
        <v>5785</v>
      </c>
      <c r="DO427" t="s">
        <v>8525</v>
      </c>
      <c r="DQ427">
        <f t="shared" si="13"/>
        <v>1</v>
      </c>
    </row>
    <row r="428" spans="1:121" x14ac:dyDescent="0.35">
      <c r="A428" t="str">
        <f t="shared" si="12"/>
        <v>IDH08SG6</v>
      </c>
      <c r="B428" t="s">
        <v>5704</v>
      </c>
      <c r="C428">
        <v>10000</v>
      </c>
      <c r="D428" t="s">
        <v>5704</v>
      </c>
      <c r="E428" t="s">
        <v>426</v>
      </c>
      <c r="F428" t="s">
        <v>5704</v>
      </c>
      <c r="G428" t="s">
        <v>5713</v>
      </c>
      <c r="H428" t="s">
        <v>2367</v>
      </c>
      <c r="I428" t="s">
        <v>5712</v>
      </c>
      <c r="J428" t="s">
        <v>5711</v>
      </c>
      <c r="K428">
        <v>10000</v>
      </c>
      <c r="L428" t="s">
        <v>5710</v>
      </c>
      <c r="M428" t="s">
        <v>5704</v>
      </c>
      <c r="N428" t="s">
        <v>5704</v>
      </c>
      <c r="O428" t="s">
        <v>5709</v>
      </c>
      <c r="P428" t="s">
        <v>5692</v>
      </c>
      <c r="Q428">
        <v>3155013</v>
      </c>
      <c r="R428">
        <v>0</v>
      </c>
      <c r="S428" t="s">
        <v>5708</v>
      </c>
      <c r="T428" t="s">
        <v>5707</v>
      </c>
      <c r="U428">
        <v>0</v>
      </c>
      <c r="V428">
        <v>0</v>
      </c>
      <c r="W428" t="s">
        <v>5706</v>
      </c>
      <c r="X428" t="s">
        <v>5705</v>
      </c>
      <c r="Y428" t="s">
        <v>5705</v>
      </c>
      <c r="Z428" t="s">
        <v>5704</v>
      </c>
      <c r="AA428" t="s">
        <v>48</v>
      </c>
      <c r="AB428">
        <v>0</v>
      </c>
      <c r="AC428">
        <v>0</v>
      </c>
      <c r="AD428">
        <v>0</v>
      </c>
      <c r="AE428" t="s">
        <v>48</v>
      </c>
      <c r="AF428">
        <v>0</v>
      </c>
      <c r="AG428">
        <v>0</v>
      </c>
      <c r="AH428" t="s">
        <v>48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2.64432</v>
      </c>
      <c r="AQ428">
        <v>2.5939000000000001</v>
      </c>
      <c r="AR428">
        <v>2.6313200000000001</v>
      </c>
      <c r="AS428">
        <v>2.6623910670000002</v>
      </c>
      <c r="AT428">
        <v>2</v>
      </c>
      <c r="AU428">
        <v>2.4163672049999998</v>
      </c>
      <c r="AV428">
        <v>0</v>
      </c>
      <c r="AW428">
        <v>2.65</v>
      </c>
      <c r="AX428">
        <v>3.14</v>
      </c>
      <c r="AY428">
        <v>0</v>
      </c>
      <c r="AZ428">
        <v>0</v>
      </c>
      <c r="BA428">
        <v>2.66</v>
      </c>
      <c r="BB428">
        <v>2.372404194</v>
      </c>
      <c r="BC428">
        <v>3.0042</v>
      </c>
      <c r="BD428">
        <v>2.5499999999999998</v>
      </c>
      <c r="BE428">
        <v>0</v>
      </c>
      <c r="BF428">
        <v>200</v>
      </c>
      <c r="BG428">
        <v>0</v>
      </c>
      <c r="BH428">
        <v>1050</v>
      </c>
      <c r="BI428">
        <v>500</v>
      </c>
      <c r="BJ428">
        <v>407</v>
      </c>
      <c r="BK428">
        <v>0</v>
      </c>
      <c r="BL428">
        <v>350</v>
      </c>
      <c r="BM428">
        <v>407</v>
      </c>
      <c r="BN428">
        <v>0</v>
      </c>
      <c r="BO428">
        <v>0</v>
      </c>
      <c r="BP428">
        <v>750</v>
      </c>
      <c r="BQ428">
        <v>0</v>
      </c>
      <c r="BR428">
        <v>208</v>
      </c>
      <c r="BS428">
        <v>500</v>
      </c>
      <c r="BT428">
        <v>1</v>
      </c>
      <c r="BU428">
        <v>1</v>
      </c>
      <c r="BV428">
        <v>500</v>
      </c>
      <c r="BW428">
        <v>1</v>
      </c>
      <c r="BX428">
        <v>1</v>
      </c>
      <c r="BY428">
        <v>1</v>
      </c>
      <c r="BZ428">
        <v>0</v>
      </c>
      <c r="CA428">
        <v>1</v>
      </c>
      <c r="CB428">
        <v>1</v>
      </c>
      <c r="CC428">
        <v>0</v>
      </c>
      <c r="CD428">
        <v>0</v>
      </c>
      <c r="CE428">
        <v>50</v>
      </c>
      <c r="CF428">
        <v>500</v>
      </c>
      <c r="CG428">
        <v>1</v>
      </c>
      <c r="CH428">
        <v>8</v>
      </c>
      <c r="CI428" t="s">
        <v>5703</v>
      </c>
      <c r="CJ428" t="s">
        <v>5702</v>
      </c>
      <c r="CK428" t="s">
        <v>5701</v>
      </c>
      <c r="CL428" t="s">
        <v>5700</v>
      </c>
      <c r="CM428" t="s">
        <v>5691</v>
      </c>
      <c r="CN428" t="s">
        <v>5699</v>
      </c>
      <c r="CO428">
        <v>0</v>
      </c>
      <c r="CP428" t="s">
        <v>5698</v>
      </c>
      <c r="CQ428" t="s">
        <v>5697</v>
      </c>
      <c r="CR428">
        <v>0</v>
      </c>
      <c r="CS428">
        <v>0</v>
      </c>
      <c r="CT428" t="s">
        <v>5696</v>
      </c>
      <c r="CU428" t="s">
        <v>5695</v>
      </c>
      <c r="CV428" t="s">
        <v>5694</v>
      </c>
      <c r="CW428" t="s">
        <v>5693</v>
      </c>
      <c r="CX428" t="s">
        <v>27</v>
      </c>
      <c r="CY428" t="s">
        <v>5692</v>
      </c>
      <c r="CZ428" t="s">
        <v>48</v>
      </c>
      <c r="DA428">
        <v>2</v>
      </c>
      <c r="DB428">
        <v>20000</v>
      </c>
      <c r="DC428">
        <v>20000</v>
      </c>
      <c r="DD428">
        <v>500</v>
      </c>
      <c r="DE428">
        <v>1</v>
      </c>
      <c r="DF428" t="s">
        <v>5691</v>
      </c>
      <c r="DG428">
        <v>0</v>
      </c>
      <c r="DH428" t="s">
        <v>5704</v>
      </c>
      <c r="DI428">
        <v>10000</v>
      </c>
      <c r="DJ428" t="s">
        <v>8571</v>
      </c>
      <c r="DK428">
        <v>600</v>
      </c>
      <c r="DL428">
        <v>8</v>
      </c>
      <c r="DM428" t="s">
        <v>5712</v>
      </c>
      <c r="DN428" t="s">
        <v>5711</v>
      </c>
      <c r="DO428" t="s">
        <v>8525</v>
      </c>
      <c r="DQ428">
        <f t="shared" si="13"/>
        <v>1</v>
      </c>
    </row>
    <row r="429" spans="1:121" x14ac:dyDescent="0.35">
      <c r="A429" t="str">
        <f t="shared" si="12"/>
        <v>IDH09SG6</v>
      </c>
      <c r="B429" t="s">
        <v>5661</v>
      </c>
      <c r="C429">
        <v>10000</v>
      </c>
      <c r="D429" t="s">
        <v>5661</v>
      </c>
      <c r="E429" t="s">
        <v>426</v>
      </c>
      <c r="F429" t="s">
        <v>5661</v>
      </c>
      <c r="G429" t="s">
        <v>5672</v>
      </c>
      <c r="H429" t="s">
        <v>2367</v>
      </c>
      <c r="I429" t="s">
        <v>5671</v>
      </c>
      <c r="J429" t="s">
        <v>5670</v>
      </c>
      <c r="K429">
        <v>10000</v>
      </c>
      <c r="L429" t="s">
        <v>5669</v>
      </c>
      <c r="M429" t="s">
        <v>5661</v>
      </c>
      <c r="N429" t="s">
        <v>5661</v>
      </c>
      <c r="O429" t="s">
        <v>5668</v>
      </c>
      <c r="P429">
        <v>0</v>
      </c>
      <c r="Q429">
        <v>0</v>
      </c>
      <c r="R429">
        <v>0</v>
      </c>
      <c r="S429" t="s">
        <v>5667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 t="s">
        <v>5661</v>
      </c>
      <c r="AA429" t="s">
        <v>48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 t="s">
        <v>48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3.3998400000000002</v>
      </c>
      <c r="AQ429">
        <v>2.5280999999999998</v>
      </c>
      <c r="AR429">
        <v>2.6995800000000001</v>
      </c>
      <c r="AS429">
        <v>2.9953862390000001</v>
      </c>
      <c r="AT429">
        <v>0</v>
      </c>
      <c r="AU429">
        <v>0</v>
      </c>
      <c r="AV429">
        <v>0</v>
      </c>
      <c r="AW429">
        <v>2.98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2.875</v>
      </c>
      <c r="BE429">
        <v>0</v>
      </c>
      <c r="BF429">
        <v>1500</v>
      </c>
      <c r="BG429">
        <v>0</v>
      </c>
      <c r="BH429">
        <v>0</v>
      </c>
      <c r="BI429">
        <v>0</v>
      </c>
      <c r="BJ429">
        <v>0</v>
      </c>
      <c r="BK429">
        <v>0</v>
      </c>
      <c r="BL429">
        <v>490</v>
      </c>
      <c r="BM429">
        <v>0</v>
      </c>
      <c r="BN429">
        <v>0</v>
      </c>
      <c r="BO429">
        <v>0</v>
      </c>
      <c r="BP429">
        <v>0</v>
      </c>
      <c r="BQ429">
        <v>0</v>
      </c>
      <c r="BR429">
        <v>0</v>
      </c>
      <c r="BS429">
        <v>15</v>
      </c>
      <c r="BT429">
        <v>500</v>
      </c>
      <c r="BU429">
        <v>1</v>
      </c>
      <c r="BV429">
        <v>500</v>
      </c>
      <c r="BW429">
        <v>1</v>
      </c>
      <c r="BX429">
        <v>0</v>
      </c>
      <c r="BY429">
        <v>0</v>
      </c>
      <c r="BZ429">
        <v>0</v>
      </c>
      <c r="CA429">
        <v>1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3</v>
      </c>
      <c r="CI429" t="s">
        <v>5666</v>
      </c>
      <c r="CJ429" t="s">
        <v>5660</v>
      </c>
      <c r="CK429" t="s">
        <v>5665</v>
      </c>
      <c r="CL429" t="s">
        <v>5664</v>
      </c>
      <c r="CM429">
        <v>0</v>
      </c>
      <c r="CN429">
        <v>0</v>
      </c>
      <c r="CO429">
        <v>0</v>
      </c>
      <c r="CP429" t="s">
        <v>5663</v>
      </c>
      <c r="CQ429">
        <v>0</v>
      </c>
      <c r="CR429">
        <v>0</v>
      </c>
      <c r="CS429">
        <v>0</v>
      </c>
      <c r="CT429">
        <v>0</v>
      </c>
      <c r="CU429">
        <v>0</v>
      </c>
      <c r="CV429">
        <v>0</v>
      </c>
      <c r="CW429" t="s">
        <v>5662</v>
      </c>
      <c r="CX429" t="s">
        <v>2614</v>
      </c>
      <c r="CY429" t="s">
        <v>5661</v>
      </c>
      <c r="CZ429">
        <v>0</v>
      </c>
      <c r="DA429">
        <v>2.5280999999999998</v>
      </c>
      <c r="DB429">
        <v>25281</v>
      </c>
      <c r="DC429">
        <v>25281</v>
      </c>
      <c r="DD429">
        <v>1500</v>
      </c>
      <c r="DE429">
        <v>1</v>
      </c>
      <c r="DF429" t="s">
        <v>5660</v>
      </c>
      <c r="DG429">
        <v>0</v>
      </c>
      <c r="DH429" t="s">
        <v>5661</v>
      </c>
      <c r="DI429">
        <v>10000</v>
      </c>
      <c r="DJ429" t="s">
        <v>8571</v>
      </c>
      <c r="DK429">
        <v>600</v>
      </c>
      <c r="DL429">
        <v>9</v>
      </c>
      <c r="DM429" t="s">
        <v>5671</v>
      </c>
      <c r="DN429" t="s">
        <v>5670</v>
      </c>
      <c r="DO429" t="s">
        <v>8525</v>
      </c>
      <c r="DQ429">
        <f t="shared" si="13"/>
        <v>1</v>
      </c>
    </row>
    <row r="430" spans="1:121" x14ac:dyDescent="0.35">
      <c r="A430" t="str">
        <f t="shared" si="12"/>
        <v>IDH10SG6</v>
      </c>
      <c r="B430" t="s">
        <v>5597</v>
      </c>
      <c r="C430">
        <v>10000</v>
      </c>
      <c r="D430" t="s">
        <v>5597</v>
      </c>
      <c r="E430" t="s">
        <v>426</v>
      </c>
      <c r="F430" t="s">
        <v>5590</v>
      </c>
      <c r="G430" t="s">
        <v>5596</v>
      </c>
      <c r="H430" t="s">
        <v>2367</v>
      </c>
      <c r="I430" t="s">
        <v>5595</v>
      </c>
      <c r="J430" t="s">
        <v>5594</v>
      </c>
      <c r="K430">
        <v>10000</v>
      </c>
      <c r="L430" t="s">
        <v>5593</v>
      </c>
      <c r="M430">
        <v>0</v>
      </c>
      <c r="N430" t="s">
        <v>5582</v>
      </c>
      <c r="O430" t="s">
        <v>5592</v>
      </c>
      <c r="P430">
        <v>0</v>
      </c>
      <c r="Q430">
        <v>1845008</v>
      </c>
      <c r="R430">
        <v>0</v>
      </c>
      <c r="S430" t="s">
        <v>5591</v>
      </c>
      <c r="T430">
        <v>0</v>
      </c>
      <c r="U430">
        <v>0</v>
      </c>
      <c r="V430">
        <v>0</v>
      </c>
      <c r="W430">
        <v>0</v>
      </c>
      <c r="X430">
        <v>0</v>
      </c>
      <c r="Y430" t="s">
        <v>5590</v>
      </c>
      <c r="Z430" t="s">
        <v>5590</v>
      </c>
      <c r="AA430" t="s">
        <v>48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 t="s">
        <v>48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3.3055400000000001</v>
      </c>
      <c r="AQ430">
        <v>0</v>
      </c>
      <c r="AR430">
        <v>2.7060599999999999</v>
      </c>
      <c r="AS430">
        <v>3.3283701130000001</v>
      </c>
      <c r="AT430">
        <v>0</v>
      </c>
      <c r="AU430">
        <v>3.8248379290000001</v>
      </c>
      <c r="AV430">
        <v>0</v>
      </c>
      <c r="AW430">
        <v>3.31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3.33</v>
      </c>
      <c r="BD430">
        <v>2.835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  <c r="BL430">
        <v>28</v>
      </c>
      <c r="BM430">
        <v>0</v>
      </c>
      <c r="BN430">
        <v>0</v>
      </c>
      <c r="BO430">
        <v>0</v>
      </c>
      <c r="BP430">
        <v>0</v>
      </c>
      <c r="BQ430">
        <v>0</v>
      </c>
      <c r="BR430">
        <v>439</v>
      </c>
      <c r="BS430">
        <v>1500</v>
      </c>
      <c r="BT430">
        <v>1</v>
      </c>
      <c r="BU430">
        <v>0</v>
      </c>
      <c r="BV430">
        <v>118</v>
      </c>
      <c r="BW430">
        <v>1</v>
      </c>
      <c r="BX430">
        <v>0</v>
      </c>
      <c r="BY430">
        <v>1</v>
      </c>
      <c r="BZ430">
        <v>0</v>
      </c>
      <c r="CA430">
        <v>1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1</v>
      </c>
      <c r="CH430">
        <v>500</v>
      </c>
      <c r="CI430" t="s">
        <v>5589</v>
      </c>
      <c r="CJ430">
        <v>0</v>
      </c>
      <c r="CK430" t="s">
        <v>5588</v>
      </c>
      <c r="CL430" t="s">
        <v>5587</v>
      </c>
      <c r="CM430">
        <v>0</v>
      </c>
      <c r="CN430" t="s">
        <v>5586</v>
      </c>
      <c r="CO430">
        <v>0</v>
      </c>
      <c r="CP430" t="s">
        <v>5585</v>
      </c>
      <c r="CQ430">
        <v>0</v>
      </c>
      <c r="CR430">
        <v>0</v>
      </c>
      <c r="CS430">
        <v>0</v>
      </c>
      <c r="CT430">
        <v>0</v>
      </c>
      <c r="CU430">
        <v>0</v>
      </c>
      <c r="CV430" t="s">
        <v>5584</v>
      </c>
      <c r="CW430" t="s">
        <v>5583</v>
      </c>
      <c r="CX430" t="s">
        <v>4961</v>
      </c>
      <c r="CY430" t="s">
        <v>5582</v>
      </c>
      <c r="CZ430">
        <v>0</v>
      </c>
      <c r="DA430">
        <v>2.64</v>
      </c>
      <c r="DB430">
        <v>26400</v>
      </c>
      <c r="DC430">
        <v>26400</v>
      </c>
      <c r="DD430">
        <v>138</v>
      </c>
      <c r="DE430">
        <v>1</v>
      </c>
      <c r="DF430" t="s">
        <v>5581</v>
      </c>
      <c r="DG430">
        <v>0</v>
      </c>
      <c r="DH430" t="s">
        <v>5597</v>
      </c>
      <c r="DI430">
        <v>10000</v>
      </c>
      <c r="DJ430" t="s">
        <v>8571</v>
      </c>
      <c r="DK430">
        <v>600</v>
      </c>
      <c r="DL430">
        <v>10</v>
      </c>
      <c r="DM430" t="s">
        <v>5595</v>
      </c>
      <c r="DN430" t="s">
        <v>5594</v>
      </c>
      <c r="DO430" t="s">
        <v>8525</v>
      </c>
      <c r="DQ430">
        <f t="shared" si="13"/>
        <v>1</v>
      </c>
    </row>
    <row r="431" spans="1:121" x14ac:dyDescent="0.35">
      <c r="A431" t="str">
        <f t="shared" si="12"/>
        <v>IDH12SG6</v>
      </c>
      <c r="B431" t="s">
        <v>5538</v>
      </c>
      <c r="C431">
        <v>10000</v>
      </c>
      <c r="D431" t="s">
        <v>5538</v>
      </c>
      <c r="E431" t="s">
        <v>426</v>
      </c>
      <c r="F431" t="s">
        <v>5530</v>
      </c>
      <c r="G431" t="s">
        <v>5537</v>
      </c>
      <c r="H431" t="s">
        <v>2367</v>
      </c>
      <c r="I431" t="s">
        <v>5536</v>
      </c>
      <c r="J431" t="s">
        <v>5535</v>
      </c>
      <c r="K431">
        <v>10000</v>
      </c>
      <c r="L431" t="s">
        <v>5534</v>
      </c>
      <c r="M431" t="s">
        <v>5530</v>
      </c>
      <c r="N431" t="s">
        <v>5530</v>
      </c>
      <c r="O431" t="s">
        <v>5533</v>
      </c>
      <c r="P431" t="s">
        <v>5521</v>
      </c>
      <c r="Q431">
        <v>1854559</v>
      </c>
      <c r="R431">
        <v>0</v>
      </c>
      <c r="S431" t="s">
        <v>5532</v>
      </c>
      <c r="T431">
        <v>0</v>
      </c>
      <c r="U431">
        <v>0</v>
      </c>
      <c r="V431">
        <v>0</v>
      </c>
      <c r="W431">
        <v>0</v>
      </c>
      <c r="X431">
        <v>0</v>
      </c>
      <c r="Y431" t="s">
        <v>5531</v>
      </c>
      <c r="Z431" t="s">
        <v>5530</v>
      </c>
      <c r="AA431" t="s">
        <v>48</v>
      </c>
      <c r="AB431">
        <v>0</v>
      </c>
      <c r="AC431">
        <v>0</v>
      </c>
      <c r="AD431">
        <v>0</v>
      </c>
      <c r="AE431" t="s">
        <v>48</v>
      </c>
      <c r="AF431">
        <v>0</v>
      </c>
      <c r="AG431">
        <v>0</v>
      </c>
      <c r="AH431" t="s">
        <v>48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3.8248199999999999</v>
      </c>
      <c r="AQ431">
        <v>3.4331</v>
      </c>
      <c r="AR431">
        <v>3.59538</v>
      </c>
      <c r="AS431">
        <v>3.9938407869999999</v>
      </c>
      <c r="AT431">
        <v>3.15</v>
      </c>
      <c r="AU431">
        <v>3.8377596789999999</v>
      </c>
      <c r="AV431">
        <v>0</v>
      </c>
      <c r="AW431">
        <v>4.4000000000000004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5.66</v>
      </c>
      <c r="BD431">
        <v>3.8250000000000002</v>
      </c>
      <c r="BE431">
        <v>0</v>
      </c>
      <c r="BF431">
        <v>523</v>
      </c>
      <c r="BG431">
        <v>0</v>
      </c>
      <c r="BH431">
        <v>490</v>
      </c>
      <c r="BI431">
        <v>221</v>
      </c>
      <c r="BJ431">
        <v>0</v>
      </c>
      <c r="BK431">
        <v>0</v>
      </c>
      <c r="BL431">
        <v>400</v>
      </c>
      <c r="BM431">
        <v>0</v>
      </c>
      <c r="BN431">
        <v>0</v>
      </c>
      <c r="BO431">
        <v>0</v>
      </c>
      <c r="BP431">
        <v>0</v>
      </c>
      <c r="BQ431">
        <v>0</v>
      </c>
      <c r="BR431">
        <v>0</v>
      </c>
      <c r="BS431">
        <v>221</v>
      </c>
      <c r="BT431">
        <v>1</v>
      </c>
      <c r="BU431">
        <v>1</v>
      </c>
      <c r="BV431">
        <v>89</v>
      </c>
      <c r="BW431">
        <v>1</v>
      </c>
      <c r="BX431">
        <v>1</v>
      </c>
      <c r="BY431">
        <v>1</v>
      </c>
      <c r="BZ431">
        <v>0</v>
      </c>
      <c r="CA431">
        <v>1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1</v>
      </c>
      <c r="CH431">
        <v>6</v>
      </c>
      <c r="CI431" t="s">
        <v>5529</v>
      </c>
      <c r="CJ431" t="s">
        <v>5528</v>
      </c>
      <c r="CK431" t="s">
        <v>5527</v>
      </c>
      <c r="CL431" t="s">
        <v>5526</v>
      </c>
      <c r="CM431" t="s">
        <v>5520</v>
      </c>
      <c r="CN431" t="s">
        <v>5525</v>
      </c>
      <c r="CO431">
        <v>0</v>
      </c>
      <c r="CP431" t="s">
        <v>5524</v>
      </c>
      <c r="CQ431">
        <v>0</v>
      </c>
      <c r="CR431">
        <v>0</v>
      </c>
      <c r="CS431">
        <v>0</v>
      </c>
      <c r="CT431">
        <v>0</v>
      </c>
      <c r="CU431">
        <v>0</v>
      </c>
      <c r="CV431" t="s">
        <v>5523</v>
      </c>
      <c r="CW431" t="s">
        <v>5522</v>
      </c>
      <c r="CX431" t="s">
        <v>27</v>
      </c>
      <c r="CY431" t="s">
        <v>5521</v>
      </c>
      <c r="CZ431" t="s">
        <v>48</v>
      </c>
      <c r="DA431">
        <v>3.15</v>
      </c>
      <c r="DB431">
        <v>31500</v>
      </c>
      <c r="DC431">
        <v>31500</v>
      </c>
      <c r="DD431">
        <v>221</v>
      </c>
      <c r="DE431">
        <v>1</v>
      </c>
      <c r="DF431" t="s">
        <v>5520</v>
      </c>
      <c r="DG431">
        <v>0</v>
      </c>
      <c r="DH431" t="s">
        <v>5538</v>
      </c>
      <c r="DI431">
        <v>10000</v>
      </c>
      <c r="DJ431" t="s">
        <v>8571</v>
      </c>
      <c r="DK431">
        <v>600</v>
      </c>
      <c r="DL431">
        <v>12</v>
      </c>
      <c r="DM431" t="s">
        <v>5536</v>
      </c>
      <c r="DN431" t="s">
        <v>5535</v>
      </c>
      <c r="DO431" t="s">
        <v>8525</v>
      </c>
      <c r="DQ431">
        <f t="shared" si="13"/>
        <v>1</v>
      </c>
    </row>
    <row r="432" spans="1:121" x14ac:dyDescent="0.35">
      <c r="A432" t="str">
        <f t="shared" si="12"/>
        <v>IDH02G12</v>
      </c>
      <c r="B432" t="s">
        <v>5989</v>
      </c>
      <c r="C432">
        <v>10000</v>
      </c>
      <c r="D432" t="s">
        <v>5989</v>
      </c>
      <c r="E432" t="s">
        <v>426</v>
      </c>
      <c r="F432" t="s">
        <v>5989</v>
      </c>
      <c r="G432" t="s">
        <v>6009</v>
      </c>
      <c r="H432" t="s">
        <v>2424</v>
      </c>
      <c r="I432" t="s">
        <v>5172</v>
      </c>
      <c r="J432" t="s">
        <v>6008</v>
      </c>
      <c r="K432">
        <v>10000</v>
      </c>
      <c r="L432" t="s">
        <v>6007</v>
      </c>
      <c r="M432" t="s">
        <v>5989</v>
      </c>
      <c r="N432" t="s">
        <v>5989</v>
      </c>
      <c r="O432" t="s">
        <v>6006</v>
      </c>
      <c r="P432" t="s">
        <v>6005</v>
      </c>
      <c r="Q432">
        <v>2564810</v>
      </c>
      <c r="R432">
        <v>0</v>
      </c>
      <c r="S432" t="s">
        <v>6004</v>
      </c>
      <c r="T432" t="s">
        <v>6003</v>
      </c>
      <c r="U432">
        <v>0</v>
      </c>
      <c r="V432">
        <v>1338550</v>
      </c>
      <c r="W432">
        <v>0</v>
      </c>
      <c r="X432" t="s">
        <v>6002</v>
      </c>
      <c r="Y432" t="s">
        <v>5989</v>
      </c>
      <c r="Z432" t="s">
        <v>5989</v>
      </c>
      <c r="AA432" t="s">
        <v>48</v>
      </c>
      <c r="AB432">
        <v>0</v>
      </c>
      <c r="AC432">
        <v>0</v>
      </c>
      <c r="AD432">
        <v>0</v>
      </c>
      <c r="AE432" t="s">
        <v>48</v>
      </c>
      <c r="AF432">
        <v>0</v>
      </c>
      <c r="AG432">
        <v>0</v>
      </c>
      <c r="AH432" t="s">
        <v>48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1.23251</v>
      </c>
      <c r="AQ432">
        <v>1.391</v>
      </c>
      <c r="AR432">
        <v>1.22332</v>
      </c>
      <c r="AS432">
        <v>1.498150654</v>
      </c>
      <c r="AT432">
        <v>1.36</v>
      </c>
      <c r="AU432">
        <v>1.4084707240000001</v>
      </c>
      <c r="AV432">
        <v>0</v>
      </c>
      <c r="AW432">
        <v>1.34</v>
      </c>
      <c r="AX432">
        <v>1.32</v>
      </c>
      <c r="AY432">
        <v>0</v>
      </c>
      <c r="AZ432">
        <v>1.5589999999999999</v>
      </c>
      <c r="BA432">
        <v>0</v>
      </c>
      <c r="BB432">
        <v>1.491225494</v>
      </c>
      <c r="BC432">
        <v>2.0299999999999998</v>
      </c>
      <c r="BD432">
        <v>1.391</v>
      </c>
      <c r="BE432">
        <v>2306</v>
      </c>
      <c r="BF432">
        <v>344</v>
      </c>
      <c r="BG432">
        <v>0</v>
      </c>
      <c r="BH432">
        <v>4150</v>
      </c>
      <c r="BI432">
        <v>500</v>
      </c>
      <c r="BJ432">
        <v>303</v>
      </c>
      <c r="BK432">
        <v>0</v>
      </c>
      <c r="BL432">
        <v>473</v>
      </c>
      <c r="BM432">
        <v>0</v>
      </c>
      <c r="BN432">
        <v>0</v>
      </c>
      <c r="BO432">
        <v>516</v>
      </c>
      <c r="BP432">
        <v>0</v>
      </c>
      <c r="BQ432">
        <v>975</v>
      </c>
      <c r="BR432">
        <v>291</v>
      </c>
      <c r="BS432">
        <v>344</v>
      </c>
      <c r="BT432">
        <v>1</v>
      </c>
      <c r="BU432">
        <v>1</v>
      </c>
      <c r="BV432">
        <v>500</v>
      </c>
      <c r="BW432">
        <v>1</v>
      </c>
      <c r="BX432">
        <v>1</v>
      </c>
      <c r="BY432">
        <v>1</v>
      </c>
      <c r="BZ432">
        <v>0</v>
      </c>
      <c r="CA432">
        <v>1</v>
      </c>
      <c r="CB432">
        <v>1</v>
      </c>
      <c r="CC432">
        <v>0</v>
      </c>
      <c r="CD432">
        <v>500</v>
      </c>
      <c r="CE432">
        <v>0</v>
      </c>
      <c r="CF432">
        <v>5</v>
      </c>
      <c r="CG432">
        <v>1</v>
      </c>
      <c r="CH432">
        <v>5</v>
      </c>
      <c r="CI432" t="s">
        <v>6001</v>
      </c>
      <c r="CJ432" t="s">
        <v>6000</v>
      </c>
      <c r="CK432" t="s">
        <v>5999</v>
      </c>
      <c r="CL432" t="s">
        <v>5998</v>
      </c>
      <c r="CM432" t="s">
        <v>5997</v>
      </c>
      <c r="CN432" t="s">
        <v>5996</v>
      </c>
      <c r="CO432">
        <v>0</v>
      </c>
      <c r="CP432" t="s">
        <v>5995</v>
      </c>
      <c r="CQ432" t="s">
        <v>5994</v>
      </c>
      <c r="CR432">
        <v>0</v>
      </c>
      <c r="CS432" t="s">
        <v>5993</v>
      </c>
      <c r="CT432">
        <v>0</v>
      </c>
      <c r="CU432" t="s">
        <v>5992</v>
      </c>
      <c r="CV432" t="s">
        <v>5991</v>
      </c>
      <c r="CW432" t="s">
        <v>5990</v>
      </c>
      <c r="CX432" t="s">
        <v>4961</v>
      </c>
      <c r="CY432" t="s">
        <v>5989</v>
      </c>
      <c r="CZ432">
        <v>0</v>
      </c>
      <c r="DA432">
        <v>1.1000000000000001</v>
      </c>
      <c r="DB432">
        <v>11000</v>
      </c>
      <c r="DC432">
        <v>11000</v>
      </c>
      <c r="DD432">
        <v>5500</v>
      </c>
      <c r="DE432">
        <v>1</v>
      </c>
      <c r="DF432" t="s">
        <v>5988</v>
      </c>
      <c r="DG432">
        <v>0</v>
      </c>
      <c r="DH432" t="s">
        <v>5989</v>
      </c>
      <c r="DI432">
        <v>10000</v>
      </c>
      <c r="DJ432" t="s">
        <v>8571</v>
      </c>
      <c r="DK432">
        <v>1200</v>
      </c>
      <c r="DL432">
        <v>2</v>
      </c>
      <c r="DM432" t="s">
        <v>5172</v>
      </c>
      <c r="DN432" t="s">
        <v>6008</v>
      </c>
      <c r="DO432" t="s">
        <v>8525</v>
      </c>
      <c r="DQ432">
        <f t="shared" si="13"/>
        <v>1</v>
      </c>
    </row>
    <row r="433" spans="1:121" x14ac:dyDescent="0.35">
      <c r="A433" t="str">
        <f t="shared" si="12"/>
        <v>IDH05G12</v>
      </c>
      <c r="B433" t="s">
        <v>5859</v>
      </c>
      <c r="C433">
        <v>10000</v>
      </c>
      <c r="D433" t="s">
        <v>5859</v>
      </c>
      <c r="E433" t="s">
        <v>426</v>
      </c>
      <c r="F433" t="s">
        <v>5859</v>
      </c>
      <c r="G433" t="s">
        <v>5876</v>
      </c>
      <c r="H433" t="s">
        <v>2424</v>
      </c>
      <c r="I433" t="s">
        <v>4480</v>
      </c>
      <c r="J433" t="s">
        <v>5875</v>
      </c>
      <c r="K433">
        <v>10000</v>
      </c>
      <c r="L433" t="s">
        <v>5874</v>
      </c>
      <c r="M433" t="s">
        <v>5859</v>
      </c>
      <c r="N433" t="s">
        <v>5859</v>
      </c>
      <c r="O433" t="s">
        <v>5873</v>
      </c>
      <c r="P433">
        <v>0</v>
      </c>
      <c r="Q433">
        <v>2780803</v>
      </c>
      <c r="R433">
        <v>0</v>
      </c>
      <c r="S433" t="s">
        <v>5872</v>
      </c>
      <c r="T433" t="s">
        <v>5871</v>
      </c>
      <c r="U433">
        <v>0</v>
      </c>
      <c r="V433">
        <v>1338552</v>
      </c>
      <c r="W433">
        <v>0</v>
      </c>
      <c r="X433" t="s">
        <v>5870</v>
      </c>
      <c r="Y433" t="s">
        <v>5859</v>
      </c>
      <c r="Z433" t="s">
        <v>5859</v>
      </c>
      <c r="AA433" t="s">
        <v>48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 t="s">
        <v>48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1.7696000000000001</v>
      </c>
      <c r="AQ433">
        <v>1.7599</v>
      </c>
      <c r="AR433">
        <v>1.8278000000000001</v>
      </c>
      <c r="AS433">
        <v>2.0702276830000002</v>
      </c>
      <c r="AT433">
        <v>0</v>
      </c>
      <c r="AU433">
        <v>2.209619209</v>
      </c>
      <c r="AV433">
        <v>0</v>
      </c>
      <c r="AW433">
        <v>1.97</v>
      </c>
      <c r="AX433">
        <v>2.2999999999999998</v>
      </c>
      <c r="AY433">
        <v>0</v>
      </c>
      <c r="AZ433">
        <v>2.21</v>
      </c>
      <c r="BA433">
        <v>0</v>
      </c>
      <c r="BB433">
        <v>2.8807765220000001</v>
      </c>
      <c r="BC433">
        <v>2.95</v>
      </c>
      <c r="BD433">
        <v>1.6088</v>
      </c>
      <c r="BE433">
        <v>559</v>
      </c>
      <c r="BF433">
        <v>2068</v>
      </c>
      <c r="BG433">
        <v>0</v>
      </c>
      <c r="BH433">
        <v>500</v>
      </c>
      <c r="BI433">
        <v>0</v>
      </c>
      <c r="BJ433">
        <v>610</v>
      </c>
      <c r="BK433">
        <v>0</v>
      </c>
      <c r="BL433">
        <v>610</v>
      </c>
      <c r="BM433">
        <v>580</v>
      </c>
      <c r="BN433">
        <v>0</v>
      </c>
      <c r="BO433">
        <v>317</v>
      </c>
      <c r="BP433">
        <v>0</v>
      </c>
      <c r="BQ433">
        <v>435</v>
      </c>
      <c r="BR433">
        <v>249</v>
      </c>
      <c r="BS433">
        <v>2064</v>
      </c>
      <c r="BT433">
        <v>1</v>
      </c>
      <c r="BU433">
        <v>1</v>
      </c>
      <c r="BV433">
        <v>500</v>
      </c>
      <c r="BW433">
        <v>1</v>
      </c>
      <c r="BX433">
        <v>0</v>
      </c>
      <c r="BY433">
        <v>1</v>
      </c>
      <c r="BZ433">
        <v>0</v>
      </c>
      <c r="CA433">
        <v>1</v>
      </c>
      <c r="CB433">
        <v>1</v>
      </c>
      <c r="CC433">
        <v>0</v>
      </c>
      <c r="CD433">
        <v>500</v>
      </c>
      <c r="CE433">
        <v>0</v>
      </c>
      <c r="CF433">
        <v>5</v>
      </c>
      <c r="CG433">
        <v>1</v>
      </c>
      <c r="CH433">
        <v>6</v>
      </c>
      <c r="CI433" t="s">
        <v>5869</v>
      </c>
      <c r="CJ433" t="s">
        <v>5868</v>
      </c>
      <c r="CK433" t="s">
        <v>5867</v>
      </c>
      <c r="CL433" t="s">
        <v>5866</v>
      </c>
      <c r="CM433">
        <v>0</v>
      </c>
      <c r="CN433" t="s">
        <v>5865</v>
      </c>
      <c r="CO433">
        <v>0</v>
      </c>
      <c r="CP433" t="s">
        <v>5864</v>
      </c>
      <c r="CQ433" t="s">
        <v>5863</v>
      </c>
      <c r="CR433">
        <v>0</v>
      </c>
      <c r="CS433" t="s">
        <v>5862</v>
      </c>
      <c r="CT433">
        <v>0</v>
      </c>
      <c r="CU433" t="s">
        <v>5861</v>
      </c>
      <c r="CV433" t="s">
        <v>5860</v>
      </c>
      <c r="CW433" t="s">
        <v>5858</v>
      </c>
      <c r="CX433" t="s">
        <v>36</v>
      </c>
      <c r="CY433" t="s">
        <v>5859</v>
      </c>
      <c r="CZ433">
        <v>0</v>
      </c>
      <c r="DA433">
        <v>1.6088</v>
      </c>
      <c r="DB433">
        <v>16088</v>
      </c>
      <c r="DC433">
        <v>16088</v>
      </c>
      <c r="DD433">
        <v>2064</v>
      </c>
      <c r="DE433">
        <v>6</v>
      </c>
      <c r="DF433" t="s">
        <v>5858</v>
      </c>
      <c r="DG433">
        <v>0</v>
      </c>
      <c r="DH433" t="s">
        <v>5859</v>
      </c>
      <c r="DI433">
        <v>10000</v>
      </c>
      <c r="DJ433" t="s">
        <v>8571</v>
      </c>
      <c r="DK433">
        <v>1200</v>
      </c>
      <c r="DL433">
        <v>5</v>
      </c>
      <c r="DM433" t="s">
        <v>4480</v>
      </c>
      <c r="DN433" t="s">
        <v>5875</v>
      </c>
      <c r="DO433" t="s">
        <v>8525</v>
      </c>
      <c r="DQ433">
        <f t="shared" si="13"/>
        <v>1</v>
      </c>
    </row>
    <row r="434" spans="1:121" x14ac:dyDescent="0.35">
      <c r="A434" t="str">
        <f t="shared" si="12"/>
        <v>IDH08G12</v>
      </c>
      <c r="B434" t="s">
        <v>5754</v>
      </c>
      <c r="C434">
        <v>10000</v>
      </c>
      <c r="D434" t="s">
        <v>5754</v>
      </c>
      <c r="E434" t="s">
        <v>426</v>
      </c>
      <c r="F434" t="s">
        <v>5754</v>
      </c>
      <c r="G434" t="s">
        <v>5771</v>
      </c>
      <c r="H434" t="s">
        <v>2424</v>
      </c>
      <c r="I434" t="s">
        <v>5133</v>
      </c>
      <c r="J434" t="s">
        <v>5770</v>
      </c>
      <c r="K434">
        <v>10000</v>
      </c>
      <c r="L434" t="s">
        <v>5769</v>
      </c>
      <c r="M434" t="s">
        <v>5754</v>
      </c>
      <c r="N434" t="s">
        <v>5754</v>
      </c>
      <c r="O434" t="s">
        <v>5768</v>
      </c>
      <c r="P434">
        <v>0</v>
      </c>
      <c r="Q434">
        <v>2709999</v>
      </c>
      <c r="R434">
        <v>0</v>
      </c>
      <c r="S434" t="s">
        <v>5767</v>
      </c>
      <c r="T434" t="s">
        <v>5766</v>
      </c>
      <c r="U434">
        <v>0</v>
      </c>
      <c r="V434">
        <v>1339899</v>
      </c>
      <c r="W434">
        <v>0</v>
      </c>
      <c r="X434" t="s">
        <v>5765</v>
      </c>
      <c r="Y434">
        <v>0</v>
      </c>
      <c r="Z434" t="s">
        <v>5754</v>
      </c>
      <c r="AA434" t="s">
        <v>48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 t="s">
        <v>48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2.3345600000000002</v>
      </c>
      <c r="AQ434">
        <v>2.3037000000000001</v>
      </c>
      <c r="AR434">
        <v>2.19699</v>
      </c>
      <c r="AS434">
        <v>2.4883695709999998</v>
      </c>
      <c r="AT434">
        <v>0</v>
      </c>
      <c r="AU434">
        <v>2.3776019559999999</v>
      </c>
      <c r="AV434">
        <v>0</v>
      </c>
      <c r="AW434">
        <v>2.63</v>
      </c>
      <c r="AX434">
        <v>3.12</v>
      </c>
      <c r="AY434">
        <v>0</v>
      </c>
      <c r="AZ434">
        <v>3.4910000000000001</v>
      </c>
      <c r="BA434">
        <v>0</v>
      </c>
      <c r="BB434">
        <v>3.8975211769999998</v>
      </c>
      <c r="BC434">
        <v>0</v>
      </c>
      <c r="BD434">
        <v>2.1011000000000002</v>
      </c>
      <c r="BE434">
        <v>108</v>
      </c>
      <c r="BF434">
        <v>50</v>
      </c>
      <c r="BG434">
        <v>0</v>
      </c>
      <c r="BH434">
        <v>1500</v>
      </c>
      <c r="BI434">
        <v>0</v>
      </c>
      <c r="BJ434">
        <v>199</v>
      </c>
      <c r="BK434">
        <v>0</v>
      </c>
      <c r="BL434">
        <v>122</v>
      </c>
      <c r="BM434">
        <v>185</v>
      </c>
      <c r="BN434">
        <v>0</v>
      </c>
      <c r="BO434">
        <v>0</v>
      </c>
      <c r="BP434">
        <v>0</v>
      </c>
      <c r="BQ434">
        <v>45</v>
      </c>
      <c r="BR434">
        <v>0</v>
      </c>
      <c r="BS434">
        <v>50</v>
      </c>
      <c r="BT434">
        <v>1</v>
      </c>
      <c r="BU434">
        <v>1</v>
      </c>
      <c r="BV434">
        <v>500</v>
      </c>
      <c r="BW434">
        <v>1</v>
      </c>
      <c r="BX434">
        <v>0</v>
      </c>
      <c r="BY434">
        <v>1</v>
      </c>
      <c r="BZ434">
        <v>0</v>
      </c>
      <c r="CA434">
        <v>1</v>
      </c>
      <c r="CB434">
        <v>1</v>
      </c>
      <c r="CC434">
        <v>0</v>
      </c>
      <c r="CD434">
        <v>1</v>
      </c>
      <c r="CE434">
        <v>0</v>
      </c>
      <c r="CF434">
        <v>5</v>
      </c>
      <c r="CG434">
        <v>0</v>
      </c>
      <c r="CH434">
        <v>5</v>
      </c>
      <c r="CI434" t="s">
        <v>5764</v>
      </c>
      <c r="CJ434" t="s">
        <v>5763</v>
      </c>
      <c r="CK434" t="s">
        <v>5762</v>
      </c>
      <c r="CL434" t="s">
        <v>5761</v>
      </c>
      <c r="CM434">
        <v>0</v>
      </c>
      <c r="CN434" t="s">
        <v>5760</v>
      </c>
      <c r="CO434">
        <v>0</v>
      </c>
      <c r="CP434" t="s">
        <v>5759</v>
      </c>
      <c r="CQ434" t="s">
        <v>5758</v>
      </c>
      <c r="CR434">
        <v>0</v>
      </c>
      <c r="CS434" t="s">
        <v>5757</v>
      </c>
      <c r="CT434">
        <v>0</v>
      </c>
      <c r="CU434" t="s">
        <v>5756</v>
      </c>
      <c r="CV434">
        <v>0</v>
      </c>
      <c r="CW434" t="s">
        <v>5755</v>
      </c>
      <c r="CX434" t="s">
        <v>4961</v>
      </c>
      <c r="CY434" t="s">
        <v>5754</v>
      </c>
      <c r="CZ434">
        <v>0</v>
      </c>
      <c r="DA434">
        <v>1.98</v>
      </c>
      <c r="DB434">
        <v>19800</v>
      </c>
      <c r="DC434">
        <v>19800</v>
      </c>
      <c r="DD434">
        <v>4950</v>
      </c>
      <c r="DE434">
        <v>1</v>
      </c>
      <c r="DF434" t="s">
        <v>5753</v>
      </c>
      <c r="DG434">
        <v>0</v>
      </c>
      <c r="DH434" t="s">
        <v>5754</v>
      </c>
      <c r="DI434">
        <v>10000</v>
      </c>
      <c r="DJ434" t="s">
        <v>8571</v>
      </c>
      <c r="DK434">
        <v>1200</v>
      </c>
      <c r="DL434">
        <v>8</v>
      </c>
      <c r="DM434" t="s">
        <v>5133</v>
      </c>
      <c r="DN434" t="s">
        <v>5770</v>
      </c>
      <c r="DO434" t="s">
        <v>8525</v>
      </c>
      <c r="DQ434">
        <f t="shared" si="13"/>
        <v>1</v>
      </c>
    </row>
    <row r="435" spans="1:121" x14ac:dyDescent="0.35">
      <c r="A435" t="str">
        <f t="shared" si="12"/>
        <v>IDH10G12</v>
      </c>
      <c r="B435" t="s">
        <v>5640</v>
      </c>
      <c r="C435">
        <v>10000</v>
      </c>
      <c r="D435" t="s">
        <v>5640</v>
      </c>
      <c r="E435" t="s">
        <v>426</v>
      </c>
      <c r="F435" t="s">
        <v>5640</v>
      </c>
      <c r="G435" t="s">
        <v>5659</v>
      </c>
      <c r="H435" t="s">
        <v>2424</v>
      </c>
      <c r="I435" t="s">
        <v>4453</v>
      </c>
      <c r="J435" t="s">
        <v>4036</v>
      </c>
      <c r="K435">
        <v>10000</v>
      </c>
      <c r="L435" t="s">
        <v>5658</v>
      </c>
      <c r="M435" t="s">
        <v>5640</v>
      </c>
      <c r="N435" t="s">
        <v>5640</v>
      </c>
      <c r="O435" t="s">
        <v>5657</v>
      </c>
      <c r="P435" t="s">
        <v>5656</v>
      </c>
      <c r="Q435">
        <v>2709915</v>
      </c>
      <c r="R435">
        <v>0</v>
      </c>
      <c r="S435" t="s">
        <v>5655</v>
      </c>
      <c r="T435" t="s">
        <v>5654</v>
      </c>
      <c r="U435">
        <v>0</v>
      </c>
      <c r="V435">
        <v>1338556</v>
      </c>
      <c r="W435">
        <v>0</v>
      </c>
      <c r="X435" t="s">
        <v>5653</v>
      </c>
      <c r="Y435" t="s">
        <v>5640</v>
      </c>
      <c r="Z435" t="s">
        <v>5640</v>
      </c>
      <c r="AA435" t="s">
        <v>48</v>
      </c>
      <c r="AB435">
        <v>0</v>
      </c>
      <c r="AC435">
        <v>0</v>
      </c>
      <c r="AD435">
        <v>0</v>
      </c>
      <c r="AE435" t="s">
        <v>48</v>
      </c>
      <c r="AF435">
        <v>0</v>
      </c>
      <c r="AG435">
        <v>0</v>
      </c>
      <c r="AH435" t="s">
        <v>48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3.0792199999999998</v>
      </c>
      <c r="AQ435">
        <v>3.0750000000000002</v>
      </c>
      <c r="AR435">
        <v>2.89778</v>
      </c>
      <c r="AS435">
        <v>3.2819839630000001</v>
      </c>
      <c r="AT435">
        <v>4.37</v>
      </c>
      <c r="AU435">
        <v>3.0753764430000001</v>
      </c>
      <c r="AV435">
        <v>0</v>
      </c>
      <c r="AW435">
        <v>3.47</v>
      </c>
      <c r="AX435">
        <v>4.1100000000000003</v>
      </c>
      <c r="AY435">
        <v>0</v>
      </c>
      <c r="AZ435">
        <v>3.9820000000000002</v>
      </c>
      <c r="BA435">
        <v>0</v>
      </c>
      <c r="BB435">
        <v>4.5188651320000002</v>
      </c>
      <c r="BC435">
        <v>3.66</v>
      </c>
      <c r="BD435">
        <v>2.7723</v>
      </c>
      <c r="BE435">
        <v>582</v>
      </c>
      <c r="BF435">
        <v>100</v>
      </c>
      <c r="BG435">
        <v>0</v>
      </c>
      <c r="BH435">
        <v>850</v>
      </c>
      <c r="BI435">
        <v>436</v>
      </c>
      <c r="BJ435">
        <v>114</v>
      </c>
      <c r="BK435">
        <v>0</v>
      </c>
      <c r="BL435">
        <v>688</v>
      </c>
      <c r="BM435">
        <v>60</v>
      </c>
      <c r="BN435">
        <v>0</v>
      </c>
      <c r="BO435">
        <v>213</v>
      </c>
      <c r="BP435">
        <v>0</v>
      </c>
      <c r="BQ435">
        <v>340</v>
      </c>
      <c r="BR435">
        <v>456</v>
      </c>
      <c r="BS435">
        <v>100</v>
      </c>
      <c r="BT435">
        <v>1</v>
      </c>
      <c r="BU435">
        <v>1</v>
      </c>
      <c r="BV435">
        <v>500</v>
      </c>
      <c r="BW435">
        <v>1</v>
      </c>
      <c r="BX435">
        <v>1</v>
      </c>
      <c r="BY435">
        <v>1</v>
      </c>
      <c r="BZ435">
        <v>0</v>
      </c>
      <c r="CA435">
        <v>1</v>
      </c>
      <c r="CB435">
        <v>1</v>
      </c>
      <c r="CC435">
        <v>0</v>
      </c>
      <c r="CD435">
        <v>500</v>
      </c>
      <c r="CE435">
        <v>0</v>
      </c>
      <c r="CF435">
        <v>5</v>
      </c>
      <c r="CG435">
        <v>1</v>
      </c>
      <c r="CH435">
        <v>4</v>
      </c>
      <c r="CI435" t="s">
        <v>5652</v>
      </c>
      <c r="CJ435" t="s">
        <v>5651</v>
      </c>
      <c r="CK435" t="s">
        <v>5650</v>
      </c>
      <c r="CL435" t="s">
        <v>5649</v>
      </c>
      <c r="CM435" t="s">
        <v>5648</v>
      </c>
      <c r="CN435" t="s">
        <v>5647</v>
      </c>
      <c r="CO435">
        <v>0</v>
      </c>
      <c r="CP435" t="s">
        <v>5646</v>
      </c>
      <c r="CQ435" t="s">
        <v>5645</v>
      </c>
      <c r="CR435">
        <v>0</v>
      </c>
      <c r="CS435" t="s">
        <v>5644</v>
      </c>
      <c r="CT435">
        <v>0</v>
      </c>
      <c r="CU435" t="s">
        <v>5643</v>
      </c>
      <c r="CV435" t="s">
        <v>5642</v>
      </c>
      <c r="CW435" t="s">
        <v>5641</v>
      </c>
      <c r="CX435" t="s">
        <v>4961</v>
      </c>
      <c r="CY435" t="s">
        <v>5640</v>
      </c>
      <c r="CZ435">
        <v>0</v>
      </c>
      <c r="DA435">
        <v>2.61</v>
      </c>
      <c r="DB435">
        <v>26100</v>
      </c>
      <c r="DC435">
        <v>26100</v>
      </c>
      <c r="DD435">
        <v>4500</v>
      </c>
      <c r="DE435">
        <v>1</v>
      </c>
      <c r="DF435" t="s">
        <v>5639</v>
      </c>
      <c r="DG435">
        <v>0</v>
      </c>
      <c r="DH435" t="s">
        <v>5640</v>
      </c>
      <c r="DI435">
        <v>10000</v>
      </c>
      <c r="DJ435" t="s">
        <v>8571</v>
      </c>
      <c r="DK435">
        <v>1200</v>
      </c>
      <c r="DL435">
        <v>10</v>
      </c>
      <c r="DM435" t="s">
        <v>4453</v>
      </c>
      <c r="DN435" t="s">
        <v>4036</v>
      </c>
      <c r="DO435" t="s">
        <v>8525</v>
      </c>
      <c r="DQ435">
        <f t="shared" si="13"/>
        <v>1</v>
      </c>
    </row>
    <row r="436" spans="1:121" x14ac:dyDescent="0.35">
      <c r="A436" t="str">
        <f t="shared" si="12"/>
        <v>IDH16G12</v>
      </c>
      <c r="B436" t="s">
        <v>5501</v>
      </c>
      <c r="C436">
        <v>10000</v>
      </c>
      <c r="D436" t="s">
        <v>5501</v>
      </c>
      <c r="E436" t="s">
        <v>426</v>
      </c>
      <c r="F436" t="s">
        <v>5501</v>
      </c>
      <c r="G436" t="s">
        <v>5519</v>
      </c>
      <c r="H436" t="s">
        <v>2424</v>
      </c>
      <c r="I436" t="s">
        <v>5253</v>
      </c>
      <c r="J436" t="s">
        <v>5518</v>
      </c>
      <c r="K436">
        <v>10000</v>
      </c>
      <c r="L436" t="s">
        <v>5517</v>
      </c>
      <c r="M436" t="s">
        <v>5501</v>
      </c>
      <c r="N436" t="s">
        <v>5501</v>
      </c>
      <c r="O436" t="s">
        <v>5516</v>
      </c>
      <c r="P436">
        <v>0</v>
      </c>
      <c r="Q436">
        <v>2780804</v>
      </c>
      <c r="R436">
        <v>0</v>
      </c>
      <c r="S436" t="s">
        <v>5515</v>
      </c>
      <c r="T436" t="s">
        <v>5514</v>
      </c>
      <c r="U436">
        <v>0</v>
      </c>
      <c r="V436">
        <v>1338557</v>
      </c>
      <c r="W436">
        <v>0</v>
      </c>
      <c r="X436" t="s">
        <v>5513</v>
      </c>
      <c r="Y436" t="s">
        <v>5501</v>
      </c>
      <c r="Z436" t="s">
        <v>5501</v>
      </c>
      <c r="AA436" t="s">
        <v>48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 t="s">
        <v>48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4.6689800000000004</v>
      </c>
      <c r="AQ436">
        <v>4.04</v>
      </c>
      <c r="AR436">
        <v>4.3938600000000001</v>
      </c>
      <c r="AS436">
        <v>4.9765583869999999</v>
      </c>
      <c r="AT436">
        <v>0</v>
      </c>
      <c r="AU436">
        <v>4.8198126600000002</v>
      </c>
      <c r="AV436">
        <v>0</v>
      </c>
      <c r="AW436">
        <v>5.18</v>
      </c>
      <c r="AX436">
        <v>5.18</v>
      </c>
      <c r="AY436">
        <v>0</v>
      </c>
      <c r="AZ436">
        <v>4.7590000000000003</v>
      </c>
      <c r="BA436">
        <v>0</v>
      </c>
      <c r="BB436">
        <v>7.5690990960000004</v>
      </c>
      <c r="BC436">
        <v>8.93</v>
      </c>
      <c r="BD436">
        <v>4.04</v>
      </c>
      <c r="BE436">
        <v>0</v>
      </c>
      <c r="BF436">
        <v>467</v>
      </c>
      <c r="BG436">
        <v>0</v>
      </c>
      <c r="BH436">
        <v>908</v>
      </c>
      <c r="BI436">
        <v>0</v>
      </c>
      <c r="BJ436">
        <v>275</v>
      </c>
      <c r="BK436">
        <v>0</v>
      </c>
      <c r="BL436">
        <v>455</v>
      </c>
      <c r="BM436">
        <v>173</v>
      </c>
      <c r="BN436">
        <v>0</v>
      </c>
      <c r="BO436">
        <v>340</v>
      </c>
      <c r="BP436">
        <v>0</v>
      </c>
      <c r="BQ436">
        <v>43</v>
      </c>
      <c r="BR436">
        <v>2</v>
      </c>
      <c r="BS436">
        <v>467</v>
      </c>
      <c r="BT436">
        <v>1</v>
      </c>
      <c r="BU436">
        <v>1</v>
      </c>
      <c r="BV436">
        <v>500</v>
      </c>
      <c r="BW436">
        <v>1</v>
      </c>
      <c r="BX436">
        <v>0</v>
      </c>
      <c r="BY436">
        <v>1</v>
      </c>
      <c r="BZ436">
        <v>0</v>
      </c>
      <c r="CA436">
        <v>1</v>
      </c>
      <c r="CB436">
        <v>1</v>
      </c>
      <c r="CC436">
        <v>0</v>
      </c>
      <c r="CD436">
        <v>500</v>
      </c>
      <c r="CE436">
        <v>0</v>
      </c>
      <c r="CF436">
        <v>5</v>
      </c>
      <c r="CG436">
        <v>1</v>
      </c>
      <c r="CH436">
        <v>2</v>
      </c>
      <c r="CI436" t="s">
        <v>5512</v>
      </c>
      <c r="CJ436" t="s">
        <v>5511</v>
      </c>
      <c r="CK436" t="s">
        <v>5510</v>
      </c>
      <c r="CL436" t="s">
        <v>5509</v>
      </c>
      <c r="CM436">
        <v>0</v>
      </c>
      <c r="CN436" t="s">
        <v>5508</v>
      </c>
      <c r="CO436">
        <v>0</v>
      </c>
      <c r="CP436" t="s">
        <v>5507</v>
      </c>
      <c r="CQ436" t="s">
        <v>5506</v>
      </c>
      <c r="CR436">
        <v>0</v>
      </c>
      <c r="CS436" t="s">
        <v>5505</v>
      </c>
      <c r="CT436">
        <v>0</v>
      </c>
      <c r="CU436" t="s">
        <v>5504</v>
      </c>
      <c r="CV436" t="s">
        <v>5503</v>
      </c>
      <c r="CW436" t="s">
        <v>5502</v>
      </c>
      <c r="CX436" t="s">
        <v>4961</v>
      </c>
      <c r="CY436" t="s">
        <v>5501</v>
      </c>
      <c r="CZ436">
        <v>0</v>
      </c>
      <c r="DA436">
        <v>3.96</v>
      </c>
      <c r="DB436">
        <v>39600</v>
      </c>
      <c r="DC436">
        <v>39600</v>
      </c>
      <c r="DD436">
        <v>481</v>
      </c>
      <c r="DE436">
        <v>1</v>
      </c>
      <c r="DF436" t="s">
        <v>5500</v>
      </c>
      <c r="DG436">
        <v>0</v>
      </c>
      <c r="DH436" t="s">
        <v>5501</v>
      </c>
      <c r="DI436">
        <v>10000</v>
      </c>
      <c r="DJ436" t="s">
        <v>8571</v>
      </c>
      <c r="DK436">
        <v>1200</v>
      </c>
      <c r="DL436">
        <v>16</v>
      </c>
      <c r="DM436" t="s">
        <v>5253</v>
      </c>
      <c r="DN436" t="s">
        <v>5518</v>
      </c>
      <c r="DO436" t="s">
        <v>8525</v>
      </c>
      <c r="DQ436">
        <f t="shared" si="13"/>
        <v>1</v>
      </c>
    </row>
    <row r="437" spans="1:121" x14ac:dyDescent="0.35">
      <c r="A437" t="str">
        <f t="shared" si="12"/>
        <v>IDH20G12</v>
      </c>
      <c r="B437" t="s">
        <v>5440</v>
      </c>
      <c r="C437">
        <v>10000</v>
      </c>
      <c r="D437" t="s">
        <v>5440</v>
      </c>
      <c r="E437" t="s">
        <v>426</v>
      </c>
      <c r="F437" t="s">
        <v>5440</v>
      </c>
      <c r="G437" t="s">
        <v>5458</v>
      </c>
      <c r="H437" t="s">
        <v>2424</v>
      </c>
      <c r="I437" t="s">
        <v>4426</v>
      </c>
      <c r="J437" t="s">
        <v>5457</v>
      </c>
      <c r="K437">
        <v>10000</v>
      </c>
      <c r="L437" t="s">
        <v>5456</v>
      </c>
      <c r="M437" t="s">
        <v>5440</v>
      </c>
      <c r="N437" t="s">
        <v>5440</v>
      </c>
      <c r="O437" t="s">
        <v>5455</v>
      </c>
      <c r="P437">
        <v>0</v>
      </c>
      <c r="Q437">
        <v>2709914</v>
      </c>
      <c r="R437">
        <v>0</v>
      </c>
      <c r="S437" t="s">
        <v>5454</v>
      </c>
      <c r="T437" t="s">
        <v>5453</v>
      </c>
      <c r="U437">
        <v>0</v>
      </c>
      <c r="V437">
        <v>1338558</v>
      </c>
      <c r="W437">
        <v>0</v>
      </c>
      <c r="X437" t="s">
        <v>5452</v>
      </c>
      <c r="Y437" t="s">
        <v>5440</v>
      </c>
      <c r="Z437" t="s">
        <v>5440</v>
      </c>
      <c r="AA437" t="s">
        <v>48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 t="s">
        <v>48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5.8364599999999998</v>
      </c>
      <c r="AQ437">
        <v>5.1020000000000003</v>
      </c>
      <c r="AR437">
        <v>5.4925499999999996</v>
      </c>
      <c r="AS437">
        <v>6.2209973590000001</v>
      </c>
      <c r="AT437">
        <v>0</v>
      </c>
      <c r="AU437">
        <v>6.0215353880000002</v>
      </c>
      <c r="AV437">
        <v>0</v>
      </c>
      <c r="AW437">
        <v>6.48</v>
      </c>
      <c r="AX437">
        <v>6.48</v>
      </c>
      <c r="AY437">
        <v>0</v>
      </c>
      <c r="AZ437">
        <v>7.0030000000000001</v>
      </c>
      <c r="BA437">
        <v>0</v>
      </c>
      <c r="BB437">
        <v>9.3201593349999996</v>
      </c>
      <c r="BC437">
        <v>18.2</v>
      </c>
      <c r="BD437">
        <v>5.1020000000000003</v>
      </c>
      <c r="BE437">
        <v>742</v>
      </c>
      <c r="BF437">
        <v>146</v>
      </c>
      <c r="BG437">
        <v>0</v>
      </c>
      <c r="BH437">
        <v>1300</v>
      </c>
      <c r="BI437">
        <v>0</v>
      </c>
      <c r="BJ437">
        <v>370</v>
      </c>
      <c r="BK437">
        <v>0</v>
      </c>
      <c r="BL437">
        <v>490</v>
      </c>
      <c r="BM437">
        <v>9</v>
      </c>
      <c r="BN437">
        <v>0</v>
      </c>
      <c r="BO437">
        <v>364</v>
      </c>
      <c r="BP437">
        <v>0</v>
      </c>
      <c r="BQ437">
        <v>33</v>
      </c>
      <c r="BR437">
        <v>43</v>
      </c>
      <c r="BS437">
        <v>146</v>
      </c>
      <c r="BT437">
        <v>1</v>
      </c>
      <c r="BU437">
        <v>1</v>
      </c>
      <c r="BV437">
        <v>500</v>
      </c>
      <c r="BW437">
        <v>1</v>
      </c>
      <c r="BX437">
        <v>0</v>
      </c>
      <c r="BY437">
        <v>1</v>
      </c>
      <c r="BZ437">
        <v>0</v>
      </c>
      <c r="CA437">
        <v>1</v>
      </c>
      <c r="CB437">
        <v>1</v>
      </c>
      <c r="CC437">
        <v>0</v>
      </c>
      <c r="CD437">
        <v>500</v>
      </c>
      <c r="CE437">
        <v>0</v>
      </c>
      <c r="CF437">
        <v>5</v>
      </c>
      <c r="CG437">
        <v>1</v>
      </c>
      <c r="CH437">
        <v>2</v>
      </c>
      <c r="CI437" t="s">
        <v>5451</v>
      </c>
      <c r="CJ437" t="s">
        <v>5450</v>
      </c>
      <c r="CK437" t="s">
        <v>5449</v>
      </c>
      <c r="CL437" t="s">
        <v>5448</v>
      </c>
      <c r="CM437">
        <v>0</v>
      </c>
      <c r="CN437" t="s">
        <v>5447</v>
      </c>
      <c r="CO437">
        <v>0</v>
      </c>
      <c r="CP437" t="s">
        <v>5446</v>
      </c>
      <c r="CQ437" t="s">
        <v>5445</v>
      </c>
      <c r="CR437">
        <v>0</v>
      </c>
      <c r="CS437" t="s">
        <v>5444</v>
      </c>
      <c r="CT437">
        <v>0</v>
      </c>
      <c r="CU437" t="s">
        <v>5443</v>
      </c>
      <c r="CV437" t="s">
        <v>5442</v>
      </c>
      <c r="CW437" t="s">
        <v>5441</v>
      </c>
      <c r="CX437" t="s">
        <v>4961</v>
      </c>
      <c r="CY437" t="s">
        <v>5440</v>
      </c>
      <c r="CZ437">
        <v>0</v>
      </c>
      <c r="DA437">
        <v>4.95</v>
      </c>
      <c r="DB437">
        <v>49500</v>
      </c>
      <c r="DC437">
        <v>49500</v>
      </c>
      <c r="DD437">
        <v>576</v>
      </c>
      <c r="DE437">
        <v>1</v>
      </c>
      <c r="DF437" t="s">
        <v>5439</v>
      </c>
      <c r="DG437">
        <v>0</v>
      </c>
      <c r="DH437" t="s">
        <v>5440</v>
      </c>
      <c r="DI437">
        <v>10000</v>
      </c>
      <c r="DJ437" t="s">
        <v>8571</v>
      </c>
      <c r="DK437">
        <v>1200</v>
      </c>
      <c r="DL437">
        <v>56</v>
      </c>
      <c r="DM437" t="s">
        <v>4426</v>
      </c>
      <c r="DN437" t="s">
        <v>5457</v>
      </c>
      <c r="DO437" t="s">
        <v>8525</v>
      </c>
      <c r="DQ437">
        <f t="shared" si="13"/>
        <v>1</v>
      </c>
    </row>
    <row r="438" spans="1:121" x14ac:dyDescent="0.35">
      <c r="A438" t="str">
        <f t="shared" si="12"/>
        <v>IDK02G12</v>
      </c>
      <c r="B438" t="s">
        <v>5396</v>
      </c>
      <c r="C438">
        <v>10000</v>
      </c>
      <c r="D438" t="s">
        <v>5396</v>
      </c>
      <c r="E438" t="s">
        <v>426</v>
      </c>
      <c r="F438" t="s">
        <v>5396</v>
      </c>
      <c r="G438" t="s">
        <v>5397</v>
      </c>
      <c r="H438" t="s">
        <v>2424</v>
      </c>
      <c r="I438" t="s">
        <v>5172</v>
      </c>
      <c r="J438" t="s">
        <v>5245</v>
      </c>
      <c r="K438">
        <v>10000</v>
      </c>
      <c r="L438" t="s">
        <v>5392</v>
      </c>
      <c r="M438">
        <v>0</v>
      </c>
      <c r="N438" t="s">
        <v>5396</v>
      </c>
      <c r="O438">
        <v>0</v>
      </c>
      <c r="P438">
        <v>0</v>
      </c>
      <c r="Q438">
        <v>0</v>
      </c>
      <c r="R438">
        <v>0</v>
      </c>
      <c r="S438" t="s">
        <v>5395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 t="s">
        <v>129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 t="s">
        <v>129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1.2981400000000001</v>
      </c>
      <c r="AQ438">
        <v>0</v>
      </c>
      <c r="AR438">
        <v>1.34084</v>
      </c>
      <c r="AS438">
        <v>0</v>
      </c>
      <c r="AT438">
        <v>0</v>
      </c>
      <c r="AU438">
        <v>0</v>
      </c>
      <c r="AV438">
        <v>0</v>
      </c>
      <c r="AW438">
        <v>1.44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1000</v>
      </c>
      <c r="BF438">
        <v>0</v>
      </c>
      <c r="BG438">
        <v>0</v>
      </c>
      <c r="BH438">
        <v>0</v>
      </c>
      <c r="BI438">
        <v>0</v>
      </c>
      <c r="BJ438">
        <v>0</v>
      </c>
      <c r="BK438">
        <v>0</v>
      </c>
      <c r="BL438">
        <v>200</v>
      </c>
      <c r="BM438">
        <v>0</v>
      </c>
      <c r="BN438">
        <v>0</v>
      </c>
      <c r="BO438">
        <v>0</v>
      </c>
      <c r="BP438">
        <v>0</v>
      </c>
      <c r="BQ438">
        <v>0</v>
      </c>
      <c r="BR438">
        <v>0</v>
      </c>
      <c r="BS438">
        <v>0</v>
      </c>
      <c r="BT438">
        <v>1000</v>
      </c>
      <c r="BU438">
        <v>0</v>
      </c>
      <c r="BV438">
        <v>1000</v>
      </c>
      <c r="BW438">
        <v>0</v>
      </c>
      <c r="BX438">
        <v>0</v>
      </c>
      <c r="BY438">
        <v>0</v>
      </c>
      <c r="BZ438">
        <v>0</v>
      </c>
      <c r="CA438">
        <v>1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 t="s">
        <v>5391</v>
      </c>
      <c r="CJ438">
        <v>0</v>
      </c>
      <c r="CK438" t="s">
        <v>5394</v>
      </c>
      <c r="CL438">
        <v>0</v>
      </c>
      <c r="CM438">
        <v>0</v>
      </c>
      <c r="CN438">
        <v>0</v>
      </c>
      <c r="CO438">
        <v>0</v>
      </c>
      <c r="CP438" t="s">
        <v>5393</v>
      </c>
      <c r="CQ438">
        <v>0</v>
      </c>
      <c r="CR438">
        <v>0</v>
      </c>
      <c r="CS438">
        <v>0</v>
      </c>
      <c r="CT438">
        <v>0</v>
      </c>
      <c r="CU438">
        <v>0</v>
      </c>
      <c r="CV438">
        <v>0</v>
      </c>
      <c r="CW438">
        <v>0</v>
      </c>
      <c r="CX438" t="s">
        <v>23</v>
      </c>
      <c r="CY438" t="s">
        <v>5392</v>
      </c>
      <c r="CZ438" t="s">
        <v>129</v>
      </c>
      <c r="DA438">
        <v>1.2981400000000001</v>
      </c>
      <c r="DB438">
        <v>12981.4</v>
      </c>
      <c r="DC438">
        <v>12981.4</v>
      </c>
      <c r="DD438">
        <v>1000</v>
      </c>
      <c r="DE438">
        <v>1000</v>
      </c>
      <c r="DF438" t="s">
        <v>5391</v>
      </c>
      <c r="DG438">
        <v>0</v>
      </c>
      <c r="DH438" t="s">
        <v>5396</v>
      </c>
      <c r="DI438">
        <v>10000</v>
      </c>
      <c r="DJ438" t="s">
        <v>8571</v>
      </c>
      <c r="DK438">
        <v>1200</v>
      </c>
      <c r="DL438">
        <v>11.8</v>
      </c>
      <c r="DM438" t="s">
        <v>5172</v>
      </c>
      <c r="DN438" t="s">
        <v>5245</v>
      </c>
      <c r="DO438" t="s">
        <v>8536</v>
      </c>
      <c r="DQ438">
        <f t="shared" si="13"/>
        <v>1</v>
      </c>
    </row>
    <row r="439" spans="1:121" x14ac:dyDescent="0.35">
      <c r="A439" t="str">
        <f t="shared" si="12"/>
        <v>IDK05G12</v>
      </c>
      <c r="B439" t="s">
        <v>5350</v>
      </c>
      <c r="C439">
        <v>10000</v>
      </c>
      <c r="D439" t="s">
        <v>5350</v>
      </c>
      <c r="E439" t="s">
        <v>426</v>
      </c>
      <c r="F439" t="s">
        <v>5350</v>
      </c>
      <c r="G439" t="s">
        <v>5351</v>
      </c>
      <c r="H439" t="s">
        <v>2424</v>
      </c>
      <c r="I439" t="s">
        <v>4480</v>
      </c>
      <c r="J439" t="s">
        <v>5245</v>
      </c>
      <c r="K439">
        <v>10000</v>
      </c>
      <c r="L439" t="s">
        <v>5346</v>
      </c>
      <c r="M439">
        <v>0</v>
      </c>
      <c r="N439" t="s">
        <v>5350</v>
      </c>
      <c r="O439">
        <v>0</v>
      </c>
      <c r="P439">
        <v>0</v>
      </c>
      <c r="Q439">
        <v>0</v>
      </c>
      <c r="R439">
        <v>0</v>
      </c>
      <c r="S439" t="s">
        <v>5349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 t="s">
        <v>129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 t="s">
        <v>129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1.80324</v>
      </c>
      <c r="AQ439">
        <v>0</v>
      </c>
      <c r="AR439">
        <v>1.9091100000000001</v>
      </c>
      <c r="AS439">
        <v>0</v>
      </c>
      <c r="AT439">
        <v>0</v>
      </c>
      <c r="AU439">
        <v>0</v>
      </c>
      <c r="AV439">
        <v>0</v>
      </c>
      <c r="AW439">
        <v>2.0499999999999998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1000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0</v>
      </c>
      <c r="BL439">
        <v>200</v>
      </c>
      <c r="BM439">
        <v>0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1000</v>
      </c>
      <c r="BU439">
        <v>0</v>
      </c>
      <c r="BV439">
        <v>1000</v>
      </c>
      <c r="BW439">
        <v>0</v>
      </c>
      <c r="BX439">
        <v>0</v>
      </c>
      <c r="BY439">
        <v>0</v>
      </c>
      <c r="BZ439">
        <v>0</v>
      </c>
      <c r="CA439">
        <v>1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 t="s">
        <v>5345</v>
      </c>
      <c r="CJ439">
        <v>0</v>
      </c>
      <c r="CK439" t="s">
        <v>5348</v>
      </c>
      <c r="CL439">
        <v>0</v>
      </c>
      <c r="CM439">
        <v>0</v>
      </c>
      <c r="CN439">
        <v>0</v>
      </c>
      <c r="CO439">
        <v>0</v>
      </c>
      <c r="CP439" t="s">
        <v>5347</v>
      </c>
      <c r="CQ439">
        <v>0</v>
      </c>
      <c r="CR439">
        <v>0</v>
      </c>
      <c r="CS439">
        <v>0</v>
      </c>
      <c r="CT439">
        <v>0</v>
      </c>
      <c r="CU439">
        <v>0</v>
      </c>
      <c r="CV439">
        <v>0</v>
      </c>
      <c r="CW439">
        <v>0</v>
      </c>
      <c r="CX439" t="s">
        <v>23</v>
      </c>
      <c r="CY439" t="s">
        <v>5346</v>
      </c>
      <c r="CZ439" t="s">
        <v>129</v>
      </c>
      <c r="DA439">
        <v>1.80324</v>
      </c>
      <c r="DB439">
        <v>18032.400000000001</v>
      </c>
      <c r="DC439">
        <v>18032.400000000001</v>
      </c>
      <c r="DD439">
        <v>1000</v>
      </c>
      <c r="DE439">
        <v>1000</v>
      </c>
      <c r="DF439" t="s">
        <v>5345</v>
      </c>
      <c r="DG439">
        <v>0</v>
      </c>
      <c r="DH439" t="s">
        <v>5350</v>
      </c>
      <c r="DI439">
        <v>10000</v>
      </c>
      <c r="DJ439" t="s">
        <v>8571</v>
      </c>
      <c r="DK439">
        <v>1200</v>
      </c>
      <c r="DL439">
        <v>19.100000000000001</v>
      </c>
      <c r="DM439" t="s">
        <v>4480</v>
      </c>
      <c r="DN439" t="s">
        <v>5245</v>
      </c>
      <c r="DO439" t="s">
        <v>8536</v>
      </c>
      <c r="DQ439">
        <f t="shared" si="13"/>
        <v>1</v>
      </c>
    </row>
    <row r="440" spans="1:121" x14ac:dyDescent="0.35">
      <c r="A440" t="str">
        <f t="shared" si="12"/>
        <v>IDK08G12</v>
      </c>
      <c r="B440" t="s">
        <v>5313</v>
      </c>
      <c r="C440">
        <v>10000</v>
      </c>
      <c r="D440" t="s">
        <v>5313</v>
      </c>
      <c r="E440" t="s">
        <v>426</v>
      </c>
      <c r="F440" t="s">
        <v>5313</v>
      </c>
      <c r="G440" t="s">
        <v>5315</v>
      </c>
      <c r="H440" t="s">
        <v>2424</v>
      </c>
      <c r="I440" t="s">
        <v>5314</v>
      </c>
      <c r="J440" t="s">
        <v>5245</v>
      </c>
      <c r="K440">
        <v>10000</v>
      </c>
      <c r="L440" t="s">
        <v>5309</v>
      </c>
      <c r="M440">
        <v>0</v>
      </c>
      <c r="N440" t="s">
        <v>5313</v>
      </c>
      <c r="O440">
        <v>0</v>
      </c>
      <c r="P440">
        <v>0</v>
      </c>
      <c r="Q440">
        <v>0</v>
      </c>
      <c r="R440">
        <v>0</v>
      </c>
      <c r="S440" t="s">
        <v>5312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 t="s">
        <v>129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 t="s">
        <v>129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2.1109200000000001</v>
      </c>
      <c r="AQ440">
        <v>0</v>
      </c>
      <c r="AR440">
        <v>2.2348499999999998</v>
      </c>
      <c r="AS440">
        <v>0</v>
      </c>
      <c r="AT440">
        <v>0</v>
      </c>
      <c r="AU440">
        <v>0</v>
      </c>
      <c r="AV440">
        <v>0</v>
      </c>
      <c r="AW440">
        <v>2.41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1000</v>
      </c>
      <c r="BF440">
        <v>0</v>
      </c>
      <c r="BG440">
        <v>0</v>
      </c>
      <c r="BH440">
        <v>0</v>
      </c>
      <c r="BI440">
        <v>0</v>
      </c>
      <c r="BJ440">
        <v>0</v>
      </c>
      <c r="BK440">
        <v>0</v>
      </c>
      <c r="BL440">
        <v>200</v>
      </c>
      <c r="BM440">
        <v>0</v>
      </c>
      <c r="BN440">
        <v>0</v>
      </c>
      <c r="BO440">
        <v>0</v>
      </c>
      <c r="BP440">
        <v>0</v>
      </c>
      <c r="BQ440">
        <v>0</v>
      </c>
      <c r="BR440">
        <v>0</v>
      </c>
      <c r="BS440">
        <v>0</v>
      </c>
      <c r="BT440">
        <v>1000</v>
      </c>
      <c r="BU440">
        <v>0</v>
      </c>
      <c r="BV440">
        <v>1000</v>
      </c>
      <c r="BW440">
        <v>0</v>
      </c>
      <c r="BX440">
        <v>0</v>
      </c>
      <c r="BY440">
        <v>0</v>
      </c>
      <c r="BZ440">
        <v>0</v>
      </c>
      <c r="CA440">
        <v>1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 t="s">
        <v>5308</v>
      </c>
      <c r="CJ440">
        <v>0</v>
      </c>
      <c r="CK440" t="s">
        <v>5311</v>
      </c>
      <c r="CL440">
        <v>0</v>
      </c>
      <c r="CM440">
        <v>0</v>
      </c>
      <c r="CN440">
        <v>0</v>
      </c>
      <c r="CO440">
        <v>0</v>
      </c>
      <c r="CP440" t="s">
        <v>5310</v>
      </c>
      <c r="CQ440">
        <v>0</v>
      </c>
      <c r="CR440">
        <v>0</v>
      </c>
      <c r="CS440">
        <v>0</v>
      </c>
      <c r="CT440">
        <v>0</v>
      </c>
      <c r="CU440">
        <v>0</v>
      </c>
      <c r="CV440">
        <v>0</v>
      </c>
      <c r="CW440">
        <v>0</v>
      </c>
      <c r="CX440" t="s">
        <v>23</v>
      </c>
      <c r="CY440" t="s">
        <v>5309</v>
      </c>
      <c r="CZ440" t="s">
        <v>129</v>
      </c>
      <c r="DA440">
        <v>2.1109200000000001</v>
      </c>
      <c r="DB440">
        <v>21109.200000000001</v>
      </c>
      <c r="DC440">
        <v>21109.200000000001</v>
      </c>
      <c r="DD440">
        <v>1000</v>
      </c>
      <c r="DE440">
        <v>1000</v>
      </c>
      <c r="DF440" t="s">
        <v>5308</v>
      </c>
      <c r="DG440">
        <v>0</v>
      </c>
      <c r="DH440" t="s">
        <v>5313</v>
      </c>
      <c r="DI440">
        <v>10000</v>
      </c>
      <c r="DJ440" t="s">
        <v>8571</v>
      </c>
      <c r="DK440">
        <v>1200</v>
      </c>
      <c r="DL440">
        <v>22.8</v>
      </c>
      <c r="DM440" t="s">
        <v>5314</v>
      </c>
      <c r="DN440" t="s">
        <v>5245</v>
      </c>
      <c r="DO440" t="s">
        <v>8536</v>
      </c>
      <c r="DQ440">
        <f t="shared" si="13"/>
        <v>1</v>
      </c>
    </row>
    <row r="441" spans="1:121" x14ac:dyDescent="0.35">
      <c r="A441" t="str">
        <f t="shared" si="12"/>
        <v>IDK10G12</v>
      </c>
      <c r="B441" t="s">
        <v>5281</v>
      </c>
      <c r="C441">
        <v>10000</v>
      </c>
      <c r="D441" t="s">
        <v>5281</v>
      </c>
      <c r="E441" t="s">
        <v>426</v>
      </c>
      <c r="F441" t="s">
        <v>5281</v>
      </c>
      <c r="G441" t="s">
        <v>5282</v>
      </c>
      <c r="H441" t="s">
        <v>2424</v>
      </c>
      <c r="I441" t="s">
        <v>4453</v>
      </c>
      <c r="J441" t="s">
        <v>5245</v>
      </c>
      <c r="K441">
        <v>10000</v>
      </c>
      <c r="L441" t="s">
        <v>5277</v>
      </c>
      <c r="M441">
        <v>0</v>
      </c>
      <c r="N441" t="s">
        <v>5281</v>
      </c>
      <c r="O441">
        <v>0</v>
      </c>
      <c r="P441">
        <v>0</v>
      </c>
      <c r="Q441">
        <v>0</v>
      </c>
      <c r="R441">
        <v>0</v>
      </c>
      <c r="S441" t="s">
        <v>5280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 t="s">
        <v>129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 t="s">
        <v>129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2.6386799999999999</v>
      </c>
      <c r="AQ441">
        <v>0</v>
      </c>
      <c r="AR441">
        <v>2.7936000000000001</v>
      </c>
      <c r="AS441">
        <v>0</v>
      </c>
      <c r="AT441">
        <v>0</v>
      </c>
      <c r="AU441">
        <v>0</v>
      </c>
      <c r="AV441">
        <v>0</v>
      </c>
      <c r="AW441">
        <v>3.01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1000</v>
      </c>
      <c r="BF441">
        <v>0</v>
      </c>
      <c r="BG441">
        <v>0</v>
      </c>
      <c r="BH441">
        <v>0</v>
      </c>
      <c r="BI441">
        <v>0</v>
      </c>
      <c r="BJ441">
        <v>0</v>
      </c>
      <c r="BK441">
        <v>0</v>
      </c>
      <c r="BL441">
        <v>200</v>
      </c>
      <c r="BM441">
        <v>0</v>
      </c>
      <c r="BN441">
        <v>0</v>
      </c>
      <c r="BO441">
        <v>0</v>
      </c>
      <c r="BP441">
        <v>0</v>
      </c>
      <c r="BQ441">
        <v>0</v>
      </c>
      <c r="BR441">
        <v>0</v>
      </c>
      <c r="BS441">
        <v>0</v>
      </c>
      <c r="BT441">
        <v>1000</v>
      </c>
      <c r="BU441">
        <v>0</v>
      </c>
      <c r="BV441">
        <v>1000</v>
      </c>
      <c r="BW441">
        <v>0</v>
      </c>
      <c r="BX441">
        <v>0</v>
      </c>
      <c r="BY441">
        <v>0</v>
      </c>
      <c r="BZ441">
        <v>0</v>
      </c>
      <c r="CA441">
        <v>1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 t="s">
        <v>5276</v>
      </c>
      <c r="CJ441">
        <v>0</v>
      </c>
      <c r="CK441" t="s">
        <v>5279</v>
      </c>
      <c r="CL441">
        <v>0</v>
      </c>
      <c r="CM441">
        <v>0</v>
      </c>
      <c r="CN441">
        <v>0</v>
      </c>
      <c r="CO441">
        <v>0</v>
      </c>
      <c r="CP441" t="s">
        <v>5278</v>
      </c>
      <c r="CQ441">
        <v>0</v>
      </c>
      <c r="CR441">
        <v>0</v>
      </c>
      <c r="CS441">
        <v>0</v>
      </c>
      <c r="CT441">
        <v>0</v>
      </c>
      <c r="CU441">
        <v>0</v>
      </c>
      <c r="CV441">
        <v>0</v>
      </c>
      <c r="CW441">
        <v>0</v>
      </c>
      <c r="CX441" t="s">
        <v>23</v>
      </c>
      <c r="CY441" t="s">
        <v>5277</v>
      </c>
      <c r="CZ441" t="s">
        <v>129</v>
      </c>
      <c r="DA441">
        <v>2.6386799999999999</v>
      </c>
      <c r="DB441">
        <v>26386.799999999999</v>
      </c>
      <c r="DC441">
        <v>26386.799999999999</v>
      </c>
      <c r="DD441">
        <v>1000</v>
      </c>
      <c r="DE441">
        <v>1000</v>
      </c>
      <c r="DF441" t="s">
        <v>5276</v>
      </c>
      <c r="DG441">
        <v>0</v>
      </c>
      <c r="DH441" t="s">
        <v>5281</v>
      </c>
      <c r="DI441">
        <v>10000</v>
      </c>
      <c r="DJ441" t="s">
        <v>8571</v>
      </c>
      <c r="DK441">
        <v>1200</v>
      </c>
      <c r="DL441">
        <v>31.9</v>
      </c>
      <c r="DM441" t="s">
        <v>4453</v>
      </c>
      <c r="DN441" t="s">
        <v>5245</v>
      </c>
      <c r="DO441" t="s">
        <v>8536</v>
      </c>
      <c r="DQ441">
        <f t="shared" si="13"/>
        <v>1</v>
      </c>
    </row>
    <row r="442" spans="1:121" x14ac:dyDescent="0.35">
      <c r="A442" t="str">
        <f t="shared" si="12"/>
        <v>IDK16G12</v>
      </c>
      <c r="B442" t="s">
        <v>5248</v>
      </c>
      <c r="C442">
        <v>10000</v>
      </c>
      <c r="D442" t="s">
        <v>5248</v>
      </c>
      <c r="E442" t="s">
        <v>426</v>
      </c>
      <c r="F442" t="s">
        <v>5248</v>
      </c>
      <c r="G442" t="s">
        <v>5254</v>
      </c>
      <c r="H442" t="s">
        <v>2424</v>
      </c>
      <c r="I442" t="s">
        <v>5253</v>
      </c>
      <c r="J442" t="s">
        <v>5245</v>
      </c>
      <c r="K442">
        <v>10000</v>
      </c>
      <c r="L442" t="s">
        <v>5252</v>
      </c>
      <c r="M442">
        <v>0</v>
      </c>
      <c r="N442" t="s">
        <v>5248</v>
      </c>
      <c r="O442">
        <v>0</v>
      </c>
      <c r="P442">
        <v>0</v>
      </c>
      <c r="Q442">
        <v>0</v>
      </c>
      <c r="R442">
        <v>0</v>
      </c>
      <c r="S442" t="s">
        <v>5251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 t="s">
        <v>129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 t="s">
        <v>129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4.5736600000000003</v>
      </c>
      <c r="AQ442">
        <v>0</v>
      </c>
      <c r="AR442">
        <v>4.4697100000000001</v>
      </c>
      <c r="AS442">
        <v>0</v>
      </c>
      <c r="AT442">
        <v>0</v>
      </c>
      <c r="AU442">
        <v>0</v>
      </c>
      <c r="AV442">
        <v>0</v>
      </c>
      <c r="AW442">
        <v>5.43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1000</v>
      </c>
      <c r="BF442">
        <v>0</v>
      </c>
      <c r="BG442">
        <v>0</v>
      </c>
      <c r="BH442">
        <v>0</v>
      </c>
      <c r="BI442">
        <v>0</v>
      </c>
      <c r="BJ442">
        <v>0</v>
      </c>
      <c r="BK442">
        <v>0</v>
      </c>
      <c r="BL442">
        <v>200</v>
      </c>
      <c r="BM442">
        <v>0</v>
      </c>
      <c r="BN442">
        <v>0</v>
      </c>
      <c r="BO442">
        <v>0</v>
      </c>
      <c r="BP442">
        <v>0</v>
      </c>
      <c r="BQ442">
        <v>0</v>
      </c>
      <c r="BR442">
        <v>0</v>
      </c>
      <c r="BS442">
        <v>0</v>
      </c>
      <c r="BT442">
        <v>1000</v>
      </c>
      <c r="BU442">
        <v>0</v>
      </c>
      <c r="BV442">
        <v>1000</v>
      </c>
      <c r="BW442">
        <v>0</v>
      </c>
      <c r="BX442">
        <v>0</v>
      </c>
      <c r="BY442">
        <v>0</v>
      </c>
      <c r="BZ442">
        <v>0</v>
      </c>
      <c r="CA442">
        <v>1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 t="s">
        <v>5250</v>
      </c>
      <c r="CJ442">
        <v>0</v>
      </c>
      <c r="CK442" t="s">
        <v>5247</v>
      </c>
      <c r="CL442">
        <v>0</v>
      </c>
      <c r="CM442">
        <v>0</v>
      </c>
      <c r="CN442">
        <v>0</v>
      </c>
      <c r="CO442">
        <v>0</v>
      </c>
      <c r="CP442" t="s">
        <v>5249</v>
      </c>
      <c r="CQ442">
        <v>0</v>
      </c>
      <c r="CR442">
        <v>0</v>
      </c>
      <c r="CS442">
        <v>0</v>
      </c>
      <c r="CT442">
        <v>0</v>
      </c>
      <c r="CU442">
        <v>0</v>
      </c>
      <c r="CV442">
        <v>0</v>
      </c>
      <c r="CW442">
        <v>0</v>
      </c>
      <c r="CX442" t="s">
        <v>25</v>
      </c>
      <c r="CY442" t="s">
        <v>5248</v>
      </c>
      <c r="CZ442">
        <v>0</v>
      </c>
      <c r="DA442">
        <v>4.4697100000000001</v>
      </c>
      <c r="DB442">
        <v>44697.1</v>
      </c>
      <c r="DC442">
        <v>44697.1</v>
      </c>
      <c r="DD442">
        <v>0</v>
      </c>
      <c r="DE442">
        <v>1000</v>
      </c>
      <c r="DF442" t="s">
        <v>5247</v>
      </c>
      <c r="DG442">
        <v>0</v>
      </c>
      <c r="DH442" t="s">
        <v>5248</v>
      </c>
      <c r="DI442">
        <v>10000</v>
      </c>
      <c r="DJ442" t="s">
        <v>8571</v>
      </c>
      <c r="DK442">
        <v>1200</v>
      </c>
      <c r="DL442">
        <v>40</v>
      </c>
      <c r="DM442" t="s">
        <v>5253</v>
      </c>
      <c r="DN442" t="s">
        <v>5245</v>
      </c>
      <c r="DO442" t="s">
        <v>8536</v>
      </c>
      <c r="DQ442">
        <f t="shared" si="13"/>
        <v>1</v>
      </c>
    </row>
    <row r="443" spans="1:121" x14ac:dyDescent="0.35">
      <c r="A443" t="str">
        <f t="shared" si="12"/>
        <v>IDK20G12</v>
      </c>
      <c r="B443" t="s">
        <v>5240</v>
      </c>
      <c r="C443">
        <v>10000</v>
      </c>
      <c r="D443" t="s">
        <v>5240</v>
      </c>
      <c r="E443" t="s">
        <v>426</v>
      </c>
      <c r="F443" t="s">
        <v>5240</v>
      </c>
      <c r="G443" t="s">
        <v>5246</v>
      </c>
      <c r="H443" t="s">
        <v>2424</v>
      </c>
      <c r="I443" t="s">
        <v>4426</v>
      </c>
      <c r="J443" t="s">
        <v>5245</v>
      </c>
      <c r="K443">
        <v>10000</v>
      </c>
      <c r="L443" t="s">
        <v>5244</v>
      </c>
      <c r="M443">
        <v>0</v>
      </c>
      <c r="N443" t="s">
        <v>5240</v>
      </c>
      <c r="O443">
        <v>0</v>
      </c>
      <c r="P443">
        <v>0</v>
      </c>
      <c r="Q443">
        <v>0</v>
      </c>
      <c r="R443">
        <v>0</v>
      </c>
      <c r="S443" t="s">
        <v>5243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 t="s">
        <v>129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 t="s">
        <v>129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5.93703</v>
      </c>
      <c r="AQ443">
        <v>0</v>
      </c>
      <c r="AR443">
        <v>5.5872000000000002</v>
      </c>
      <c r="AS443">
        <v>0</v>
      </c>
      <c r="AT443">
        <v>0</v>
      </c>
      <c r="AU443">
        <v>0</v>
      </c>
      <c r="AV443">
        <v>0</v>
      </c>
      <c r="AW443">
        <v>6.79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1000</v>
      </c>
      <c r="BF443">
        <v>0</v>
      </c>
      <c r="BG443">
        <v>0</v>
      </c>
      <c r="BH443">
        <v>0</v>
      </c>
      <c r="BI443">
        <v>0</v>
      </c>
      <c r="BJ443">
        <v>0</v>
      </c>
      <c r="BK443">
        <v>0</v>
      </c>
      <c r="BL443">
        <v>200</v>
      </c>
      <c r="BM443">
        <v>0</v>
      </c>
      <c r="BN443">
        <v>0</v>
      </c>
      <c r="BO443">
        <v>0</v>
      </c>
      <c r="BP443">
        <v>0</v>
      </c>
      <c r="BQ443">
        <v>0</v>
      </c>
      <c r="BR443">
        <v>0</v>
      </c>
      <c r="BS443">
        <v>0</v>
      </c>
      <c r="BT443">
        <v>1000</v>
      </c>
      <c r="BU443">
        <v>0</v>
      </c>
      <c r="BV443">
        <v>1000</v>
      </c>
      <c r="BW443">
        <v>0</v>
      </c>
      <c r="BX443">
        <v>0</v>
      </c>
      <c r="BY443">
        <v>0</v>
      </c>
      <c r="BZ443">
        <v>0</v>
      </c>
      <c r="CA443">
        <v>1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 t="s">
        <v>5242</v>
      </c>
      <c r="CJ443">
        <v>0</v>
      </c>
      <c r="CK443" t="s">
        <v>5239</v>
      </c>
      <c r="CL443">
        <v>0</v>
      </c>
      <c r="CM443">
        <v>0</v>
      </c>
      <c r="CN443">
        <v>0</v>
      </c>
      <c r="CO443">
        <v>0</v>
      </c>
      <c r="CP443" t="s">
        <v>5241</v>
      </c>
      <c r="CQ443">
        <v>0</v>
      </c>
      <c r="CR443">
        <v>0</v>
      </c>
      <c r="CS443">
        <v>0</v>
      </c>
      <c r="CT443">
        <v>0</v>
      </c>
      <c r="CU443">
        <v>0</v>
      </c>
      <c r="CV443">
        <v>0</v>
      </c>
      <c r="CW443">
        <v>0</v>
      </c>
      <c r="CX443" t="s">
        <v>25</v>
      </c>
      <c r="CY443" t="s">
        <v>5240</v>
      </c>
      <c r="CZ443">
        <v>0</v>
      </c>
      <c r="DA443">
        <v>5.5872000000000002</v>
      </c>
      <c r="DB443">
        <v>55872</v>
      </c>
      <c r="DC443">
        <v>55872</v>
      </c>
      <c r="DD443">
        <v>0</v>
      </c>
      <c r="DE443">
        <v>1000</v>
      </c>
      <c r="DF443" t="s">
        <v>5239</v>
      </c>
      <c r="DG443">
        <v>0</v>
      </c>
      <c r="DH443" t="s">
        <v>5240</v>
      </c>
      <c r="DI443">
        <v>10000</v>
      </c>
      <c r="DJ443" t="s">
        <v>8571</v>
      </c>
      <c r="DK443">
        <v>1200</v>
      </c>
      <c r="DL443">
        <v>56</v>
      </c>
      <c r="DM443" t="s">
        <v>4426</v>
      </c>
      <c r="DN443" t="s">
        <v>5245</v>
      </c>
      <c r="DO443" t="s">
        <v>8536</v>
      </c>
      <c r="DQ443">
        <f t="shared" si="13"/>
        <v>1</v>
      </c>
    </row>
    <row r="444" spans="1:121" x14ac:dyDescent="0.35">
      <c r="A444" t="str">
        <f t="shared" si="12"/>
        <v>IDM02G12</v>
      </c>
      <c r="B444" t="s">
        <v>5155</v>
      </c>
      <c r="C444">
        <v>10000</v>
      </c>
      <c r="D444" t="s">
        <v>5155</v>
      </c>
      <c r="E444" t="s">
        <v>426</v>
      </c>
      <c r="F444" t="s">
        <v>5155</v>
      </c>
      <c r="G444" t="s">
        <v>5173</v>
      </c>
      <c r="H444" t="s">
        <v>2424</v>
      </c>
      <c r="I444" t="s">
        <v>5172</v>
      </c>
      <c r="J444" t="s">
        <v>5171</v>
      </c>
      <c r="K444">
        <v>10000</v>
      </c>
      <c r="L444" t="s">
        <v>5170</v>
      </c>
      <c r="M444" t="s">
        <v>5155</v>
      </c>
      <c r="N444" t="s">
        <v>5155</v>
      </c>
      <c r="O444" t="s">
        <v>5169</v>
      </c>
      <c r="P444" t="s">
        <v>5168</v>
      </c>
      <c r="Q444">
        <v>2709894</v>
      </c>
      <c r="R444">
        <v>0</v>
      </c>
      <c r="S444" t="s">
        <v>5167</v>
      </c>
      <c r="T444" t="s">
        <v>5166</v>
      </c>
      <c r="U444">
        <v>0</v>
      </c>
      <c r="V444">
        <v>0</v>
      </c>
      <c r="W444">
        <v>0</v>
      </c>
      <c r="X444">
        <v>0</v>
      </c>
      <c r="Y444" t="s">
        <v>5155</v>
      </c>
      <c r="Z444" t="s">
        <v>5155</v>
      </c>
      <c r="AA444" t="s">
        <v>129</v>
      </c>
      <c r="AB444" t="s">
        <v>514</v>
      </c>
      <c r="AC444">
        <v>0</v>
      </c>
      <c r="AD444">
        <v>0</v>
      </c>
      <c r="AE444" t="s">
        <v>514</v>
      </c>
      <c r="AF444" t="s">
        <v>514</v>
      </c>
      <c r="AG444">
        <v>0</v>
      </c>
      <c r="AH444" t="s">
        <v>129</v>
      </c>
      <c r="AI444" t="s">
        <v>514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1.12205</v>
      </c>
      <c r="AQ444">
        <v>1.1718</v>
      </c>
      <c r="AR444">
        <v>1.1733100000000001</v>
      </c>
      <c r="AS444">
        <v>1.4814873390000001</v>
      </c>
      <c r="AT444">
        <v>2</v>
      </c>
      <c r="AU444">
        <v>1.2133523020000001</v>
      </c>
      <c r="AV444">
        <v>0</v>
      </c>
      <c r="AW444">
        <v>1.26</v>
      </c>
      <c r="AX444">
        <v>1.26</v>
      </c>
      <c r="AY444">
        <v>0</v>
      </c>
      <c r="AZ444">
        <v>0</v>
      </c>
      <c r="BA444">
        <v>0</v>
      </c>
      <c r="BB444">
        <v>0</v>
      </c>
      <c r="BC444">
        <v>1.95</v>
      </c>
      <c r="BD444">
        <v>1.1718</v>
      </c>
      <c r="BE444">
        <v>0</v>
      </c>
      <c r="BF444">
        <v>2500</v>
      </c>
      <c r="BG444">
        <v>0</v>
      </c>
      <c r="BH444">
        <v>2500</v>
      </c>
      <c r="BI444">
        <v>9</v>
      </c>
      <c r="BJ444">
        <v>3317</v>
      </c>
      <c r="BK444">
        <v>0</v>
      </c>
      <c r="BL444">
        <v>5016</v>
      </c>
      <c r="BM444">
        <v>3207</v>
      </c>
      <c r="BN444">
        <v>0</v>
      </c>
      <c r="BO444">
        <v>0</v>
      </c>
      <c r="BP444">
        <v>0</v>
      </c>
      <c r="BQ444">
        <v>0</v>
      </c>
      <c r="BR444">
        <v>0</v>
      </c>
      <c r="BS444">
        <v>2500</v>
      </c>
      <c r="BT444">
        <v>2500</v>
      </c>
      <c r="BU444">
        <v>1</v>
      </c>
      <c r="BV444">
        <v>2500</v>
      </c>
      <c r="BW444">
        <v>2500</v>
      </c>
      <c r="BX444">
        <v>1</v>
      </c>
      <c r="BY444">
        <v>1</v>
      </c>
      <c r="BZ444">
        <v>0</v>
      </c>
      <c r="CA444">
        <v>1</v>
      </c>
      <c r="CB444">
        <v>1</v>
      </c>
      <c r="CC444">
        <v>0</v>
      </c>
      <c r="CD444">
        <v>0</v>
      </c>
      <c r="CE444">
        <v>0</v>
      </c>
      <c r="CF444">
        <v>0</v>
      </c>
      <c r="CG444">
        <v>1</v>
      </c>
      <c r="CH444">
        <v>6</v>
      </c>
      <c r="CI444" t="s">
        <v>5165</v>
      </c>
      <c r="CJ444" t="s">
        <v>5164</v>
      </c>
      <c r="CK444" t="s">
        <v>5163</v>
      </c>
      <c r="CL444" t="s">
        <v>5162</v>
      </c>
      <c r="CM444" t="s">
        <v>5161</v>
      </c>
      <c r="CN444" t="s">
        <v>5160</v>
      </c>
      <c r="CO444">
        <v>0</v>
      </c>
      <c r="CP444" t="s">
        <v>5159</v>
      </c>
      <c r="CQ444" t="s">
        <v>5158</v>
      </c>
      <c r="CR444">
        <v>0</v>
      </c>
      <c r="CS444">
        <v>0</v>
      </c>
      <c r="CT444">
        <v>0</v>
      </c>
      <c r="CU444">
        <v>0</v>
      </c>
      <c r="CV444" t="s">
        <v>5157</v>
      </c>
      <c r="CW444" t="s">
        <v>5156</v>
      </c>
      <c r="CX444" t="s">
        <v>4961</v>
      </c>
      <c r="CY444" t="s">
        <v>5155</v>
      </c>
      <c r="CZ444">
        <v>0</v>
      </c>
      <c r="DA444">
        <v>1</v>
      </c>
      <c r="DB444">
        <v>10000</v>
      </c>
      <c r="DC444">
        <v>10000</v>
      </c>
      <c r="DD444">
        <v>69</v>
      </c>
      <c r="DE444">
        <v>1</v>
      </c>
      <c r="DF444" t="s">
        <v>5154</v>
      </c>
      <c r="DG444">
        <v>0</v>
      </c>
      <c r="DH444" t="s">
        <v>5155</v>
      </c>
      <c r="DI444">
        <v>10000</v>
      </c>
      <c r="DJ444" t="s">
        <v>8571</v>
      </c>
      <c r="DK444">
        <v>1200</v>
      </c>
      <c r="DL444">
        <v>2</v>
      </c>
      <c r="DM444" t="s">
        <v>5172</v>
      </c>
      <c r="DN444" t="s">
        <v>5171</v>
      </c>
      <c r="DO444" t="s">
        <v>8526</v>
      </c>
      <c r="DQ444">
        <f t="shared" si="13"/>
        <v>1</v>
      </c>
    </row>
    <row r="445" spans="1:121" x14ac:dyDescent="0.35">
      <c r="A445" t="str">
        <f t="shared" si="12"/>
        <v>IDM05G12</v>
      </c>
      <c r="B445" t="s">
        <v>5136</v>
      </c>
      <c r="C445">
        <v>10000</v>
      </c>
      <c r="D445" t="s">
        <v>5136</v>
      </c>
      <c r="E445" t="s">
        <v>426</v>
      </c>
      <c r="F445" t="s">
        <v>5136</v>
      </c>
      <c r="G445" t="s">
        <v>5153</v>
      </c>
      <c r="H445" t="s">
        <v>2424</v>
      </c>
      <c r="I445" t="s">
        <v>4480</v>
      </c>
      <c r="J445" t="s">
        <v>5152</v>
      </c>
      <c r="K445">
        <v>10000</v>
      </c>
      <c r="L445" t="s">
        <v>5151</v>
      </c>
      <c r="M445" t="s">
        <v>5136</v>
      </c>
      <c r="N445" t="s">
        <v>5136</v>
      </c>
      <c r="O445" t="s">
        <v>5150</v>
      </c>
      <c r="P445" t="s">
        <v>5149</v>
      </c>
      <c r="Q445">
        <v>2780805</v>
      </c>
      <c r="R445">
        <v>0</v>
      </c>
      <c r="S445" t="s">
        <v>5148</v>
      </c>
      <c r="T445" t="s">
        <v>5147</v>
      </c>
      <c r="U445">
        <v>0</v>
      </c>
      <c r="V445">
        <v>0</v>
      </c>
      <c r="W445">
        <v>0</v>
      </c>
      <c r="X445">
        <v>0</v>
      </c>
      <c r="Y445" t="s">
        <v>5136</v>
      </c>
      <c r="Z445" t="s">
        <v>5136</v>
      </c>
      <c r="AA445" t="s">
        <v>129</v>
      </c>
      <c r="AB445">
        <v>0</v>
      </c>
      <c r="AC445">
        <v>0</v>
      </c>
      <c r="AD445">
        <v>0</v>
      </c>
      <c r="AE445" t="s">
        <v>514</v>
      </c>
      <c r="AF445" t="s">
        <v>514</v>
      </c>
      <c r="AG445">
        <v>0</v>
      </c>
      <c r="AH445" t="s">
        <v>129</v>
      </c>
      <c r="AI445" t="s">
        <v>514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1.54033</v>
      </c>
      <c r="AQ445">
        <v>1.6258999999999999</v>
      </c>
      <c r="AR445">
        <v>1.55264</v>
      </c>
      <c r="AS445">
        <v>1.980053729</v>
      </c>
      <c r="AT445">
        <v>2.23</v>
      </c>
      <c r="AU445">
        <v>1.718592718</v>
      </c>
      <c r="AV445">
        <v>0</v>
      </c>
      <c r="AW445">
        <v>1.75</v>
      </c>
      <c r="AX445">
        <v>1.9</v>
      </c>
      <c r="AY445">
        <v>0</v>
      </c>
      <c r="AZ445">
        <v>0</v>
      </c>
      <c r="BA445">
        <v>0</v>
      </c>
      <c r="BB445">
        <v>0</v>
      </c>
      <c r="BC445">
        <v>3.06</v>
      </c>
      <c r="BD445">
        <v>1.6258999999999999</v>
      </c>
      <c r="BE445">
        <v>5000</v>
      </c>
      <c r="BF445">
        <v>2500</v>
      </c>
      <c r="BG445">
        <v>0</v>
      </c>
      <c r="BH445">
        <v>2500</v>
      </c>
      <c r="BI445">
        <v>2475</v>
      </c>
      <c r="BJ445">
        <v>1927</v>
      </c>
      <c r="BK445">
        <v>0</v>
      </c>
      <c r="BL445">
        <v>3473</v>
      </c>
      <c r="BM445">
        <v>1884</v>
      </c>
      <c r="BN445">
        <v>0</v>
      </c>
      <c r="BO445">
        <v>0</v>
      </c>
      <c r="BP445">
        <v>0</v>
      </c>
      <c r="BQ445">
        <v>0</v>
      </c>
      <c r="BR445">
        <v>4</v>
      </c>
      <c r="BS445">
        <v>2500</v>
      </c>
      <c r="BT445">
        <v>2500</v>
      </c>
      <c r="BU445">
        <v>2500</v>
      </c>
      <c r="BV445">
        <v>2500</v>
      </c>
      <c r="BW445">
        <v>2500</v>
      </c>
      <c r="BX445">
        <v>1</v>
      </c>
      <c r="BY445">
        <v>1</v>
      </c>
      <c r="BZ445">
        <v>0</v>
      </c>
      <c r="CA445">
        <v>1</v>
      </c>
      <c r="CB445">
        <v>1</v>
      </c>
      <c r="CC445">
        <v>0</v>
      </c>
      <c r="CD445">
        <v>0</v>
      </c>
      <c r="CE445">
        <v>0</v>
      </c>
      <c r="CF445">
        <v>0</v>
      </c>
      <c r="CG445">
        <v>1</v>
      </c>
      <c r="CH445">
        <v>2500</v>
      </c>
      <c r="CI445" t="s">
        <v>5146</v>
      </c>
      <c r="CJ445" t="s">
        <v>5145</v>
      </c>
      <c r="CK445" t="s">
        <v>5144</v>
      </c>
      <c r="CL445" t="s">
        <v>5143</v>
      </c>
      <c r="CM445" t="s">
        <v>5142</v>
      </c>
      <c r="CN445" t="s">
        <v>5141</v>
      </c>
      <c r="CO445">
        <v>0</v>
      </c>
      <c r="CP445" t="s">
        <v>5140</v>
      </c>
      <c r="CQ445" t="s">
        <v>5139</v>
      </c>
      <c r="CR445">
        <v>0</v>
      </c>
      <c r="CS445">
        <v>0</v>
      </c>
      <c r="CT445">
        <v>0</v>
      </c>
      <c r="CU445">
        <v>0</v>
      </c>
      <c r="CV445" t="s">
        <v>5138</v>
      </c>
      <c r="CW445" t="s">
        <v>5137</v>
      </c>
      <c r="CX445" t="s">
        <v>4961</v>
      </c>
      <c r="CY445" t="s">
        <v>5136</v>
      </c>
      <c r="CZ445">
        <v>0</v>
      </c>
      <c r="DA445">
        <v>1.43</v>
      </c>
      <c r="DB445">
        <v>14300</v>
      </c>
      <c r="DC445">
        <v>14300</v>
      </c>
      <c r="DD445">
        <v>4370</v>
      </c>
      <c r="DE445">
        <v>1</v>
      </c>
      <c r="DF445" t="s">
        <v>5135</v>
      </c>
      <c r="DG445">
        <v>0</v>
      </c>
      <c r="DH445" t="s">
        <v>5136</v>
      </c>
      <c r="DI445">
        <v>10000</v>
      </c>
      <c r="DJ445" t="s">
        <v>8571</v>
      </c>
      <c r="DK445">
        <v>1200</v>
      </c>
      <c r="DL445">
        <v>5</v>
      </c>
      <c r="DM445" t="s">
        <v>4480</v>
      </c>
      <c r="DN445" t="s">
        <v>5152</v>
      </c>
      <c r="DO445" t="s">
        <v>8526</v>
      </c>
      <c r="DQ445">
        <f t="shared" si="13"/>
        <v>1</v>
      </c>
    </row>
    <row r="446" spans="1:121" x14ac:dyDescent="0.35">
      <c r="A446" t="str">
        <f t="shared" si="12"/>
        <v>IDM08G12</v>
      </c>
      <c r="B446" t="s">
        <v>5118</v>
      </c>
      <c r="C446">
        <v>10000</v>
      </c>
      <c r="D446" t="s">
        <v>5118</v>
      </c>
      <c r="E446" t="s">
        <v>426</v>
      </c>
      <c r="F446" t="s">
        <v>5118</v>
      </c>
      <c r="G446" t="s">
        <v>5134</v>
      </c>
      <c r="H446" t="s">
        <v>2424</v>
      </c>
      <c r="I446" t="s">
        <v>5133</v>
      </c>
      <c r="J446" t="s">
        <v>5132</v>
      </c>
      <c r="K446">
        <v>10000</v>
      </c>
      <c r="L446" t="s">
        <v>5131</v>
      </c>
      <c r="M446" t="s">
        <v>5118</v>
      </c>
      <c r="N446" t="s">
        <v>5118</v>
      </c>
      <c r="O446" t="s">
        <v>5130</v>
      </c>
      <c r="P446">
        <v>0</v>
      </c>
      <c r="Q446">
        <v>2780806</v>
      </c>
      <c r="R446">
        <v>0</v>
      </c>
      <c r="S446" t="s">
        <v>5129</v>
      </c>
      <c r="T446" t="s">
        <v>5128</v>
      </c>
      <c r="U446">
        <v>0</v>
      </c>
      <c r="V446">
        <v>0</v>
      </c>
      <c r="W446">
        <v>0</v>
      </c>
      <c r="X446">
        <v>0</v>
      </c>
      <c r="Y446" t="s">
        <v>5118</v>
      </c>
      <c r="Z446" t="s">
        <v>5118</v>
      </c>
      <c r="AA446" t="s">
        <v>129</v>
      </c>
      <c r="AB446" t="s">
        <v>514</v>
      </c>
      <c r="AC446">
        <v>0</v>
      </c>
      <c r="AD446">
        <v>0</v>
      </c>
      <c r="AE446">
        <v>0</v>
      </c>
      <c r="AF446" t="s">
        <v>514</v>
      </c>
      <c r="AG446">
        <v>0</v>
      </c>
      <c r="AH446" t="s">
        <v>129</v>
      </c>
      <c r="AI446" t="s">
        <v>514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2.3345600000000002</v>
      </c>
      <c r="AQ446">
        <v>2.3570000000000002</v>
      </c>
      <c r="AR446">
        <v>2.3146399999999998</v>
      </c>
      <c r="AS446">
        <v>2.7341280509999999</v>
      </c>
      <c r="AT446">
        <v>0</v>
      </c>
      <c r="AU446">
        <v>2.2483844579999999</v>
      </c>
      <c r="AV446">
        <v>0</v>
      </c>
      <c r="AW446">
        <v>2.59</v>
      </c>
      <c r="AX446">
        <v>2.59</v>
      </c>
      <c r="AY446">
        <v>0</v>
      </c>
      <c r="AZ446">
        <v>0</v>
      </c>
      <c r="BA446">
        <v>0</v>
      </c>
      <c r="BB446">
        <v>0</v>
      </c>
      <c r="BC446">
        <v>4.38</v>
      </c>
      <c r="BD446">
        <v>2.3570000000000002</v>
      </c>
      <c r="BE446">
        <v>0</v>
      </c>
      <c r="BF446">
        <v>2480</v>
      </c>
      <c r="BG446">
        <v>0</v>
      </c>
      <c r="BH446">
        <v>2500</v>
      </c>
      <c r="BI446">
        <v>0</v>
      </c>
      <c r="BJ446">
        <v>2300</v>
      </c>
      <c r="BK446">
        <v>0</v>
      </c>
      <c r="BL446">
        <v>1285</v>
      </c>
      <c r="BM446">
        <v>2285</v>
      </c>
      <c r="BN446">
        <v>0</v>
      </c>
      <c r="BO446">
        <v>0</v>
      </c>
      <c r="BP446">
        <v>0</v>
      </c>
      <c r="BQ446">
        <v>0</v>
      </c>
      <c r="BR446">
        <v>3</v>
      </c>
      <c r="BS446">
        <v>2480</v>
      </c>
      <c r="BT446">
        <v>2500</v>
      </c>
      <c r="BU446">
        <v>1</v>
      </c>
      <c r="BV446">
        <v>2500</v>
      </c>
      <c r="BW446">
        <v>2500</v>
      </c>
      <c r="BX446">
        <v>0</v>
      </c>
      <c r="BY446">
        <v>1</v>
      </c>
      <c r="BZ446">
        <v>0</v>
      </c>
      <c r="CA446">
        <v>1</v>
      </c>
      <c r="CB446">
        <v>1</v>
      </c>
      <c r="CC446">
        <v>0</v>
      </c>
      <c r="CD446">
        <v>0</v>
      </c>
      <c r="CE446">
        <v>0</v>
      </c>
      <c r="CF446">
        <v>0</v>
      </c>
      <c r="CG446">
        <v>1</v>
      </c>
      <c r="CH446">
        <v>3</v>
      </c>
      <c r="CI446" t="s">
        <v>5127</v>
      </c>
      <c r="CJ446" t="s">
        <v>5126</v>
      </c>
      <c r="CK446" t="s">
        <v>5125</v>
      </c>
      <c r="CL446" t="s">
        <v>5124</v>
      </c>
      <c r="CM446">
        <v>0</v>
      </c>
      <c r="CN446" t="s">
        <v>5123</v>
      </c>
      <c r="CO446">
        <v>0</v>
      </c>
      <c r="CP446" t="s">
        <v>5122</v>
      </c>
      <c r="CQ446" t="s">
        <v>5121</v>
      </c>
      <c r="CR446">
        <v>0</v>
      </c>
      <c r="CS446">
        <v>0</v>
      </c>
      <c r="CT446">
        <v>0</v>
      </c>
      <c r="CU446">
        <v>0</v>
      </c>
      <c r="CV446" t="s">
        <v>5120</v>
      </c>
      <c r="CW446" t="s">
        <v>5119</v>
      </c>
      <c r="CX446" t="s">
        <v>4961</v>
      </c>
      <c r="CY446" t="s">
        <v>5118</v>
      </c>
      <c r="CZ446">
        <v>0</v>
      </c>
      <c r="DA446">
        <v>1.98</v>
      </c>
      <c r="DB446">
        <v>19800</v>
      </c>
      <c r="DC446">
        <v>19800</v>
      </c>
      <c r="DD446">
        <v>2055</v>
      </c>
      <c r="DE446">
        <v>1</v>
      </c>
      <c r="DF446" t="s">
        <v>5117</v>
      </c>
      <c r="DG446">
        <v>0</v>
      </c>
      <c r="DH446" t="s">
        <v>5118</v>
      </c>
      <c r="DI446">
        <v>10000</v>
      </c>
      <c r="DJ446" t="s">
        <v>8571</v>
      </c>
      <c r="DK446">
        <v>1200</v>
      </c>
      <c r="DL446">
        <v>8</v>
      </c>
      <c r="DM446" t="s">
        <v>5133</v>
      </c>
      <c r="DN446" t="s">
        <v>5132</v>
      </c>
      <c r="DO446" t="s">
        <v>8526</v>
      </c>
      <c r="DQ446">
        <f t="shared" si="13"/>
        <v>1</v>
      </c>
    </row>
    <row r="447" spans="1:121" x14ac:dyDescent="0.35">
      <c r="A447" t="str">
        <f t="shared" si="12"/>
        <v>IDM10G12</v>
      </c>
      <c r="B447" t="s">
        <v>5101</v>
      </c>
      <c r="C447">
        <v>10000</v>
      </c>
      <c r="D447" t="s">
        <v>5101</v>
      </c>
      <c r="E447" t="s">
        <v>426</v>
      </c>
      <c r="F447" t="s">
        <v>5101</v>
      </c>
      <c r="G447" t="s">
        <v>5116</v>
      </c>
      <c r="H447" t="s">
        <v>2424</v>
      </c>
      <c r="I447" t="s">
        <v>4453</v>
      </c>
      <c r="J447" t="s">
        <v>5115</v>
      </c>
      <c r="K447">
        <v>10000</v>
      </c>
      <c r="L447" t="s">
        <v>5114</v>
      </c>
      <c r="M447">
        <v>0</v>
      </c>
      <c r="N447" t="s">
        <v>5101</v>
      </c>
      <c r="O447" t="s">
        <v>5113</v>
      </c>
      <c r="P447" t="s">
        <v>5112</v>
      </c>
      <c r="Q447">
        <v>2780807</v>
      </c>
      <c r="R447">
        <v>0</v>
      </c>
      <c r="S447" t="s">
        <v>5111</v>
      </c>
      <c r="T447" t="s">
        <v>5110</v>
      </c>
      <c r="U447">
        <v>0</v>
      </c>
      <c r="V447">
        <v>0</v>
      </c>
      <c r="W447">
        <v>0</v>
      </c>
      <c r="X447">
        <v>0</v>
      </c>
      <c r="Y447" t="s">
        <v>5101</v>
      </c>
      <c r="Z447" t="s">
        <v>5101</v>
      </c>
      <c r="AA447" t="s">
        <v>129</v>
      </c>
      <c r="AB447">
        <v>0</v>
      </c>
      <c r="AC447">
        <v>0</v>
      </c>
      <c r="AD447">
        <v>0</v>
      </c>
      <c r="AE447" t="s">
        <v>514</v>
      </c>
      <c r="AF447" t="s">
        <v>514</v>
      </c>
      <c r="AG447">
        <v>0</v>
      </c>
      <c r="AH447" t="s">
        <v>129</v>
      </c>
      <c r="AI447" t="s">
        <v>514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2.9180199999999998</v>
      </c>
      <c r="AQ447">
        <v>0</v>
      </c>
      <c r="AR447">
        <v>2.8931300000000002</v>
      </c>
      <c r="AS447">
        <v>3.4175160249999998</v>
      </c>
      <c r="AT447">
        <v>4.0999999999999996</v>
      </c>
      <c r="AU447">
        <v>2.920315446</v>
      </c>
      <c r="AV447">
        <v>0</v>
      </c>
      <c r="AW447">
        <v>3.02</v>
      </c>
      <c r="AX447">
        <v>3.28</v>
      </c>
      <c r="AY447">
        <v>0</v>
      </c>
      <c r="AZ447">
        <v>0</v>
      </c>
      <c r="BA447">
        <v>0</v>
      </c>
      <c r="BB447">
        <v>0</v>
      </c>
      <c r="BC447">
        <v>6.95</v>
      </c>
      <c r="BD447">
        <v>5.4569999999999999</v>
      </c>
      <c r="BE447">
        <v>2500</v>
      </c>
      <c r="BF447">
        <v>0</v>
      </c>
      <c r="BG447">
        <v>0</v>
      </c>
      <c r="BH447">
        <v>2500</v>
      </c>
      <c r="BI447">
        <v>2450</v>
      </c>
      <c r="BJ447">
        <v>2090</v>
      </c>
      <c r="BK447">
        <v>0</v>
      </c>
      <c r="BL447">
        <v>3914</v>
      </c>
      <c r="BM447">
        <v>372</v>
      </c>
      <c r="BN447">
        <v>0</v>
      </c>
      <c r="BO447">
        <v>0</v>
      </c>
      <c r="BP447">
        <v>0</v>
      </c>
      <c r="BQ447">
        <v>0</v>
      </c>
      <c r="BR447">
        <v>0</v>
      </c>
      <c r="BS447">
        <v>2450</v>
      </c>
      <c r="BT447">
        <v>2500</v>
      </c>
      <c r="BU447">
        <v>0</v>
      </c>
      <c r="BV447">
        <v>2500</v>
      </c>
      <c r="BW447">
        <v>2500</v>
      </c>
      <c r="BX447">
        <v>1</v>
      </c>
      <c r="BY447">
        <v>1</v>
      </c>
      <c r="BZ447">
        <v>0</v>
      </c>
      <c r="CA447">
        <v>1</v>
      </c>
      <c r="CB447">
        <v>1</v>
      </c>
      <c r="CC447">
        <v>0</v>
      </c>
      <c r="CD447">
        <v>0</v>
      </c>
      <c r="CE447">
        <v>0</v>
      </c>
      <c r="CF447">
        <v>0</v>
      </c>
      <c r="CG447">
        <v>1</v>
      </c>
      <c r="CH447">
        <v>4</v>
      </c>
      <c r="CI447" t="s">
        <v>5109</v>
      </c>
      <c r="CJ447">
        <v>0</v>
      </c>
      <c r="CK447" t="s">
        <v>5100</v>
      </c>
      <c r="CL447" t="s">
        <v>5108</v>
      </c>
      <c r="CM447" t="s">
        <v>5107</v>
      </c>
      <c r="CN447" t="s">
        <v>5106</v>
      </c>
      <c r="CO447">
        <v>0</v>
      </c>
      <c r="CP447" t="s">
        <v>5105</v>
      </c>
      <c r="CQ447" t="s">
        <v>5104</v>
      </c>
      <c r="CR447">
        <v>0</v>
      </c>
      <c r="CS447">
        <v>0</v>
      </c>
      <c r="CT447">
        <v>0</v>
      </c>
      <c r="CU447">
        <v>0</v>
      </c>
      <c r="CV447" t="s">
        <v>5103</v>
      </c>
      <c r="CW447" t="s">
        <v>5102</v>
      </c>
      <c r="CX447" t="s">
        <v>25</v>
      </c>
      <c r="CY447" t="s">
        <v>5101</v>
      </c>
      <c r="CZ447">
        <v>0</v>
      </c>
      <c r="DA447">
        <v>2.8931300000000002</v>
      </c>
      <c r="DB447">
        <v>28931.3</v>
      </c>
      <c r="DC447">
        <v>28931.3</v>
      </c>
      <c r="DD447">
        <v>0</v>
      </c>
      <c r="DE447">
        <v>2500</v>
      </c>
      <c r="DF447" t="s">
        <v>5100</v>
      </c>
      <c r="DG447">
        <v>0</v>
      </c>
      <c r="DH447" t="s">
        <v>5101</v>
      </c>
      <c r="DI447">
        <v>10000</v>
      </c>
      <c r="DJ447" t="s">
        <v>8571</v>
      </c>
      <c r="DK447">
        <v>1200</v>
      </c>
      <c r="DL447">
        <v>38</v>
      </c>
      <c r="DM447" t="s">
        <v>4453</v>
      </c>
      <c r="DN447" t="s">
        <v>5115</v>
      </c>
      <c r="DO447" t="s">
        <v>8526</v>
      </c>
      <c r="DQ447">
        <f t="shared" si="13"/>
        <v>1</v>
      </c>
    </row>
    <row r="448" spans="1:121" x14ac:dyDescent="0.35">
      <c r="A448" t="str">
        <f t="shared" si="12"/>
        <v>IDWD10G1</v>
      </c>
      <c r="B448" t="s">
        <v>4929</v>
      </c>
      <c r="C448">
        <v>10000</v>
      </c>
      <c r="D448" t="s">
        <v>4929</v>
      </c>
      <c r="E448" t="s">
        <v>426</v>
      </c>
      <c r="F448" t="s">
        <v>4929</v>
      </c>
      <c r="G448" t="s">
        <v>4936</v>
      </c>
      <c r="H448" t="s">
        <v>2424</v>
      </c>
      <c r="I448" t="s">
        <v>4935</v>
      </c>
      <c r="J448" t="s">
        <v>4934</v>
      </c>
      <c r="K448">
        <v>10000</v>
      </c>
      <c r="L448" t="s">
        <v>4919</v>
      </c>
      <c r="M448" t="s">
        <v>4929</v>
      </c>
      <c r="N448" t="s">
        <v>4929</v>
      </c>
      <c r="O448" t="s">
        <v>4933</v>
      </c>
      <c r="P448" t="s">
        <v>4932</v>
      </c>
      <c r="Q448">
        <v>3051955</v>
      </c>
      <c r="R448">
        <v>0</v>
      </c>
      <c r="S448" t="s">
        <v>4931</v>
      </c>
      <c r="T448" t="s">
        <v>4930</v>
      </c>
      <c r="U448">
        <v>0</v>
      </c>
      <c r="V448">
        <v>0</v>
      </c>
      <c r="W448">
        <v>0</v>
      </c>
      <c r="X448">
        <v>0</v>
      </c>
      <c r="Y448" t="s">
        <v>4929</v>
      </c>
      <c r="Z448" t="s">
        <v>4929</v>
      </c>
      <c r="AA448" t="s">
        <v>48</v>
      </c>
      <c r="AB448">
        <v>0</v>
      </c>
      <c r="AC448">
        <v>0</v>
      </c>
      <c r="AD448">
        <v>0</v>
      </c>
      <c r="AE448" t="s">
        <v>48</v>
      </c>
      <c r="AF448">
        <v>0</v>
      </c>
      <c r="AG448">
        <v>0</v>
      </c>
      <c r="AH448" t="s">
        <v>48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2.7505299999999999</v>
      </c>
      <c r="AQ448">
        <v>3.0093000000000001</v>
      </c>
      <c r="AR448">
        <v>2.8409900000000001</v>
      </c>
      <c r="AS448">
        <v>3.1546875320000001</v>
      </c>
      <c r="AT448">
        <v>5.01</v>
      </c>
      <c r="AU448">
        <v>2.8815501960000001</v>
      </c>
      <c r="AV448">
        <v>0</v>
      </c>
      <c r="AW448">
        <v>3.06</v>
      </c>
      <c r="AX448">
        <v>3.57</v>
      </c>
      <c r="AY448">
        <v>0</v>
      </c>
      <c r="AZ448">
        <v>0</v>
      </c>
      <c r="BA448">
        <v>0</v>
      </c>
      <c r="BB448">
        <v>0</v>
      </c>
      <c r="BC448">
        <v>6.61</v>
      </c>
      <c r="BD448">
        <v>3.6002999999999998</v>
      </c>
      <c r="BE448">
        <v>130</v>
      </c>
      <c r="BF448">
        <v>60</v>
      </c>
      <c r="BG448">
        <v>0</v>
      </c>
      <c r="BH448">
        <v>240</v>
      </c>
      <c r="BI448">
        <v>10</v>
      </c>
      <c r="BJ448">
        <v>57</v>
      </c>
      <c r="BK448">
        <v>0</v>
      </c>
      <c r="BL448">
        <v>124</v>
      </c>
      <c r="BM448">
        <v>54</v>
      </c>
      <c r="BN448">
        <v>0</v>
      </c>
      <c r="BO448">
        <v>0</v>
      </c>
      <c r="BP448">
        <v>0</v>
      </c>
      <c r="BQ448">
        <v>0</v>
      </c>
      <c r="BR448">
        <v>14</v>
      </c>
      <c r="BS448">
        <v>12720</v>
      </c>
      <c r="BT448">
        <v>1</v>
      </c>
      <c r="BU448">
        <v>1</v>
      </c>
      <c r="BV448">
        <v>240</v>
      </c>
      <c r="BW448">
        <v>1</v>
      </c>
      <c r="BX448">
        <v>1</v>
      </c>
      <c r="BY448">
        <v>1</v>
      </c>
      <c r="BZ448">
        <v>0</v>
      </c>
      <c r="CA448">
        <v>1</v>
      </c>
      <c r="CB448">
        <v>1</v>
      </c>
      <c r="CC448">
        <v>0</v>
      </c>
      <c r="CD448">
        <v>0</v>
      </c>
      <c r="CE448">
        <v>0</v>
      </c>
      <c r="CF448">
        <v>0</v>
      </c>
      <c r="CG448">
        <v>1</v>
      </c>
      <c r="CH448">
        <v>240</v>
      </c>
      <c r="CI448" t="s">
        <v>4918</v>
      </c>
      <c r="CJ448" t="s">
        <v>4928</v>
      </c>
      <c r="CK448" t="s">
        <v>4927</v>
      </c>
      <c r="CL448" t="s">
        <v>4926</v>
      </c>
      <c r="CM448" t="s">
        <v>4925</v>
      </c>
      <c r="CN448" t="s">
        <v>4924</v>
      </c>
      <c r="CO448">
        <v>0</v>
      </c>
      <c r="CP448" t="s">
        <v>4923</v>
      </c>
      <c r="CQ448" t="s">
        <v>4922</v>
      </c>
      <c r="CR448">
        <v>0</v>
      </c>
      <c r="CS448">
        <v>0</v>
      </c>
      <c r="CT448">
        <v>0</v>
      </c>
      <c r="CU448">
        <v>0</v>
      </c>
      <c r="CV448" t="s">
        <v>4921</v>
      </c>
      <c r="CW448" t="s">
        <v>4920</v>
      </c>
      <c r="CX448" t="s">
        <v>23</v>
      </c>
      <c r="CY448" t="s">
        <v>4919</v>
      </c>
      <c r="CZ448" t="s">
        <v>48</v>
      </c>
      <c r="DA448">
        <v>2.7505299999999999</v>
      </c>
      <c r="DB448">
        <v>27505.3</v>
      </c>
      <c r="DC448">
        <v>27505.3</v>
      </c>
      <c r="DD448">
        <v>130</v>
      </c>
      <c r="DE448">
        <v>1</v>
      </c>
      <c r="DF448" t="s">
        <v>4918</v>
      </c>
      <c r="DG448">
        <v>0</v>
      </c>
      <c r="DH448" t="s">
        <v>4929</v>
      </c>
      <c r="DI448">
        <v>10000</v>
      </c>
      <c r="DJ448" t="s">
        <v>8571</v>
      </c>
      <c r="DK448">
        <v>1200</v>
      </c>
      <c r="DL448">
        <v>34</v>
      </c>
      <c r="DM448" t="s">
        <v>4935</v>
      </c>
      <c r="DN448" t="s">
        <v>4934</v>
      </c>
      <c r="DO448" t="s">
        <v>8549</v>
      </c>
      <c r="DQ448">
        <f t="shared" si="13"/>
        <v>1</v>
      </c>
    </row>
    <row r="449" spans="1:121" x14ac:dyDescent="0.35">
      <c r="A449" t="str">
        <f t="shared" si="12"/>
        <v>IDWD15G1</v>
      </c>
      <c r="B449" t="s">
        <v>4910</v>
      </c>
      <c r="C449">
        <v>10000</v>
      </c>
      <c r="D449" t="s">
        <v>4910</v>
      </c>
      <c r="E449" t="s">
        <v>426</v>
      </c>
      <c r="F449" t="s">
        <v>4910</v>
      </c>
      <c r="G449" t="s">
        <v>4917</v>
      </c>
      <c r="H449" t="s">
        <v>2424</v>
      </c>
      <c r="I449" t="s">
        <v>4916</v>
      </c>
      <c r="J449" t="s">
        <v>4915</v>
      </c>
      <c r="K449">
        <v>10000</v>
      </c>
      <c r="L449" t="s">
        <v>4900</v>
      </c>
      <c r="M449" t="s">
        <v>4910</v>
      </c>
      <c r="N449" t="s">
        <v>4910</v>
      </c>
      <c r="O449" t="s">
        <v>4914</v>
      </c>
      <c r="P449" t="s">
        <v>4913</v>
      </c>
      <c r="Q449">
        <v>3051956</v>
      </c>
      <c r="R449">
        <v>0</v>
      </c>
      <c r="S449" t="s">
        <v>4912</v>
      </c>
      <c r="T449" t="s">
        <v>4911</v>
      </c>
      <c r="U449">
        <v>0</v>
      </c>
      <c r="V449">
        <v>0</v>
      </c>
      <c r="W449">
        <v>0</v>
      </c>
      <c r="X449">
        <v>0</v>
      </c>
      <c r="Y449" t="s">
        <v>4910</v>
      </c>
      <c r="Z449" t="s">
        <v>4910</v>
      </c>
      <c r="AA449" t="s">
        <v>48</v>
      </c>
      <c r="AB449">
        <v>0</v>
      </c>
      <c r="AC449">
        <v>0</v>
      </c>
      <c r="AD449">
        <v>0</v>
      </c>
      <c r="AE449" t="s">
        <v>48</v>
      </c>
      <c r="AF449">
        <v>0</v>
      </c>
      <c r="AG449">
        <v>0</v>
      </c>
      <c r="AH449" t="s">
        <v>48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4.1257900000000003</v>
      </c>
      <c r="AQ449">
        <v>4.4279000000000002</v>
      </c>
      <c r="AR449">
        <v>4.2614799999999997</v>
      </c>
      <c r="AS449">
        <v>4.7321103779999998</v>
      </c>
      <c r="AT449">
        <v>6.45</v>
      </c>
      <c r="AU449">
        <v>4.548455916</v>
      </c>
      <c r="AV449">
        <v>0</v>
      </c>
      <c r="AW449">
        <v>5.03</v>
      </c>
      <c r="AX449">
        <v>5.03</v>
      </c>
      <c r="AY449">
        <v>0</v>
      </c>
      <c r="AZ449">
        <v>0</v>
      </c>
      <c r="BA449">
        <v>0</v>
      </c>
      <c r="BB449">
        <v>0</v>
      </c>
      <c r="BC449">
        <v>9.49</v>
      </c>
      <c r="BD449">
        <v>5.4004000000000003</v>
      </c>
      <c r="BE449">
        <v>199</v>
      </c>
      <c r="BF449">
        <v>35</v>
      </c>
      <c r="BG449">
        <v>0</v>
      </c>
      <c r="BH449">
        <v>240</v>
      </c>
      <c r="BI449">
        <v>10</v>
      </c>
      <c r="BJ449">
        <v>99</v>
      </c>
      <c r="BK449">
        <v>0</v>
      </c>
      <c r="BL449">
        <v>470</v>
      </c>
      <c r="BM449">
        <v>99</v>
      </c>
      <c r="BN449">
        <v>0</v>
      </c>
      <c r="BO449">
        <v>0</v>
      </c>
      <c r="BP449">
        <v>0</v>
      </c>
      <c r="BQ449">
        <v>0</v>
      </c>
      <c r="BR449">
        <v>28</v>
      </c>
      <c r="BS449">
        <v>22320</v>
      </c>
      <c r="BT449">
        <v>1</v>
      </c>
      <c r="BU449">
        <v>1</v>
      </c>
      <c r="BV449">
        <v>240</v>
      </c>
      <c r="BW449">
        <v>1</v>
      </c>
      <c r="BX449">
        <v>1</v>
      </c>
      <c r="BY449">
        <v>1</v>
      </c>
      <c r="BZ449">
        <v>0</v>
      </c>
      <c r="CA449">
        <v>1</v>
      </c>
      <c r="CB449">
        <v>1</v>
      </c>
      <c r="CC449">
        <v>0</v>
      </c>
      <c r="CD449">
        <v>0</v>
      </c>
      <c r="CE449">
        <v>0</v>
      </c>
      <c r="CF449">
        <v>0</v>
      </c>
      <c r="CG449">
        <v>1</v>
      </c>
      <c r="CH449">
        <v>240</v>
      </c>
      <c r="CI449" t="s">
        <v>4899</v>
      </c>
      <c r="CJ449" t="s">
        <v>4909</v>
      </c>
      <c r="CK449" t="s">
        <v>4908</v>
      </c>
      <c r="CL449" t="s">
        <v>4907</v>
      </c>
      <c r="CM449" t="s">
        <v>4906</v>
      </c>
      <c r="CN449" t="s">
        <v>4905</v>
      </c>
      <c r="CO449">
        <v>0</v>
      </c>
      <c r="CP449" t="s">
        <v>4904</v>
      </c>
      <c r="CQ449" t="s">
        <v>4903</v>
      </c>
      <c r="CR449">
        <v>0</v>
      </c>
      <c r="CS449">
        <v>0</v>
      </c>
      <c r="CT449">
        <v>0</v>
      </c>
      <c r="CU449">
        <v>0</v>
      </c>
      <c r="CV449" t="s">
        <v>4902</v>
      </c>
      <c r="CW449" t="s">
        <v>4901</v>
      </c>
      <c r="CX449" t="s">
        <v>23</v>
      </c>
      <c r="CY449" t="s">
        <v>4900</v>
      </c>
      <c r="CZ449" t="s">
        <v>48</v>
      </c>
      <c r="DA449">
        <v>4.1257900000000003</v>
      </c>
      <c r="DB449">
        <v>41257.9</v>
      </c>
      <c r="DC449">
        <v>41257.9</v>
      </c>
      <c r="DD449">
        <v>199</v>
      </c>
      <c r="DE449">
        <v>1</v>
      </c>
      <c r="DF449" t="s">
        <v>4899</v>
      </c>
      <c r="DG449">
        <v>0</v>
      </c>
      <c r="DH449" t="s">
        <v>4910</v>
      </c>
      <c r="DI449">
        <v>10000</v>
      </c>
      <c r="DJ449" t="s">
        <v>8571</v>
      </c>
      <c r="DK449">
        <v>1200</v>
      </c>
      <c r="DL449">
        <v>49</v>
      </c>
      <c r="DM449" t="s">
        <v>4916</v>
      </c>
      <c r="DN449" t="s">
        <v>4915</v>
      </c>
      <c r="DO449" t="s">
        <v>8549</v>
      </c>
      <c r="DQ449">
        <f t="shared" si="13"/>
        <v>1</v>
      </c>
    </row>
    <row r="450" spans="1:121" x14ac:dyDescent="0.35">
      <c r="A450" t="str">
        <f t="shared" si="12"/>
        <v>IDWD20G1</v>
      </c>
      <c r="B450" t="s">
        <v>4881</v>
      </c>
      <c r="C450">
        <v>10000</v>
      </c>
      <c r="D450" t="s">
        <v>4881</v>
      </c>
      <c r="E450" t="s">
        <v>426</v>
      </c>
      <c r="F450" t="s">
        <v>4881</v>
      </c>
      <c r="G450" t="s">
        <v>4898</v>
      </c>
      <c r="H450" t="s">
        <v>2424</v>
      </c>
      <c r="I450" t="s">
        <v>4897</v>
      </c>
      <c r="J450" t="s">
        <v>4896</v>
      </c>
      <c r="K450">
        <v>10000</v>
      </c>
      <c r="L450" t="s">
        <v>4895</v>
      </c>
      <c r="M450" t="s">
        <v>4881</v>
      </c>
      <c r="N450" t="s">
        <v>4881</v>
      </c>
      <c r="O450" t="s">
        <v>4894</v>
      </c>
      <c r="P450" t="s">
        <v>4893</v>
      </c>
      <c r="Q450">
        <v>3051957</v>
      </c>
      <c r="R450">
        <v>0</v>
      </c>
      <c r="S450" t="s">
        <v>4892</v>
      </c>
      <c r="T450" t="s">
        <v>4891</v>
      </c>
      <c r="U450">
        <v>0</v>
      </c>
      <c r="V450">
        <v>0</v>
      </c>
      <c r="W450">
        <v>0</v>
      </c>
      <c r="X450">
        <v>0</v>
      </c>
      <c r="Y450" t="s">
        <v>4881</v>
      </c>
      <c r="Z450" t="s">
        <v>4881</v>
      </c>
      <c r="AA450" t="s">
        <v>48</v>
      </c>
      <c r="AB450">
        <v>0</v>
      </c>
      <c r="AC450">
        <v>0</v>
      </c>
      <c r="AD450">
        <v>0</v>
      </c>
      <c r="AE450" t="s">
        <v>48</v>
      </c>
      <c r="AF450">
        <v>0</v>
      </c>
      <c r="AG450">
        <v>0</v>
      </c>
      <c r="AH450" t="s">
        <v>48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5.5009300000000003</v>
      </c>
      <c r="AQ450">
        <v>5.7972999999999999</v>
      </c>
      <c r="AR450">
        <v>5.6818499999999998</v>
      </c>
      <c r="AS450">
        <v>6.4353158349999999</v>
      </c>
      <c r="AT450">
        <v>11</v>
      </c>
      <c r="AU450">
        <v>5.9310831400000001</v>
      </c>
      <c r="AV450">
        <v>0</v>
      </c>
      <c r="AW450">
        <v>6.7</v>
      </c>
      <c r="AX450">
        <v>6.7</v>
      </c>
      <c r="AY450">
        <v>0</v>
      </c>
      <c r="AZ450">
        <v>0</v>
      </c>
      <c r="BA450">
        <v>0</v>
      </c>
      <c r="BB450">
        <v>0</v>
      </c>
      <c r="BC450">
        <v>11.75</v>
      </c>
      <c r="BD450">
        <v>5.4359000000000002</v>
      </c>
      <c r="BE450">
        <v>467</v>
      </c>
      <c r="BF450">
        <v>149</v>
      </c>
      <c r="BG450">
        <v>0</v>
      </c>
      <c r="BH450">
        <v>420</v>
      </c>
      <c r="BI450">
        <v>5</v>
      </c>
      <c r="BJ450">
        <v>240</v>
      </c>
      <c r="BK450">
        <v>0</v>
      </c>
      <c r="BL450">
        <v>465</v>
      </c>
      <c r="BM450">
        <v>240</v>
      </c>
      <c r="BN450">
        <v>0</v>
      </c>
      <c r="BO450">
        <v>0</v>
      </c>
      <c r="BP450">
        <v>0</v>
      </c>
      <c r="BQ450">
        <v>0</v>
      </c>
      <c r="BR450">
        <v>0</v>
      </c>
      <c r="BS450">
        <v>148</v>
      </c>
      <c r="BT450">
        <v>1</v>
      </c>
      <c r="BU450">
        <v>1</v>
      </c>
      <c r="BV450">
        <v>240</v>
      </c>
      <c r="BW450">
        <v>1</v>
      </c>
      <c r="BX450">
        <v>1</v>
      </c>
      <c r="BY450">
        <v>1</v>
      </c>
      <c r="BZ450">
        <v>0</v>
      </c>
      <c r="CA450">
        <v>1</v>
      </c>
      <c r="CB450">
        <v>1</v>
      </c>
      <c r="CC450">
        <v>0</v>
      </c>
      <c r="CD450">
        <v>0</v>
      </c>
      <c r="CE450">
        <v>0</v>
      </c>
      <c r="CF450">
        <v>0</v>
      </c>
      <c r="CG450">
        <v>1</v>
      </c>
      <c r="CH450">
        <v>2</v>
      </c>
      <c r="CI450" t="s">
        <v>4890</v>
      </c>
      <c r="CJ450" t="s">
        <v>4889</v>
      </c>
      <c r="CK450" t="s">
        <v>4888</v>
      </c>
      <c r="CL450" t="s">
        <v>4887</v>
      </c>
      <c r="CM450" t="s">
        <v>4886</v>
      </c>
      <c r="CN450" t="s">
        <v>4885</v>
      </c>
      <c r="CO450">
        <v>0</v>
      </c>
      <c r="CP450" t="s">
        <v>4884</v>
      </c>
      <c r="CQ450" t="s">
        <v>4883</v>
      </c>
      <c r="CR450">
        <v>0</v>
      </c>
      <c r="CS450">
        <v>0</v>
      </c>
      <c r="CT450">
        <v>0</v>
      </c>
      <c r="CU450">
        <v>0</v>
      </c>
      <c r="CV450" t="s">
        <v>4882</v>
      </c>
      <c r="CW450" t="s">
        <v>4880</v>
      </c>
      <c r="CX450" t="s">
        <v>36</v>
      </c>
      <c r="CY450" t="s">
        <v>4881</v>
      </c>
      <c r="CZ450">
        <v>0</v>
      </c>
      <c r="DA450">
        <v>5.4359000000000002</v>
      </c>
      <c r="DB450">
        <v>54359</v>
      </c>
      <c r="DC450">
        <v>54359</v>
      </c>
      <c r="DD450">
        <v>148</v>
      </c>
      <c r="DE450">
        <v>2</v>
      </c>
      <c r="DF450" t="s">
        <v>4880</v>
      </c>
      <c r="DG450">
        <v>0</v>
      </c>
      <c r="DH450" t="s">
        <v>4881</v>
      </c>
      <c r="DI450">
        <v>10000</v>
      </c>
      <c r="DJ450" t="s">
        <v>8571</v>
      </c>
      <c r="DK450">
        <v>1200</v>
      </c>
      <c r="DL450">
        <v>62</v>
      </c>
      <c r="DM450" t="s">
        <v>4897</v>
      </c>
      <c r="DN450" t="s">
        <v>4896</v>
      </c>
      <c r="DO450" t="s">
        <v>8549</v>
      </c>
      <c r="DQ450">
        <f t="shared" si="13"/>
        <v>1</v>
      </c>
    </row>
    <row r="451" spans="1:121" x14ac:dyDescent="0.35">
      <c r="A451" t="str">
        <f t="shared" ref="A451:A514" si="14">LEFT(B451,8)</f>
        <v>IDWD30G1</v>
      </c>
      <c r="B451" t="s">
        <v>4872</v>
      </c>
      <c r="C451">
        <v>10000</v>
      </c>
      <c r="D451" t="s">
        <v>4872</v>
      </c>
      <c r="E451" t="s">
        <v>426</v>
      </c>
      <c r="F451" t="s">
        <v>4872</v>
      </c>
      <c r="G451" t="s">
        <v>4879</v>
      </c>
      <c r="H451" t="s">
        <v>2424</v>
      </c>
      <c r="I451" t="s">
        <v>4878</v>
      </c>
      <c r="J451" t="s">
        <v>4877</v>
      </c>
      <c r="K451">
        <v>10000</v>
      </c>
      <c r="L451" t="s">
        <v>4863</v>
      </c>
      <c r="M451">
        <v>0</v>
      </c>
      <c r="N451" t="s">
        <v>4872</v>
      </c>
      <c r="O451" t="s">
        <v>4876</v>
      </c>
      <c r="P451" t="s">
        <v>4875</v>
      </c>
      <c r="Q451">
        <v>3051958</v>
      </c>
      <c r="R451">
        <v>0</v>
      </c>
      <c r="S451" t="s">
        <v>4874</v>
      </c>
      <c r="T451" t="s">
        <v>4873</v>
      </c>
      <c r="U451">
        <v>0</v>
      </c>
      <c r="V451">
        <v>0</v>
      </c>
      <c r="W451">
        <v>0</v>
      </c>
      <c r="X451">
        <v>0</v>
      </c>
      <c r="Y451" t="s">
        <v>4872</v>
      </c>
      <c r="Z451" t="s">
        <v>4872</v>
      </c>
      <c r="AA451" t="s">
        <v>48</v>
      </c>
      <c r="AB451">
        <v>0</v>
      </c>
      <c r="AC451">
        <v>0</v>
      </c>
      <c r="AD451">
        <v>0</v>
      </c>
      <c r="AE451" t="s">
        <v>48</v>
      </c>
      <c r="AF451">
        <v>0</v>
      </c>
      <c r="AG451">
        <v>0</v>
      </c>
      <c r="AH451" t="s">
        <v>48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8.0502000000000002</v>
      </c>
      <c r="AQ451">
        <v>0</v>
      </c>
      <c r="AR451">
        <v>8.5228300000000008</v>
      </c>
      <c r="AS451">
        <v>9.4638705440000006</v>
      </c>
      <c r="AT451">
        <v>12.9</v>
      </c>
      <c r="AU451">
        <v>8.8772420850000007</v>
      </c>
      <c r="AV451">
        <v>0</v>
      </c>
      <c r="AW451">
        <v>10.39</v>
      </c>
      <c r="AX451">
        <v>9.7200000000000006</v>
      </c>
      <c r="AY451">
        <v>0</v>
      </c>
      <c r="AZ451">
        <v>0</v>
      </c>
      <c r="BA451">
        <v>0</v>
      </c>
      <c r="BB451">
        <v>0</v>
      </c>
      <c r="BC451">
        <v>17.510000000000002</v>
      </c>
      <c r="BD451">
        <v>16.447500000000002</v>
      </c>
      <c r="BE451">
        <v>196</v>
      </c>
      <c r="BF451">
        <v>0</v>
      </c>
      <c r="BG451">
        <v>0</v>
      </c>
      <c r="BH451">
        <v>235</v>
      </c>
      <c r="BI451">
        <v>5</v>
      </c>
      <c r="BJ451">
        <v>240</v>
      </c>
      <c r="BK451">
        <v>0</v>
      </c>
      <c r="BL451">
        <v>133</v>
      </c>
      <c r="BM451">
        <v>240</v>
      </c>
      <c r="BN451">
        <v>0</v>
      </c>
      <c r="BO451">
        <v>0</v>
      </c>
      <c r="BP451">
        <v>0</v>
      </c>
      <c r="BQ451">
        <v>0</v>
      </c>
      <c r="BR451">
        <v>0</v>
      </c>
      <c r="BS451">
        <v>5</v>
      </c>
      <c r="BT451">
        <v>1</v>
      </c>
      <c r="BU451">
        <v>0</v>
      </c>
      <c r="BV451">
        <v>240</v>
      </c>
      <c r="BW451">
        <v>1</v>
      </c>
      <c r="BX451">
        <v>1</v>
      </c>
      <c r="BY451">
        <v>1</v>
      </c>
      <c r="BZ451">
        <v>0</v>
      </c>
      <c r="CA451">
        <v>1</v>
      </c>
      <c r="CB451">
        <v>1</v>
      </c>
      <c r="CC451">
        <v>0</v>
      </c>
      <c r="CD451">
        <v>0</v>
      </c>
      <c r="CE451">
        <v>0</v>
      </c>
      <c r="CF451">
        <v>0</v>
      </c>
      <c r="CG451">
        <v>1</v>
      </c>
      <c r="CH451">
        <v>2</v>
      </c>
      <c r="CI451" t="s">
        <v>4862</v>
      </c>
      <c r="CJ451">
        <v>0</v>
      </c>
      <c r="CK451" t="s">
        <v>4871</v>
      </c>
      <c r="CL451" t="s">
        <v>4870</v>
      </c>
      <c r="CM451" t="s">
        <v>4869</v>
      </c>
      <c r="CN451" t="s">
        <v>4868</v>
      </c>
      <c r="CO451">
        <v>0</v>
      </c>
      <c r="CP451" t="s">
        <v>4867</v>
      </c>
      <c r="CQ451" t="s">
        <v>4866</v>
      </c>
      <c r="CR451">
        <v>0</v>
      </c>
      <c r="CS451">
        <v>0</v>
      </c>
      <c r="CT451">
        <v>0</v>
      </c>
      <c r="CU451">
        <v>0</v>
      </c>
      <c r="CV451" t="s">
        <v>4865</v>
      </c>
      <c r="CW451" t="s">
        <v>4864</v>
      </c>
      <c r="CX451" t="s">
        <v>23</v>
      </c>
      <c r="CY451" t="s">
        <v>4863</v>
      </c>
      <c r="CZ451" t="s">
        <v>48</v>
      </c>
      <c r="DA451">
        <v>8.0502000000000002</v>
      </c>
      <c r="DB451">
        <v>80502</v>
      </c>
      <c r="DC451">
        <v>80502</v>
      </c>
      <c r="DD451">
        <v>196</v>
      </c>
      <c r="DE451">
        <v>1</v>
      </c>
      <c r="DF451" t="s">
        <v>4862</v>
      </c>
      <c r="DG451">
        <v>0</v>
      </c>
      <c r="DH451" t="s">
        <v>4872</v>
      </c>
      <c r="DI451">
        <v>10000</v>
      </c>
      <c r="DJ451" t="s">
        <v>8571</v>
      </c>
      <c r="DK451">
        <v>1200</v>
      </c>
      <c r="DL451">
        <v>87</v>
      </c>
      <c r="DM451" t="s">
        <v>4878</v>
      </c>
      <c r="DN451" t="s">
        <v>4877</v>
      </c>
      <c r="DO451" t="s">
        <v>8549</v>
      </c>
      <c r="DQ451">
        <f t="shared" ref="DQ451:DQ474" si="15">IF(DH451=D451,1,0)</f>
        <v>1</v>
      </c>
    </row>
    <row r="452" spans="1:121" x14ac:dyDescent="0.35">
      <c r="A452" t="str">
        <f t="shared" si="14"/>
        <v>IDWD40G1</v>
      </c>
      <c r="B452" t="s">
        <v>4854</v>
      </c>
      <c r="C452">
        <v>10000</v>
      </c>
      <c r="D452" t="s">
        <v>4854</v>
      </c>
      <c r="E452" t="s">
        <v>426</v>
      </c>
      <c r="F452" t="s">
        <v>4854</v>
      </c>
      <c r="G452" t="s">
        <v>4861</v>
      </c>
      <c r="H452" t="s">
        <v>2424</v>
      </c>
      <c r="I452" t="s">
        <v>4860</v>
      </c>
      <c r="J452" t="s">
        <v>4859</v>
      </c>
      <c r="K452">
        <v>10000</v>
      </c>
      <c r="L452" t="s">
        <v>4844</v>
      </c>
      <c r="M452" t="s">
        <v>4854</v>
      </c>
      <c r="N452" t="s">
        <v>4854</v>
      </c>
      <c r="O452" t="s">
        <v>4858</v>
      </c>
      <c r="P452" t="s">
        <v>4857</v>
      </c>
      <c r="Q452">
        <v>3051959</v>
      </c>
      <c r="R452">
        <v>0</v>
      </c>
      <c r="S452" t="s">
        <v>4856</v>
      </c>
      <c r="T452" t="s">
        <v>4855</v>
      </c>
      <c r="U452">
        <v>0</v>
      </c>
      <c r="V452">
        <v>0</v>
      </c>
      <c r="W452">
        <v>0</v>
      </c>
      <c r="X452">
        <v>0</v>
      </c>
      <c r="Y452" t="s">
        <v>4854</v>
      </c>
      <c r="Z452" t="s">
        <v>4854</v>
      </c>
      <c r="AA452" t="s">
        <v>48</v>
      </c>
      <c r="AB452">
        <v>0</v>
      </c>
      <c r="AC452">
        <v>0</v>
      </c>
      <c r="AD452">
        <v>0</v>
      </c>
      <c r="AE452" t="s">
        <v>48</v>
      </c>
      <c r="AF452">
        <v>0</v>
      </c>
      <c r="AG452">
        <v>0</v>
      </c>
      <c r="AH452" t="s">
        <v>48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10.73352</v>
      </c>
      <c r="AQ452">
        <v>12.2753</v>
      </c>
      <c r="AR452">
        <v>11.36369</v>
      </c>
      <c r="AS452">
        <v>12.61855808</v>
      </c>
      <c r="AT452">
        <v>16.3</v>
      </c>
      <c r="AU452">
        <v>12.327349269999999</v>
      </c>
      <c r="AV452">
        <v>0</v>
      </c>
      <c r="AW452">
        <v>13.86</v>
      </c>
      <c r="AX452">
        <v>12.96</v>
      </c>
      <c r="AY452">
        <v>0</v>
      </c>
      <c r="AZ452">
        <v>0</v>
      </c>
      <c r="BA452">
        <v>0</v>
      </c>
      <c r="BB452">
        <v>0</v>
      </c>
      <c r="BC452">
        <v>25.19</v>
      </c>
      <c r="BD452">
        <v>14.4008</v>
      </c>
      <c r="BE452">
        <v>242</v>
      </c>
      <c r="BF452">
        <v>239</v>
      </c>
      <c r="BG452">
        <v>0</v>
      </c>
      <c r="BH452">
        <v>235</v>
      </c>
      <c r="BI452">
        <v>5</v>
      </c>
      <c r="BJ452">
        <v>68</v>
      </c>
      <c r="BK452">
        <v>0</v>
      </c>
      <c r="BL452">
        <v>353</v>
      </c>
      <c r="BM452">
        <v>28</v>
      </c>
      <c r="BN452">
        <v>0</v>
      </c>
      <c r="BO452">
        <v>0</v>
      </c>
      <c r="BP452">
        <v>0</v>
      </c>
      <c r="BQ452">
        <v>0</v>
      </c>
      <c r="BR452">
        <v>0</v>
      </c>
      <c r="BS452">
        <v>17760</v>
      </c>
      <c r="BT452">
        <v>1</v>
      </c>
      <c r="BU452">
        <v>1</v>
      </c>
      <c r="BV452">
        <v>240</v>
      </c>
      <c r="BW452">
        <v>1</v>
      </c>
      <c r="BX452">
        <v>1</v>
      </c>
      <c r="BY452">
        <v>1</v>
      </c>
      <c r="BZ452">
        <v>0</v>
      </c>
      <c r="CA452">
        <v>1</v>
      </c>
      <c r="CB452">
        <v>1</v>
      </c>
      <c r="CC452">
        <v>0</v>
      </c>
      <c r="CD452">
        <v>0</v>
      </c>
      <c r="CE452">
        <v>0</v>
      </c>
      <c r="CF452">
        <v>0</v>
      </c>
      <c r="CG452">
        <v>1</v>
      </c>
      <c r="CH452">
        <v>240</v>
      </c>
      <c r="CI452" t="s">
        <v>4843</v>
      </c>
      <c r="CJ452" t="s">
        <v>4853</v>
      </c>
      <c r="CK452" t="s">
        <v>4852</v>
      </c>
      <c r="CL452" t="s">
        <v>4851</v>
      </c>
      <c r="CM452" t="s">
        <v>4850</v>
      </c>
      <c r="CN452" t="s">
        <v>4849</v>
      </c>
      <c r="CO452">
        <v>0</v>
      </c>
      <c r="CP452" t="s">
        <v>4848</v>
      </c>
      <c r="CQ452" t="s">
        <v>4847</v>
      </c>
      <c r="CR452">
        <v>0</v>
      </c>
      <c r="CS452">
        <v>0</v>
      </c>
      <c r="CT452">
        <v>0</v>
      </c>
      <c r="CU452">
        <v>0</v>
      </c>
      <c r="CV452" t="s">
        <v>4846</v>
      </c>
      <c r="CW452" t="s">
        <v>4845</v>
      </c>
      <c r="CX452" t="s">
        <v>23</v>
      </c>
      <c r="CY452" t="s">
        <v>4844</v>
      </c>
      <c r="CZ452" t="s">
        <v>48</v>
      </c>
      <c r="DA452">
        <v>10.73352</v>
      </c>
      <c r="DB452">
        <v>107335.2</v>
      </c>
      <c r="DC452">
        <v>107335.2</v>
      </c>
      <c r="DD452">
        <v>242</v>
      </c>
      <c r="DE452">
        <v>1</v>
      </c>
      <c r="DF452" t="s">
        <v>4843</v>
      </c>
      <c r="DG452">
        <v>0</v>
      </c>
      <c r="DH452" t="s">
        <v>4854</v>
      </c>
      <c r="DI452">
        <v>10000</v>
      </c>
      <c r="DJ452" t="s">
        <v>8571</v>
      </c>
      <c r="DK452">
        <v>1200</v>
      </c>
      <c r="DL452">
        <v>110</v>
      </c>
      <c r="DM452" t="s">
        <v>4860</v>
      </c>
      <c r="DN452" t="s">
        <v>4859</v>
      </c>
      <c r="DO452" t="s">
        <v>8549</v>
      </c>
      <c r="DQ452">
        <f t="shared" si="15"/>
        <v>1</v>
      </c>
    </row>
    <row r="453" spans="1:121" x14ac:dyDescent="0.35">
      <c r="A453" t="str">
        <f t="shared" si="14"/>
        <v>GB01SLT0</v>
      </c>
      <c r="B453" t="s">
        <v>6480</v>
      </c>
      <c r="C453">
        <v>10000</v>
      </c>
      <c r="D453" t="s">
        <v>6480</v>
      </c>
      <c r="E453" t="s">
        <v>177</v>
      </c>
      <c r="F453" t="s">
        <v>6480</v>
      </c>
      <c r="G453" t="s">
        <v>6479</v>
      </c>
      <c r="H453" t="s">
        <v>2282</v>
      </c>
      <c r="I453" t="s">
        <v>6478</v>
      </c>
      <c r="J453" t="s">
        <v>6477</v>
      </c>
      <c r="K453">
        <v>10000</v>
      </c>
      <c r="L453" t="s">
        <v>6476</v>
      </c>
      <c r="M453">
        <v>0</v>
      </c>
      <c r="N453">
        <v>0</v>
      </c>
      <c r="O453">
        <v>0</v>
      </c>
      <c r="P453">
        <v>0</v>
      </c>
      <c r="Q453">
        <v>2362873</v>
      </c>
      <c r="R453">
        <v>0</v>
      </c>
      <c r="S453" t="s">
        <v>6475</v>
      </c>
      <c r="T453" t="s">
        <v>6471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 t="s">
        <v>129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 t="s">
        <v>129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0.88168999999999997</v>
      </c>
      <c r="AQ453">
        <v>0</v>
      </c>
      <c r="AR453">
        <v>0</v>
      </c>
      <c r="AS453">
        <v>0</v>
      </c>
      <c r="AT453">
        <v>0</v>
      </c>
      <c r="AU453">
        <v>1.343861975</v>
      </c>
      <c r="AV453">
        <v>0</v>
      </c>
      <c r="AW453">
        <v>1.19</v>
      </c>
      <c r="AX453">
        <v>0.8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599</v>
      </c>
      <c r="BK453">
        <v>0</v>
      </c>
      <c r="BL453">
        <v>0</v>
      </c>
      <c r="BM453">
        <v>599</v>
      </c>
      <c r="BN453">
        <v>0</v>
      </c>
      <c r="BO453">
        <v>0</v>
      </c>
      <c r="BP453">
        <v>0</v>
      </c>
      <c r="BQ453">
        <v>0</v>
      </c>
      <c r="BR453">
        <v>0</v>
      </c>
      <c r="BS453">
        <v>0</v>
      </c>
      <c r="BT453">
        <v>500</v>
      </c>
      <c r="BU453">
        <v>0</v>
      </c>
      <c r="BV453">
        <v>0</v>
      </c>
      <c r="BW453">
        <v>0</v>
      </c>
      <c r="BX453">
        <v>0</v>
      </c>
      <c r="BY453">
        <v>1</v>
      </c>
      <c r="BZ453">
        <v>0</v>
      </c>
      <c r="CA453">
        <v>1</v>
      </c>
      <c r="CB453">
        <v>1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 t="s">
        <v>6474</v>
      </c>
      <c r="CJ453">
        <v>0</v>
      </c>
      <c r="CK453">
        <v>0</v>
      </c>
      <c r="CL453">
        <v>0</v>
      </c>
      <c r="CM453">
        <v>0</v>
      </c>
      <c r="CN453" t="s">
        <v>6473</v>
      </c>
      <c r="CO453">
        <v>0</v>
      </c>
      <c r="CP453" t="s">
        <v>6472</v>
      </c>
      <c r="CQ453" t="s">
        <v>6470</v>
      </c>
      <c r="CR453">
        <v>0</v>
      </c>
      <c r="CS453">
        <v>0</v>
      </c>
      <c r="CT453">
        <v>0</v>
      </c>
      <c r="CU453">
        <v>0</v>
      </c>
      <c r="CV453">
        <v>0</v>
      </c>
      <c r="CW453">
        <v>0</v>
      </c>
      <c r="CX453" t="s">
        <v>30</v>
      </c>
      <c r="CY453" t="s">
        <v>6471</v>
      </c>
      <c r="CZ453">
        <v>0</v>
      </c>
      <c r="DA453">
        <v>0.8</v>
      </c>
      <c r="DB453">
        <v>8000</v>
      </c>
      <c r="DC453">
        <v>8000</v>
      </c>
      <c r="DD453">
        <v>599</v>
      </c>
      <c r="DE453">
        <v>1</v>
      </c>
      <c r="DF453" t="s">
        <v>6470</v>
      </c>
      <c r="DG453">
        <v>0</v>
      </c>
      <c r="DH453" t="s">
        <v>6480</v>
      </c>
      <c r="DI453">
        <v>10000</v>
      </c>
      <c r="DJ453" t="s">
        <v>177</v>
      </c>
      <c r="DK453">
        <v>650</v>
      </c>
      <c r="DL453">
        <v>1</v>
      </c>
      <c r="DM453" t="s">
        <v>6478</v>
      </c>
      <c r="DN453" t="s">
        <v>6477</v>
      </c>
      <c r="DO453" t="s">
        <v>8562</v>
      </c>
      <c r="DQ453">
        <f t="shared" si="15"/>
        <v>1</v>
      </c>
    </row>
    <row r="454" spans="1:121" x14ac:dyDescent="0.35">
      <c r="A454" t="str">
        <f t="shared" si="14"/>
        <v>GC50MPS0</v>
      </c>
      <c r="B454" t="s">
        <v>6272</v>
      </c>
      <c r="C454">
        <v>10000</v>
      </c>
      <c r="D454" t="s">
        <v>6272</v>
      </c>
      <c r="E454" t="s">
        <v>177</v>
      </c>
      <c r="F454" t="s">
        <v>6272</v>
      </c>
      <c r="G454" t="s">
        <v>6278</v>
      </c>
      <c r="H454" t="s">
        <v>2282</v>
      </c>
      <c r="I454" t="s">
        <v>2341</v>
      </c>
      <c r="J454" t="s">
        <v>6277</v>
      </c>
      <c r="K454">
        <v>10000</v>
      </c>
      <c r="L454" t="s">
        <v>6276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 t="s">
        <v>6275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 t="s">
        <v>48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 t="s">
        <v>48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11.686719999999999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17.63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222</v>
      </c>
      <c r="BF454">
        <v>0</v>
      </c>
      <c r="BG454">
        <v>0</v>
      </c>
      <c r="BH454">
        <v>0</v>
      </c>
      <c r="BI454">
        <v>0</v>
      </c>
      <c r="BJ454">
        <v>0</v>
      </c>
      <c r="BK454">
        <v>0</v>
      </c>
      <c r="BL454">
        <v>0</v>
      </c>
      <c r="BM454">
        <v>0</v>
      </c>
      <c r="BN454">
        <v>0</v>
      </c>
      <c r="BO454">
        <v>0</v>
      </c>
      <c r="BP454">
        <v>0</v>
      </c>
      <c r="BQ454">
        <v>0</v>
      </c>
      <c r="BR454">
        <v>0</v>
      </c>
      <c r="BS454">
        <v>0</v>
      </c>
      <c r="BT454">
        <v>1</v>
      </c>
      <c r="BU454">
        <v>0</v>
      </c>
      <c r="BV454">
        <v>0</v>
      </c>
      <c r="BW454">
        <v>0</v>
      </c>
      <c r="BX454">
        <v>0</v>
      </c>
      <c r="BY454">
        <v>0</v>
      </c>
      <c r="BZ454">
        <v>0</v>
      </c>
      <c r="CA454">
        <v>1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 t="s">
        <v>6274</v>
      </c>
      <c r="CJ454">
        <v>0</v>
      </c>
      <c r="CK454">
        <v>0</v>
      </c>
      <c r="CL454">
        <v>0</v>
      </c>
      <c r="CM454">
        <v>0</v>
      </c>
      <c r="CN454">
        <v>0</v>
      </c>
      <c r="CO454">
        <v>0</v>
      </c>
      <c r="CP454" t="s">
        <v>6273</v>
      </c>
      <c r="CQ454">
        <v>0</v>
      </c>
      <c r="CR454">
        <v>0</v>
      </c>
      <c r="CS454">
        <v>0</v>
      </c>
      <c r="CT454">
        <v>0</v>
      </c>
      <c r="CU454">
        <v>0</v>
      </c>
      <c r="CV454">
        <v>0</v>
      </c>
      <c r="CW454">
        <v>0</v>
      </c>
      <c r="CX454" t="s">
        <v>895</v>
      </c>
      <c r="CY454" t="s">
        <v>6272</v>
      </c>
      <c r="CZ454">
        <v>0</v>
      </c>
      <c r="DA454">
        <v>9.9</v>
      </c>
      <c r="DB454">
        <v>99000</v>
      </c>
      <c r="DC454">
        <v>99000</v>
      </c>
      <c r="DD454">
        <v>0</v>
      </c>
      <c r="DE454">
        <v>45</v>
      </c>
      <c r="DF454" t="s">
        <v>6271</v>
      </c>
      <c r="DG454">
        <v>0</v>
      </c>
      <c r="DH454" t="s">
        <v>6272</v>
      </c>
      <c r="DI454">
        <v>10000</v>
      </c>
      <c r="DJ454" t="s">
        <v>177</v>
      </c>
      <c r="DK454">
        <v>650</v>
      </c>
      <c r="DL454">
        <v>50</v>
      </c>
      <c r="DM454" t="s">
        <v>2104</v>
      </c>
      <c r="DN454" t="s">
        <v>6277</v>
      </c>
      <c r="DO454" t="s">
        <v>8549</v>
      </c>
      <c r="DQ454">
        <f t="shared" si="15"/>
        <v>1</v>
      </c>
    </row>
    <row r="455" spans="1:121" x14ac:dyDescent="0.35">
      <c r="A455" t="str">
        <f t="shared" si="14"/>
        <v>GB02SHT0</v>
      </c>
      <c r="B455" t="s">
        <v>6450</v>
      </c>
      <c r="C455">
        <v>10000</v>
      </c>
      <c r="D455" t="s">
        <v>6450</v>
      </c>
      <c r="E455" t="s">
        <v>177</v>
      </c>
      <c r="F455" t="s">
        <v>6450</v>
      </c>
      <c r="G455" t="s">
        <v>6449</v>
      </c>
      <c r="H455" t="s">
        <v>2367</v>
      </c>
      <c r="I455" t="s">
        <v>6448</v>
      </c>
      <c r="J455" t="s">
        <v>6447</v>
      </c>
      <c r="K455">
        <v>10000</v>
      </c>
      <c r="L455" t="s">
        <v>6444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 t="s">
        <v>6446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 t="s">
        <v>196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 t="s">
        <v>196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38.791559999999997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42.68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43</v>
      </c>
      <c r="BF455">
        <v>0</v>
      </c>
      <c r="BG455">
        <v>0</v>
      </c>
      <c r="BH455">
        <v>0</v>
      </c>
      <c r="BI455">
        <v>0</v>
      </c>
      <c r="BJ455">
        <v>0</v>
      </c>
      <c r="BK455">
        <v>0</v>
      </c>
      <c r="BL455">
        <v>22</v>
      </c>
      <c r="BM455">
        <v>0</v>
      </c>
      <c r="BN455">
        <v>0</v>
      </c>
      <c r="BO455">
        <v>0</v>
      </c>
      <c r="BP455">
        <v>0</v>
      </c>
      <c r="BQ455">
        <v>0</v>
      </c>
      <c r="BR455">
        <v>0</v>
      </c>
      <c r="BS455">
        <v>0</v>
      </c>
      <c r="BT455">
        <v>1</v>
      </c>
      <c r="BU455">
        <v>0</v>
      </c>
      <c r="BV455">
        <v>0</v>
      </c>
      <c r="BW455">
        <v>0</v>
      </c>
      <c r="BX455">
        <v>0</v>
      </c>
      <c r="BY455">
        <v>0</v>
      </c>
      <c r="BZ455">
        <v>0</v>
      </c>
      <c r="CA455">
        <v>1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0</v>
      </c>
      <c r="CI455" t="s">
        <v>6443</v>
      </c>
      <c r="CJ455">
        <v>0</v>
      </c>
      <c r="CK455">
        <v>0</v>
      </c>
      <c r="CL455">
        <v>0</v>
      </c>
      <c r="CM455">
        <v>0</v>
      </c>
      <c r="CN455">
        <v>0</v>
      </c>
      <c r="CO455">
        <v>0</v>
      </c>
      <c r="CP455" t="s">
        <v>6445</v>
      </c>
      <c r="CQ455">
        <v>0</v>
      </c>
      <c r="CR455">
        <v>0</v>
      </c>
      <c r="CS455">
        <v>0</v>
      </c>
      <c r="CT455">
        <v>0</v>
      </c>
      <c r="CU455">
        <v>0</v>
      </c>
      <c r="CV455">
        <v>0</v>
      </c>
      <c r="CW455">
        <v>0</v>
      </c>
      <c r="CX455" t="s">
        <v>23</v>
      </c>
      <c r="CY455" t="s">
        <v>6444</v>
      </c>
      <c r="CZ455" t="s">
        <v>196</v>
      </c>
      <c r="DA455">
        <v>38.791559999999997</v>
      </c>
      <c r="DB455">
        <v>387915.6</v>
      </c>
      <c r="DC455">
        <v>387915.6</v>
      </c>
      <c r="DD455">
        <v>43</v>
      </c>
      <c r="DE455">
        <v>1</v>
      </c>
      <c r="DF455" t="s">
        <v>6443</v>
      </c>
      <c r="DG455">
        <v>0</v>
      </c>
      <c r="DH455" t="s">
        <v>6450</v>
      </c>
      <c r="DI455">
        <v>10000</v>
      </c>
      <c r="DJ455" t="s">
        <v>177</v>
      </c>
      <c r="DK455">
        <v>600</v>
      </c>
      <c r="DL455">
        <v>4</v>
      </c>
      <c r="DM455" t="s">
        <v>6448</v>
      </c>
      <c r="DN455" t="s">
        <v>6447</v>
      </c>
      <c r="DO455" t="s">
        <v>8563</v>
      </c>
      <c r="DQ455">
        <f t="shared" si="15"/>
        <v>1</v>
      </c>
    </row>
    <row r="456" spans="1:121" x14ac:dyDescent="0.35">
      <c r="A456" t="str">
        <f t="shared" si="14"/>
        <v>GB05MPS1</v>
      </c>
      <c r="B456" t="s">
        <v>6413</v>
      </c>
      <c r="C456">
        <v>10000</v>
      </c>
      <c r="D456" t="s">
        <v>6413</v>
      </c>
      <c r="E456" t="s">
        <v>177</v>
      </c>
      <c r="F456" t="s">
        <v>6413</v>
      </c>
      <c r="G456" t="s">
        <v>6422</v>
      </c>
      <c r="H456" t="s">
        <v>6388</v>
      </c>
      <c r="I456" t="s">
        <v>4480</v>
      </c>
      <c r="J456" t="s">
        <v>6421</v>
      </c>
      <c r="K456">
        <v>10000</v>
      </c>
      <c r="L456" t="s">
        <v>6420</v>
      </c>
      <c r="M456" t="s">
        <v>6413</v>
      </c>
      <c r="N456">
        <v>0</v>
      </c>
      <c r="O456">
        <v>0</v>
      </c>
      <c r="P456">
        <v>0</v>
      </c>
      <c r="Q456">
        <v>2989886</v>
      </c>
      <c r="R456">
        <v>0</v>
      </c>
      <c r="S456" t="s">
        <v>6419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 t="s">
        <v>6413</v>
      </c>
      <c r="AA456" t="s">
        <v>48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 t="s">
        <v>48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8.7986199999999997</v>
      </c>
      <c r="AQ456">
        <v>8.4030000000000005</v>
      </c>
      <c r="AR456">
        <v>0</v>
      </c>
      <c r="AS456">
        <v>0</v>
      </c>
      <c r="AT456">
        <v>0</v>
      </c>
      <c r="AU456">
        <v>9.1744423299999998</v>
      </c>
      <c r="AV456">
        <v>0</v>
      </c>
      <c r="AW456">
        <v>10.15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8.4030000000000005</v>
      </c>
      <c r="BE456">
        <v>1174</v>
      </c>
      <c r="BF456">
        <v>464</v>
      </c>
      <c r="BG456">
        <v>0</v>
      </c>
      <c r="BH456">
        <v>0</v>
      </c>
      <c r="BI456">
        <v>0</v>
      </c>
      <c r="BJ456">
        <v>82</v>
      </c>
      <c r="BK456">
        <v>0</v>
      </c>
      <c r="BL456">
        <v>505</v>
      </c>
      <c r="BM456">
        <v>0</v>
      </c>
      <c r="BN456">
        <v>0</v>
      </c>
      <c r="BO456">
        <v>0</v>
      </c>
      <c r="BP456">
        <v>0</v>
      </c>
      <c r="BQ456">
        <v>0</v>
      </c>
      <c r="BR456">
        <v>0</v>
      </c>
      <c r="BS456">
        <v>464</v>
      </c>
      <c r="BT456">
        <v>1</v>
      </c>
      <c r="BU456">
        <v>1</v>
      </c>
      <c r="BV456">
        <v>0</v>
      </c>
      <c r="BW456">
        <v>0</v>
      </c>
      <c r="BX456">
        <v>0</v>
      </c>
      <c r="BY456">
        <v>1</v>
      </c>
      <c r="BZ456">
        <v>0</v>
      </c>
      <c r="CA456">
        <v>1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1</v>
      </c>
      <c r="CI456" t="s">
        <v>6418</v>
      </c>
      <c r="CJ456" t="s">
        <v>6417</v>
      </c>
      <c r="CK456">
        <v>0</v>
      </c>
      <c r="CL456">
        <v>0</v>
      </c>
      <c r="CM456">
        <v>0</v>
      </c>
      <c r="CN456" t="s">
        <v>6416</v>
      </c>
      <c r="CO456">
        <v>0</v>
      </c>
      <c r="CP456" t="s">
        <v>6415</v>
      </c>
      <c r="CQ456">
        <v>0</v>
      </c>
      <c r="CR456">
        <v>0</v>
      </c>
      <c r="CS456">
        <v>0</v>
      </c>
      <c r="CT456">
        <v>0</v>
      </c>
      <c r="CU456">
        <v>0</v>
      </c>
      <c r="CV456">
        <v>0</v>
      </c>
      <c r="CW456" t="s">
        <v>6414</v>
      </c>
      <c r="CX456" t="s">
        <v>895</v>
      </c>
      <c r="CY456" t="s">
        <v>6413</v>
      </c>
      <c r="CZ456">
        <v>0</v>
      </c>
      <c r="DA456">
        <v>8.1199999999999992</v>
      </c>
      <c r="DB456">
        <v>81200</v>
      </c>
      <c r="DC456">
        <v>81200</v>
      </c>
      <c r="DD456">
        <v>0</v>
      </c>
      <c r="DE456">
        <v>128</v>
      </c>
      <c r="DF456" t="s">
        <v>6412</v>
      </c>
      <c r="DG456">
        <v>0</v>
      </c>
      <c r="DH456" t="s">
        <v>6413</v>
      </c>
      <c r="DI456">
        <v>10000</v>
      </c>
      <c r="DJ456" t="s">
        <v>177</v>
      </c>
      <c r="DK456">
        <v>1700</v>
      </c>
      <c r="DL456">
        <v>25</v>
      </c>
      <c r="DM456" t="s">
        <v>4480</v>
      </c>
      <c r="DN456" t="s">
        <v>6421</v>
      </c>
      <c r="DO456" t="s">
        <v>8549</v>
      </c>
      <c r="DQ456">
        <f t="shared" si="15"/>
        <v>1</v>
      </c>
    </row>
    <row r="457" spans="1:121" x14ac:dyDescent="0.35">
      <c r="A457" t="str">
        <f t="shared" si="14"/>
        <v>GB10MPS1</v>
      </c>
      <c r="B457" t="s">
        <v>6404</v>
      </c>
      <c r="C457">
        <v>10000</v>
      </c>
      <c r="D457" t="s">
        <v>6404</v>
      </c>
      <c r="E457" t="s">
        <v>177</v>
      </c>
      <c r="F457" t="s">
        <v>6404</v>
      </c>
      <c r="G457" t="s">
        <v>6411</v>
      </c>
      <c r="H457" t="s">
        <v>6388</v>
      </c>
      <c r="I457" t="s">
        <v>4453</v>
      </c>
      <c r="J457" t="s">
        <v>6410</v>
      </c>
      <c r="K457">
        <v>10000</v>
      </c>
      <c r="L457" t="s">
        <v>6409</v>
      </c>
      <c r="M457">
        <v>0</v>
      </c>
      <c r="N457">
        <v>0</v>
      </c>
      <c r="O457">
        <v>0</v>
      </c>
      <c r="P457">
        <v>0</v>
      </c>
      <c r="Q457">
        <v>2989880</v>
      </c>
      <c r="R457">
        <v>0</v>
      </c>
      <c r="S457" t="s">
        <v>6408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 t="s">
        <v>6404</v>
      </c>
      <c r="AA457" t="s">
        <v>48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 t="s">
        <v>48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14.78964</v>
      </c>
      <c r="AQ457">
        <v>0</v>
      </c>
      <c r="AR457">
        <v>0</v>
      </c>
      <c r="AS457">
        <v>0</v>
      </c>
      <c r="AT457">
        <v>0</v>
      </c>
      <c r="AU457">
        <v>16.1263437</v>
      </c>
      <c r="AV457">
        <v>0</v>
      </c>
      <c r="AW457">
        <v>17.73</v>
      </c>
      <c r="AX457">
        <v>0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6.9756</v>
      </c>
      <c r="BE457">
        <v>178</v>
      </c>
      <c r="BF457">
        <v>0</v>
      </c>
      <c r="BG457">
        <v>0</v>
      </c>
      <c r="BH457">
        <v>0</v>
      </c>
      <c r="BI457">
        <v>0</v>
      </c>
      <c r="BJ457">
        <v>46</v>
      </c>
      <c r="BK457">
        <v>0</v>
      </c>
      <c r="BL457">
        <v>583</v>
      </c>
      <c r="BM457">
        <v>0</v>
      </c>
      <c r="BN457">
        <v>0</v>
      </c>
      <c r="BO457">
        <v>0</v>
      </c>
      <c r="BP457">
        <v>0</v>
      </c>
      <c r="BQ457">
        <v>0</v>
      </c>
      <c r="BR457">
        <v>0</v>
      </c>
      <c r="BS457">
        <v>180</v>
      </c>
      <c r="BT457">
        <v>1</v>
      </c>
      <c r="BU457">
        <v>0</v>
      </c>
      <c r="BV457">
        <v>0</v>
      </c>
      <c r="BW457">
        <v>0</v>
      </c>
      <c r="BX457">
        <v>0</v>
      </c>
      <c r="BY457">
        <v>1</v>
      </c>
      <c r="BZ457">
        <v>0</v>
      </c>
      <c r="CA457">
        <v>1</v>
      </c>
      <c r="CB457">
        <v>0</v>
      </c>
      <c r="CC457">
        <v>0</v>
      </c>
      <c r="CD457">
        <v>0</v>
      </c>
      <c r="CE457">
        <v>0</v>
      </c>
      <c r="CF457">
        <v>0</v>
      </c>
      <c r="CG457">
        <v>0</v>
      </c>
      <c r="CH457">
        <v>9</v>
      </c>
      <c r="CI457" t="s">
        <v>6407</v>
      </c>
      <c r="CJ457">
        <v>0</v>
      </c>
      <c r="CK457">
        <v>0</v>
      </c>
      <c r="CL457">
        <v>0</v>
      </c>
      <c r="CM457">
        <v>0</v>
      </c>
      <c r="CN457" t="s">
        <v>6406</v>
      </c>
      <c r="CO457">
        <v>0</v>
      </c>
      <c r="CP457" t="s">
        <v>6405</v>
      </c>
      <c r="CQ457">
        <v>0</v>
      </c>
      <c r="CR457">
        <v>0</v>
      </c>
      <c r="CS457">
        <v>0</v>
      </c>
      <c r="CT457">
        <v>0</v>
      </c>
      <c r="CU457">
        <v>0</v>
      </c>
      <c r="CV457">
        <v>0</v>
      </c>
      <c r="CW457" t="s">
        <v>6403</v>
      </c>
      <c r="CX457" t="s">
        <v>36</v>
      </c>
      <c r="CY457" t="s">
        <v>6404</v>
      </c>
      <c r="CZ457">
        <v>0</v>
      </c>
      <c r="DA457">
        <v>6.9756</v>
      </c>
      <c r="DB457">
        <v>69756</v>
      </c>
      <c r="DC457">
        <v>69756</v>
      </c>
      <c r="DD457">
        <v>180</v>
      </c>
      <c r="DE457">
        <v>9</v>
      </c>
      <c r="DF457" t="s">
        <v>6403</v>
      </c>
      <c r="DG457">
        <v>0</v>
      </c>
      <c r="DH457" t="s">
        <v>6404</v>
      </c>
      <c r="DI457">
        <v>10000</v>
      </c>
      <c r="DJ457" t="s">
        <v>177</v>
      </c>
      <c r="DK457">
        <v>1700</v>
      </c>
      <c r="DL457">
        <v>50</v>
      </c>
      <c r="DM457" t="s">
        <v>4453</v>
      </c>
      <c r="DN457" t="s">
        <v>6410</v>
      </c>
      <c r="DO457" t="s">
        <v>8549</v>
      </c>
      <c r="DQ457">
        <f t="shared" si="15"/>
        <v>1</v>
      </c>
    </row>
    <row r="458" spans="1:121" x14ac:dyDescent="0.35">
      <c r="A458" t="str">
        <f t="shared" si="14"/>
        <v>GB25MPS1</v>
      </c>
      <c r="B458" t="s">
        <v>6397</v>
      </c>
      <c r="C458">
        <v>10000</v>
      </c>
      <c r="D458" t="s">
        <v>6397</v>
      </c>
      <c r="E458" t="s">
        <v>177</v>
      </c>
      <c r="F458" t="s">
        <v>6397</v>
      </c>
      <c r="G458" t="s">
        <v>6402</v>
      </c>
      <c r="H458" t="s">
        <v>6388</v>
      </c>
      <c r="I458" t="s">
        <v>6401</v>
      </c>
      <c r="J458" t="s">
        <v>6400</v>
      </c>
      <c r="K458">
        <v>10000</v>
      </c>
      <c r="L458" t="s">
        <v>6399</v>
      </c>
      <c r="M458" t="s">
        <v>6397</v>
      </c>
      <c r="N458">
        <v>0</v>
      </c>
      <c r="O458">
        <v>0</v>
      </c>
      <c r="P458">
        <v>0</v>
      </c>
      <c r="Q458">
        <v>2989877</v>
      </c>
      <c r="R458">
        <v>0</v>
      </c>
      <c r="S458" t="s">
        <v>6398</v>
      </c>
      <c r="T458" t="s">
        <v>6391</v>
      </c>
      <c r="U458">
        <v>0</v>
      </c>
      <c r="V458">
        <v>0</v>
      </c>
      <c r="W458">
        <v>0</v>
      </c>
      <c r="X458">
        <v>0</v>
      </c>
      <c r="Y458">
        <v>0</v>
      </c>
      <c r="Z458" t="s">
        <v>6397</v>
      </c>
      <c r="AA458" t="s">
        <v>48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 t="s">
        <v>48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33.542119999999997</v>
      </c>
      <c r="AQ458">
        <v>32.28</v>
      </c>
      <c r="AR458">
        <v>0</v>
      </c>
      <c r="AS458">
        <v>0</v>
      </c>
      <c r="AT458">
        <v>0</v>
      </c>
      <c r="AU458">
        <v>35.198846349999997</v>
      </c>
      <c r="AV458">
        <v>0</v>
      </c>
      <c r="AW458">
        <v>36.89</v>
      </c>
      <c r="AX458">
        <v>12.3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15</v>
      </c>
      <c r="BE458">
        <v>38</v>
      </c>
      <c r="BF458">
        <v>45</v>
      </c>
      <c r="BG458">
        <v>0</v>
      </c>
      <c r="BH458">
        <v>0</v>
      </c>
      <c r="BI458">
        <v>0</v>
      </c>
      <c r="BJ458">
        <v>45</v>
      </c>
      <c r="BK458">
        <v>0</v>
      </c>
      <c r="BL458">
        <v>3</v>
      </c>
      <c r="BM458">
        <v>60</v>
      </c>
      <c r="BN458">
        <v>0</v>
      </c>
      <c r="BO458">
        <v>0</v>
      </c>
      <c r="BP458">
        <v>0</v>
      </c>
      <c r="BQ458">
        <v>0</v>
      </c>
      <c r="BR458">
        <v>0</v>
      </c>
      <c r="BS458">
        <v>60</v>
      </c>
      <c r="BT458">
        <v>1</v>
      </c>
      <c r="BU458">
        <v>1</v>
      </c>
      <c r="BV458">
        <v>0</v>
      </c>
      <c r="BW458">
        <v>0</v>
      </c>
      <c r="BX458">
        <v>0</v>
      </c>
      <c r="BY458">
        <v>1</v>
      </c>
      <c r="BZ458">
        <v>0</v>
      </c>
      <c r="CA458">
        <v>1</v>
      </c>
      <c r="CB458">
        <v>120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5</v>
      </c>
      <c r="CI458" t="s">
        <v>6396</v>
      </c>
      <c r="CJ458" t="s">
        <v>6395</v>
      </c>
      <c r="CK458">
        <v>0</v>
      </c>
      <c r="CL458">
        <v>0</v>
      </c>
      <c r="CM458">
        <v>0</v>
      </c>
      <c r="CN458" t="s">
        <v>6394</v>
      </c>
      <c r="CO458">
        <v>0</v>
      </c>
      <c r="CP458" t="s">
        <v>6393</v>
      </c>
      <c r="CQ458" t="s">
        <v>6390</v>
      </c>
      <c r="CR458">
        <v>0</v>
      </c>
      <c r="CS458">
        <v>0</v>
      </c>
      <c r="CT458">
        <v>0</v>
      </c>
      <c r="CU458">
        <v>0</v>
      </c>
      <c r="CV458">
        <v>0</v>
      </c>
      <c r="CW458" t="s">
        <v>6392</v>
      </c>
      <c r="CX458" t="s">
        <v>30</v>
      </c>
      <c r="CY458" t="s">
        <v>6391</v>
      </c>
      <c r="CZ458">
        <v>0</v>
      </c>
      <c r="DA458">
        <v>12.3</v>
      </c>
      <c r="DB458">
        <v>123000</v>
      </c>
      <c r="DC458">
        <v>123000</v>
      </c>
      <c r="DD458">
        <v>60</v>
      </c>
      <c r="DE458">
        <v>120</v>
      </c>
      <c r="DF458" t="s">
        <v>6390</v>
      </c>
      <c r="DG458">
        <v>0</v>
      </c>
      <c r="DH458" t="s">
        <v>6397</v>
      </c>
      <c r="DI458">
        <v>10000</v>
      </c>
      <c r="DJ458" t="s">
        <v>177</v>
      </c>
      <c r="DK458">
        <v>1700</v>
      </c>
      <c r="DL458">
        <v>110</v>
      </c>
      <c r="DM458" t="s">
        <v>6401</v>
      </c>
      <c r="DN458" t="s">
        <v>6400</v>
      </c>
      <c r="DO458" t="s">
        <v>8549</v>
      </c>
      <c r="DQ458">
        <f t="shared" si="15"/>
        <v>1</v>
      </c>
    </row>
    <row r="459" spans="1:121" x14ac:dyDescent="0.35">
      <c r="A459" t="str">
        <f t="shared" si="14"/>
        <v>GB50MPS1</v>
      </c>
      <c r="B459" t="s">
        <v>6384</v>
      </c>
      <c r="C459">
        <v>10000</v>
      </c>
      <c r="D459" t="s">
        <v>6384</v>
      </c>
      <c r="E459" t="s">
        <v>177</v>
      </c>
      <c r="F459" t="s">
        <v>6384</v>
      </c>
      <c r="G459" t="s">
        <v>6389</v>
      </c>
      <c r="H459" t="s">
        <v>6388</v>
      </c>
      <c r="I459" t="s">
        <v>4337</v>
      </c>
      <c r="J459" t="s">
        <v>6387</v>
      </c>
      <c r="K459">
        <v>10000</v>
      </c>
      <c r="L459" t="s">
        <v>6386</v>
      </c>
      <c r="M459" t="s">
        <v>6384</v>
      </c>
      <c r="N459">
        <v>0</v>
      </c>
      <c r="O459">
        <v>0</v>
      </c>
      <c r="P459">
        <v>0</v>
      </c>
      <c r="Q459">
        <v>2989876</v>
      </c>
      <c r="R459">
        <v>0</v>
      </c>
      <c r="S459" t="s">
        <v>6385</v>
      </c>
      <c r="T459" t="s">
        <v>6378</v>
      </c>
      <c r="U459">
        <v>0</v>
      </c>
      <c r="V459">
        <v>0</v>
      </c>
      <c r="W459">
        <v>0</v>
      </c>
      <c r="X459">
        <v>0</v>
      </c>
      <c r="Y459">
        <v>0</v>
      </c>
      <c r="Z459" t="s">
        <v>6384</v>
      </c>
      <c r="AA459" t="s">
        <v>48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 t="s">
        <v>48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62.446300000000001</v>
      </c>
      <c r="AQ459">
        <v>61.02</v>
      </c>
      <c r="AR459">
        <v>0</v>
      </c>
      <c r="AS459">
        <v>0</v>
      </c>
      <c r="AT459">
        <v>0</v>
      </c>
      <c r="AU459">
        <v>68.356056229999993</v>
      </c>
      <c r="AV459">
        <v>0</v>
      </c>
      <c r="AW459">
        <v>66.58</v>
      </c>
      <c r="AX459">
        <v>23.78</v>
      </c>
      <c r="AY459">
        <v>0</v>
      </c>
      <c r="AZ459">
        <v>0</v>
      </c>
      <c r="BA459">
        <v>0</v>
      </c>
      <c r="BB459">
        <v>0</v>
      </c>
      <c r="BC459">
        <v>0</v>
      </c>
      <c r="BD459">
        <v>29</v>
      </c>
      <c r="BE459">
        <v>170</v>
      </c>
      <c r="BF459">
        <v>31</v>
      </c>
      <c r="BG459">
        <v>0</v>
      </c>
      <c r="BH459">
        <v>0</v>
      </c>
      <c r="BI459">
        <v>0</v>
      </c>
      <c r="BJ459">
        <v>6</v>
      </c>
      <c r="BK459">
        <v>0</v>
      </c>
      <c r="BL459">
        <v>18</v>
      </c>
      <c r="BM459">
        <v>30</v>
      </c>
      <c r="BN459">
        <v>0</v>
      </c>
      <c r="BO459">
        <v>0</v>
      </c>
      <c r="BP459">
        <v>0</v>
      </c>
      <c r="BQ459">
        <v>0</v>
      </c>
      <c r="BR459">
        <v>0</v>
      </c>
      <c r="BS459">
        <v>30</v>
      </c>
      <c r="BT459">
        <v>1</v>
      </c>
      <c r="BU459">
        <v>1</v>
      </c>
      <c r="BV459">
        <v>0</v>
      </c>
      <c r="BW459">
        <v>0</v>
      </c>
      <c r="BX459">
        <v>0</v>
      </c>
      <c r="BY459">
        <v>1</v>
      </c>
      <c r="BZ459">
        <v>0</v>
      </c>
      <c r="CA459">
        <v>1</v>
      </c>
      <c r="CB459">
        <v>60</v>
      </c>
      <c r="CC459">
        <v>0</v>
      </c>
      <c r="CD459">
        <v>0</v>
      </c>
      <c r="CE459">
        <v>0</v>
      </c>
      <c r="CF459">
        <v>0</v>
      </c>
      <c r="CG459">
        <v>0</v>
      </c>
      <c r="CH459">
        <v>3</v>
      </c>
      <c r="CI459" t="s">
        <v>6383</v>
      </c>
      <c r="CJ459" t="s">
        <v>6382</v>
      </c>
      <c r="CK459">
        <v>0</v>
      </c>
      <c r="CL459">
        <v>0</v>
      </c>
      <c r="CM459">
        <v>0</v>
      </c>
      <c r="CN459" t="s">
        <v>6381</v>
      </c>
      <c r="CO459">
        <v>0</v>
      </c>
      <c r="CP459" t="s">
        <v>6380</v>
      </c>
      <c r="CQ459" t="s">
        <v>6377</v>
      </c>
      <c r="CR459">
        <v>0</v>
      </c>
      <c r="CS459">
        <v>0</v>
      </c>
      <c r="CT459">
        <v>0</v>
      </c>
      <c r="CU459">
        <v>0</v>
      </c>
      <c r="CV459">
        <v>0</v>
      </c>
      <c r="CW459" t="s">
        <v>6379</v>
      </c>
      <c r="CX459" t="s">
        <v>30</v>
      </c>
      <c r="CY459" t="s">
        <v>6378</v>
      </c>
      <c r="CZ459">
        <v>0</v>
      </c>
      <c r="DA459">
        <v>23.78</v>
      </c>
      <c r="DB459">
        <v>237800</v>
      </c>
      <c r="DC459">
        <v>237800</v>
      </c>
      <c r="DD459">
        <v>30</v>
      </c>
      <c r="DE459">
        <v>60</v>
      </c>
      <c r="DF459" t="s">
        <v>6377</v>
      </c>
      <c r="DG459">
        <v>0</v>
      </c>
      <c r="DH459" t="s">
        <v>6384</v>
      </c>
      <c r="DI459">
        <v>10000</v>
      </c>
      <c r="DJ459" t="s">
        <v>177</v>
      </c>
      <c r="DK459">
        <v>1700</v>
      </c>
      <c r="DL459">
        <v>216</v>
      </c>
      <c r="DM459" t="s">
        <v>4337</v>
      </c>
      <c r="DN459" t="s">
        <v>6387</v>
      </c>
      <c r="DO459" t="s">
        <v>8549</v>
      </c>
      <c r="DQ459">
        <f t="shared" si="15"/>
        <v>1</v>
      </c>
    </row>
    <row r="460" spans="1:121" x14ac:dyDescent="0.35">
      <c r="A460" t="str">
        <f t="shared" si="14"/>
        <v>GB01SLT1</v>
      </c>
      <c r="B460" t="s">
        <v>6465</v>
      </c>
      <c r="C460">
        <v>10000</v>
      </c>
      <c r="D460" t="s">
        <v>6465</v>
      </c>
      <c r="E460" t="s">
        <v>177</v>
      </c>
      <c r="F460" t="s">
        <v>6465</v>
      </c>
      <c r="G460" t="s">
        <v>6469</v>
      </c>
      <c r="H460" t="s">
        <v>2424</v>
      </c>
      <c r="I460" t="s">
        <v>6441</v>
      </c>
      <c r="J460" t="s">
        <v>6468</v>
      </c>
      <c r="K460">
        <v>10000</v>
      </c>
      <c r="L460" t="s">
        <v>6467</v>
      </c>
      <c r="M460">
        <v>0</v>
      </c>
      <c r="N460">
        <v>0</v>
      </c>
      <c r="O460">
        <v>0</v>
      </c>
      <c r="P460">
        <v>0</v>
      </c>
      <c r="Q460">
        <v>2989897</v>
      </c>
      <c r="R460">
        <v>0</v>
      </c>
      <c r="S460" t="s">
        <v>6466</v>
      </c>
      <c r="T460" t="s">
        <v>6460</v>
      </c>
      <c r="U460">
        <v>0</v>
      </c>
      <c r="V460">
        <v>0</v>
      </c>
      <c r="W460">
        <v>0</v>
      </c>
      <c r="X460">
        <v>0</v>
      </c>
      <c r="Y460">
        <v>0</v>
      </c>
      <c r="Z460" t="s">
        <v>6465</v>
      </c>
      <c r="AA460" t="s">
        <v>129</v>
      </c>
      <c r="AB460">
        <v>0</v>
      </c>
      <c r="AC460">
        <v>0</v>
      </c>
      <c r="AD460">
        <v>0</v>
      </c>
      <c r="AE460">
        <v>0</v>
      </c>
      <c r="AF460" t="s">
        <v>514</v>
      </c>
      <c r="AG460">
        <v>0</v>
      </c>
      <c r="AH460" t="s">
        <v>129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1.5441800000000001</v>
      </c>
      <c r="AQ460">
        <v>0</v>
      </c>
      <c r="AR460">
        <v>0</v>
      </c>
      <c r="AS460">
        <v>0</v>
      </c>
      <c r="AT460">
        <v>0</v>
      </c>
      <c r="AU460">
        <v>1.860731965</v>
      </c>
      <c r="AV460">
        <v>0</v>
      </c>
      <c r="AW460">
        <v>2.06</v>
      </c>
      <c r="AX460">
        <v>1.46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1.7805</v>
      </c>
      <c r="BE460">
        <v>1500</v>
      </c>
      <c r="BF460">
        <v>0</v>
      </c>
      <c r="BG460">
        <v>0</v>
      </c>
      <c r="BH460">
        <v>0</v>
      </c>
      <c r="BI460">
        <v>0</v>
      </c>
      <c r="BJ460">
        <v>70</v>
      </c>
      <c r="BK460">
        <v>0</v>
      </c>
      <c r="BL460">
        <v>6831</v>
      </c>
      <c r="BM460">
        <v>2394</v>
      </c>
      <c r="BN460">
        <v>0</v>
      </c>
      <c r="BO460">
        <v>0</v>
      </c>
      <c r="BP460">
        <v>0</v>
      </c>
      <c r="BQ460">
        <v>0</v>
      </c>
      <c r="BR460">
        <v>0</v>
      </c>
      <c r="BS460">
        <v>2394</v>
      </c>
      <c r="BT460">
        <v>500</v>
      </c>
      <c r="BU460">
        <v>0</v>
      </c>
      <c r="BV460">
        <v>0</v>
      </c>
      <c r="BW460">
        <v>0</v>
      </c>
      <c r="BX460">
        <v>0</v>
      </c>
      <c r="BY460">
        <v>1</v>
      </c>
      <c r="BZ460">
        <v>0</v>
      </c>
      <c r="CA460">
        <v>1</v>
      </c>
      <c r="CB460">
        <v>1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35</v>
      </c>
      <c r="CI460" t="s">
        <v>6464</v>
      </c>
      <c r="CJ460">
        <v>0</v>
      </c>
      <c r="CK460">
        <v>0</v>
      </c>
      <c r="CL460">
        <v>0</v>
      </c>
      <c r="CM460">
        <v>0</v>
      </c>
      <c r="CN460" t="s">
        <v>6463</v>
      </c>
      <c r="CO460">
        <v>0</v>
      </c>
      <c r="CP460" t="s">
        <v>6462</v>
      </c>
      <c r="CQ460" t="s">
        <v>6459</v>
      </c>
      <c r="CR460">
        <v>0</v>
      </c>
      <c r="CS460">
        <v>0</v>
      </c>
      <c r="CT460">
        <v>0</v>
      </c>
      <c r="CU460">
        <v>0</v>
      </c>
      <c r="CV460">
        <v>0</v>
      </c>
      <c r="CW460" t="s">
        <v>6461</v>
      </c>
      <c r="CX460" t="s">
        <v>30</v>
      </c>
      <c r="CY460" t="s">
        <v>6460</v>
      </c>
      <c r="CZ460">
        <v>0</v>
      </c>
      <c r="DA460">
        <v>1.46</v>
      </c>
      <c r="DB460">
        <v>14600</v>
      </c>
      <c r="DC460">
        <v>14600</v>
      </c>
      <c r="DD460">
        <v>2394</v>
      </c>
      <c r="DE460">
        <v>1</v>
      </c>
      <c r="DF460" t="s">
        <v>6459</v>
      </c>
      <c r="DG460">
        <v>0</v>
      </c>
      <c r="DH460" t="s">
        <v>6465</v>
      </c>
      <c r="DI460">
        <v>10000</v>
      </c>
      <c r="DJ460" t="s">
        <v>177</v>
      </c>
      <c r="DK460">
        <v>1200</v>
      </c>
      <c r="DL460">
        <v>2.5</v>
      </c>
      <c r="DM460" t="s">
        <v>6441</v>
      </c>
      <c r="DN460" t="s">
        <v>6468</v>
      </c>
      <c r="DO460" t="s">
        <v>8562</v>
      </c>
      <c r="DQ460">
        <f t="shared" si="15"/>
        <v>1</v>
      </c>
    </row>
    <row r="461" spans="1:121" x14ac:dyDescent="0.35">
      <c r="A461" t="str">
        <f t="shared" si="14"/>
        <v>GB01SLT1</v>
      </c>
      <c r="B461" t="s">
        <v>6452</v>
      </c>
      <c r="C461">
        <v>10000</v>
      </c>
      <c r="D461" t="s">
        <v>6452</v>
      </c>
      <c r="E461" t="s">
        <v>177</v>
      </c>
      <c r="F461" t="s">
        <v>6452</v>
      </c>
      <c r="G461" t="s">
        <v>6458</v>
      </c>
      <c r="H461" t="s">
        <v>2424</v>
      </c>
      <c r="I461" t="s">
        <v>6441</v>
      </c>
      <c r="J461" t="s">
        <v>6457</v>
      </c>
      <c r="K461">
        <v>10000</v>
      </c>
      <c r="L461" t="s">
        <v>6456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 t="s">
        <v>6455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 t="s">
        <v>129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 t="s">
        <v>129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1.15188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1.56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5000</v>
      </c>
      <c r="BF461">
        <v>0</v>
      </c>
      <c r="BG461">
        <v>0</v>
      </c>
      <c r="BH461">
        <v>0</v>
      </c>
      <c r="BI461">
        <v>0</v>
      </c>
      <c r="BJ461">
        <v>0</v>
      </c>
      <c r="BK461">
        <v>0</v>
      </c>
      <c r="BL461">
        <v>2359</v>
      </c>
      <c r="BM461">
        <v>0</v>
      </c>
      <c r="BN461">
        <v>0</v>
      </c>
      <c r="BO461">
        <v>0</v>
      </c>
      <c r="BP461">
        <v>0</v>
      </c>
      <c r="BQ461">
        <v>0</v>
      </c>
      <c r="BR461">
        <v>0</v>
      </c>
      <c r="BS461">
        <v>0</v>
      </c>
      <c r="BT461">
        <v>2500</v>
      </c>
      <c r="BU461">
        <v>0</v>
      </c>
      <c r="BV461">
        <v>0</v>
      </c>
      <c r="BW461">
        <v>0</v>
      </c>
      <c r="BX461">
        <v>0</v>
      </c>
      <c r="BY461">
        <v>0</v>
      </c>
      <c r="BZ461">
        <v>0</v>
      </c>
      <c r="CA461">
        <v>1</v>
      </c>
      <c r="CB461">
        <v>0</v>
      </c>
      <c r="CC461">
        <v>0</v>
      </c>
      <c r="CD461">
        <v>0</v>
      </c>
      <c r="CE461">
        <v>0</v>
      </c>
      <c r="CF461">
        <v>0</v>
      </c>
      <c r="CG461">
        <v>0</v>
      </c>
      <c r="CH461">
        <v>0</v>
      </c>
      <c r="CI461" t="s">
        <v>6454</v>
      </c>
      <c r="CJ461">
        <v>0</v>
      </c>
      <c r="CK461">
        <v>0</v>
      </c>
      <c r="CL461">
        <v>0</v>
      </c>
      <c r="CM461">
        <v>0</v>
      </c>
      <c r="CN461">
        <v>0</v>
      </c>
      <c r="CO461">
        <v>0</v>
      </c>
      <c r="CP461" t="s">
        <v>6453</v>
      </c>
      <c r="CQ461">
        <v>0</v>
      </c>
      <c r="CR461">
        <v>0</v>
      </c>
      <c r="CS461">
        <v>0</v>
      </c>
      <c r="CT461">
        <v>0</v>
      </c>
      <c r="CU461">
        <v>0</v>
      </c>
      <c r="CV461">
        <v>0</v>
      </c>
      <c r="CW461">
        <v>0</v>
      </c>
      <c r="CX461" t="s">
        <v>6259</v>
      </c>
      <c r="CY461" t="s">
        <v>6452</v>
      </c>
      <c r="CZ461">
        <v>0</v>
      </c>
      <c r="DA461">
        <v>1.1100000000000001</v>
      </c>
      <c r="DB461">
        <v>11100</v>
      </c>
      <c r="DC461">
        <v>11100</v>
      </c>
      <c r="DD461">
        <v>50</v>
      </c>
      <c r="DE461">
        <v>1</v>
      </c>
      <c r="DF461" t="s">
        <v>6451</v>
      </c>
      <c r="DG461">
        <v>0</v>
      </c>
      <c r="DH461" t="s">
        <v>6452</v>
      </c>
      <c r="DI461">
        <v>10000</v>
      </c>
      <c r="DJ461" t="s">
        <v>177</v>
      </c>
      <c r="DK461">
        <v>1200</v>
      </c>
      <c r="DL461">
        <v>1</v>
      </c>
      <c r="DM461" t="s">
        <v>6441</v>
      </c>
      <c r="DN461" t="s">
        <v>6457</v>
      </c>
      <c r="DO461" t="s">
        <v>8526</v>
      </c>
      <c r="DQ461">
        <f t="shared" si="15"/>
        <v>1</v>
      </c>
    </row>
    <row r="462" spans="1:121" x14ac:dyDescent="0.35">
      <c r="A462" t="str">
        <f t="shared" si="14"/>
        <v>GB02SLT1</v>
      </c>
      <c r="B462" t="s">
        <v>6432</v>
      </c>
      <c r="C462">
        <v>10000</v>
      </c>
      <c r="D462" t="s">
        <v>6432</v>
      </c>
      <c r="E462" t="s">
        <v>177</v>
      </c>
      <c r="F462" t="s">
        <v>6432</v>
      </c>
      <c r="G462" t="s">
        <v>6442</v>
      </c>
      <c r="H462" t="s">
        <v>2424</v>
      </c>
      <c r="I462" t="s">
        <v>6441</v>
      </c>
      <c r="J462" t="s">
        <v>6440</v>
      </c>
      <c r="K462">
        <v>10000</v>
      </c>
      <c r="L462" t="s">
        <v>6439</v>
      </c>
      <c r="M462">
        <v>0</v>
      </c>
      <c r="N462">
        <v>0</v>
      </c>
      <c r="O462">
        <v>0</v>
      </c>
      <c r="P462">
        <v>0</v>
      </c>
      <c r="Q462">
        <v>2362875</v>
      </c>
      <c r="R462">
        <v>0</v>
      </c>
      <c r="S462" t="s">
        <v>6438</v>
      </c>
      <c r="T462" t="s">
        <v>6437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 t="s">
        <v>129</v>
      </c>
      <c r="AB462">
        <v>0</v>
      </c>
      <c r="AC462">
        <v>0</v>
      </c>
      <c r="AD462">
        <v>0</v>
      </c>
      <c r="AE462">
        <v>0</v>
      </c>
      <c r="AF462" t="s">
        <v>514</v>
      </c>
      <c r="AG462">
        <v>0</v>
      </c>
      <c r="AH462" t="s">
        <v>129</v>
      </c>
      <c r="AI462" t="s">
        <v>514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1.9814700000000001</v>
      </c>
      <c r="AQ462">
        <v>0</v>
      </c>
      <c r="AR462">
        <v>0</v>
      </c>
      <c r="AS462">
        <v>0</v>
      </c>
      <c r="AT462">
        <v>0</v>
      </c>
      <c r="AU462">
        <v>2.235462708</v>
      </c>
      <c r="AV462">
        <v>0</v>
      </c>
      <c r="AW462">
        <v>2.65</v>
      </c>
      <c r="AX462">
        <v>2.96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0</v>
      </c>
      <c r="BK462">
        <v>0</v>
      </c>
      <c r="BL462">
        <v>0</v>
      </c>
      <c r="BM462">
        <v>0</v>
      </c>
      <c r="BN462">
        <v>0</v>
      </c>
      <c r="BO462">
        <v>0</v>
      </c>
      <c r="BP462">
        <v>0</v>
      </c>
      <c r="BQ462">
        <v>0</v>
      </c>
      <c r="BR462">
        <v>0</v>
      </c>
      <c r="BS462">
        <v>0</v>
      </c>
      <c r="BT462">
        <v>500</v>
      </c>
      <c r="BU462">
        <v>0</v>
      </c>
      <c r="BV462">
        <v>0</v>
      </c>
      <c r="BW462">
        <v>0</v>
      </c>
      <c r="BX462">
        <v>0</v>
      </c>
      <c r="BY462">
        <v>2500</v>
      </c>
      <c r="BZ462">
        <v>0</v>
      </c>
      <c r="CA462">
        <v>1</v>
      </c>
      <c r="CB462">
        <v>1</v>
      </c>
      <c r="CC462">
        <v>0</v>
      </c>
      <c r="CD462">
        <v>0</v>
      </c>
      <c r="CE462">
        <v>0</v>
      </c>
      <c r="CF462">
        <v>0</v>
      </c>
      <c r="CG462">
        <v>0</v>
      </c>
      <c r="CH462">
        <v>0</v>
      </c>
      <c r="CI462" t="s">
        <v>6436</v>
      </c>
      <c r="CJ462">
        <v>0</v>
      </c>
      <c r="CK462">
        <v>0</v>
      </c>
      <c r="CL462">
        <v>0</v>
      </c>
      <c r="CM462">
        <v>0</v>
      </c>
      <c r="CN462" t="s">
        <v>6435</v>
      </c>
      <c r="CO462">
        <v>0</v>
      </c>
      <c r="CP462" t="s">
        <v>6434</v>
      </c>
      <c r="CQ462" t="s">
        <v>6433</v>
      </c>
      <c r="CR462">
        <v>0</v>
      </c>
      <c r="CS462">
        <v>0</v>
      </c>
      <c r="CT462">
        <v>0</v>
      </c>
      <c r="CU462">
        <v>0</v>
      </c>
      <c r="CV462">
        <v>0</v>
      </c>
      <c r="CW462">
        <v>0</v>
      </c>
      <c r="CX462" t="s">
        <v>895</v>
      </c>
      <c r="CY462" t="s">
        <v>6432</v>
      </c>
      <c r="CZ462">
        <v>0</v>
      </c>
      <c r="DA462">
        <v>1.98</v>
      </c>
      <c r="DB462">
        <v>19800</v>
      </c>
      <c r="DC462">
        <v>19800</v>
      </c>
      <c r="DD462">
        <v>0</v>
      </c>
      <c r="DE462">
        <v>625</v>
      </c>
      <c r="DF462" t="s">
        <v>6431</v>
      </c>
      <c r="DG462">
        <v>0</v>
      </c>
      <c r="DH462" t="s">
        <v>6432</v>
      </c>
      <c r="DI462">
        <v>10000</v>
      </c>
      <c r="DJ462" t="s">
        <v>177</v>
      </c>
      <c r="DK462">
        <v>1200</v>
      </c>
      <c r="DL462">
        <v>2</v>
      </c>
      <c r="DM462" t="s">
        <v>6441</v>
      </c>
      <c r="DN462" t="s">
        <v>6440</v>
      </c>
      <c r="DO462" t="s">
        <v>8562</v>
      </c>
      <c r="DQ462">
        <f t="shared" si="15"/>
        <v>1</v>
      </c>
    </row>
    <row r="463" spans="1:121" x14ac:dyDescent="0.35">
      <c r="A463" t="str">
        <f t="shared" si="14"/>
        <v>GB02SLT1</v>
      </c>
      <c r="B463" t="s">
        <v>6424</v>
      </c>
      <c r="C463">
        <v>10000</v>
      </c>
      <c r="D463" t="s">
        <v>6424</v>
      </c>
      <c r="E463" t="s">
        <v>177</v>
      </c>
      <c r="F463" t="s">
        <v>6424</v>
      </c>
      <c r="G463" t="s">
        <v>6430</v>
      </c>
      <c r="H463" t="s">
        <v>2424</v>
      </c>
      <c r="I463" t="s">
        <v>5389</v>
      </c>
      <c r="J463" t="s">
        <v>6429</v>
      </c>
      <c r="K463">
        <v>10000</v>
      </c>
      <c r="L463" t="s">
        <v>6428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 t="s">
        <v>6427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 t="s">
        <v>129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 t="s">
        <v>129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1.4621900000000001</v>
      </c>
      <c r="AQ463">
        <v>0</v>
      </c>
      <c r="AR463">
        <v>0</v>
      </c>
      <c r="AS463">
        <v>0</v>
      </c>
      <c r="AT463">
        <v>0</v>
      </c>
      <c r="AU463">
        <v>0</v>
      </c>
      <c r="AV463">
        <v>0</v>
      </c>
      <c r="AW463">
        <v>1.95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2500</v>
      </c>
      <c r="BF463">
        <v>0</v>
      </c>
      <c r="BG463">
        <v>0</v>
      </c>
      <c r="BH463">
        <v>0</v>
      </c>
      <c r="BI463">
        <v>0</v>
      </c>
      <c r="BJ463">
        <v>0</v>
      </c>
      <c r="BK463">
        <v>0</v>
      </c>
      <c r="BL463">
        <v>824</v>
      </c>
      <c r="BM463">
        <v>0</v>
      </c>
      <c r="BN463">
        <v>0</v>
      </c>
      <c r="BO463">
        <v>0</v>
      </c>
      <c r="BP463">
        <v>0</v>
      </c>
      <c r="BQ463">
        <v>0</v>
      </c>
      <c r="BR463">
        <v>0</v>
      </c>
      <c r="BS463">
        <v>0</v>
      </c>
      <c r="BT463">
        <v>2500</v>
      </c>
      <c r="BU463">
        <v>0</v>
      </c>
      <c r="BV463">
        <v>0</v>
      </c>
      <c r="BW463">
        <v>0</v>
      </c>
      <c r="BX463">
        <v>0</v>
      </c>
      <c r="BY463">
        <v>0</v>
      </c>
      <c r="BZ463">
        <v>0</v>
      </c>
      <c r="CA463">
        <v>1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 t="s">
        <v>6426</v>
      </c>
      <c r="CJ463">
        <v>0</v>
      </c>
      <c r="CK463">
        <v>0</v>
      </c>
      <c r="CL463">
        <v>0</v>
      </c>
      <c r="CM463">
        <v>0</v>
      </c>
      <c r="CN463">
        <v>0</v>
      </c>
      <c r="CO463">
        <v>0</v>
      </c>
      <c r="CP463" t="s">
        <v>6425</v>
      </c>
      <c r="CQ463">
        <v>0</v>
      </c>
      <c r="CR463">
        <v>0</v>
      </c>
      <c r="CS463">
        <v>0</v>
      </c>
      <c r="CT463">
        <v>0</v>
      </c>
      <c r="CU463">
        <v>0</v>
      </c>
      <c r="CV463">
        <v>0</v>
      </c>
      <c r="CW463">
        <v>0</v>
      </c>
      <c r="CX463" t="s">
        <v>895</v>
      </c>
      <c r="CY463" t="s">
        <v>6424</v>
      </c>
      <c r="CZ463">
        <v>0</v>
      </c>
      <c r="DA463">
        <v>1.46</v>
      </c>
      <c r="DB463">
        <v>14600</v>
      </c>
      <c r="DC463">
        <v>14600</v>
      </c>
      <c r="DD463">
        <v>0</v>
      </c>
      <c r="DE463">
        <v>625</v>
      </c>
      <c r="DF463" t="s">
        <v>6423</v>
      </c>
      <c r="DG463">
        <v>0</v>
      </c>
      <c r="DH463" t="s">
        <v>6424</v>
      </c>
      <c r="DI463">
        <v>10000</v>
      </c>
      <c r="DJ463" t="s">
        <v>177</v>
      </c>
      <c r="DK463">
        <v>1200</v>
      </c>
      <c r="DL463">
        <v>5</v>
      </c>
      <c r="DM463" t="s">
        <v>5389</v>
      </c>
      <c r="DN463" t="s">
        <v>6429</v>
      </c>
      <c r="DO463" t="s">
        <v>8526</v>
      </c>
      <c r="DQ463">
        <f t="shared" si="15"/>
        <v>1</v>
      </c>
    </row>
    <row r="464" spans="1:121" x14ac:dyDescent="0.35">
      <c r="A464" t="str">
        <f t="shared" si="14"/>
        <v>GC02MPS1</v>
      </c>
      <c r="B464" t="s">
        <v>6376</v>
      </c>
      <c r="C464">
        <v>10000</v>
      </c>
      <c r="D464" t="s">
        <v>6376</v>
      </c>
      <c r="E464" t="s">
        <v>177</v>
      </c>
      <c r="F464" t="s">
        <v>6376</v>
      </c>
      <c r="G464" t="s">
        <v>6375</v>
      </c>
      <c r="H464" t="s">
        <v>2424</v>
      </c>
      <c r="I464" t="s">
        <v>5389</v>
      </c>
      <c r="J464" t="s">
        <v>6374</v>
      </c>
      <c r="K464">
        <v>10000</v>
      </c>
      <c r="L464" t="s">
        <v>6368</v>
      </c>
      <c r="M464">
        <v>0</v>
      </c>
      <c r="N464">
        <v>0</v>
      </c>
      <c r="O464">
        <v>0</v>
      </c>
      <c r="P464">
        <v>0</v>
      </c>
      <c r="Q464">
        <v>2989896</v>
      </c>
      <c r="R464">
        <v>0</v>
      </c>
      <c r="S464" t="s">
        <v>6373</v>
      </c>
      <c r="T464" t="s">
        <v>6372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 t="s">
        <v>48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 t="s">
        <v>48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1.66717</v>
      </c>
      <c r="AQ464">
        <v>0</v>
      </c>
      <c r="AR464">
        <v>0</v>
      </c>
      <c r="AS464">
        <v>0</v>
      </c>
      <c r="AT464">
        <v>0</v>
      </c>
      <c r="AU464">
        <v>1.899497215</v>
      </c>
      <c r="AV464">
        <v>0</v>
      </c>
      <c r="AW464">
        <v>2.2200000000000002</v>
      </c>
      <c r="AX464">
        <v>2.0699999999999998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1440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0</v>
      </c>
      <c r="BL464">
        <v>35</v>
      </c>
      <c r="BM464">
        <v>1440</v>
      </c>
      <c r="BN464">
        <v>0</v>
      </c>
      <c r="BO464">
        <v>0</v>
      </c>
      <c r="BP464">
        <v>0</v>
      </c>
      <c r="BQ464">
        <v>0</v>
      </c>
      <c r="BR464">
        <v>0</v>
      </c>
      <c r="BS464">
        <v>0</v>
      </c>
      <c r="BT464">
        <v>1</v>
      </c>
      <c r="BU464">
        <v>0</v>
      </c>
      <c r="BV464">
        <v>0</v>
      </c>
      <c r="BW464">
        <v>0</v>
      </c>
      <c r="BX464">
        <v>0</v>
      </c>
      <c r="BY464">
        <v>1</v>
      </c>
      <c r="BZ464">
        <v>0</v>
      </c>
      <c r="CA464">
        <v>1</v>
      </c>
      <c r="CB464">
        <v>1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 t="s">
        <v>6367</v>
      </c>
      <c r="CJ464">
        <v>0</v>
      </c>
      <c r="CK464">
        <v>0</v>
      </c>
      <c r="CL464">
        <v>0</v>
      </c>
      <c r="CM464">
        <v>0</v>
      </c>
      <c r="CN464" t="s">
        <v>6371</v>
      </c>
      <c r="CO464">
        <v>0</v>
      </c>
      <c r="CP464" t="s">
        <v>6370</v>
      </c>
      <c r="CQ464" t="s">
        <v>6369</v>
      </c>
      <c r="CR464">
        <v>0</v>
      </c>
      <c r="CS464">
        <v>0</v>
      </c>
      <c r="CT464">
        <v>0</v>
      </c>
      <c r="CU464">
        <v>0</v>
      </c>
      <c r="CV464">
        <v>0</v>
      </c>
      <c r="CW464">
        <v>0</v>
      </c>
      <c r="CX464" t="s">
        <v>23</v>
      </c>
      <c r="CY464" t="s">
        <v>6368</v>
      </c>
      <c r="CZ464" t="s">
        <v>48</v>
      </c>
      <c r="DA464">
        <v>1.66717</v>
      </c>
      <c r="DB464">
        <v>16671.7</v>
      </c>
      <c r="DC464">
        <v>16671.7</v>
      </c>
      <c r="DD464">
        <v>1440</v>
      </c>
      <c r="DE464">
        <v>1</v>
      </c>
      <c r="DF464" t="s">
        <v>6367</v>
      </c>
      <c r="DG464">
        <v>0</v>
      </c>
      <c r="DH464" t="s">
        <v>6376</v>
      </c>
      <c r="DI464">
        <v>10000</v>
      </c>
      <c r="DJ464" t="s">
        <v>177</v>
      </c>
      <c r="DK464">
        <v>1200</v>
      </c>
      <c r="DL464">
        <v>12</v>
      </c>
      <c r="DM464" t="s">
        <v>5389</v>
      </c>
      <c r="DN464" t="s">
        <v>6374</v>
      </c>
      <c r="DO464" t="s">
        <v>8525</v>
      </c>
      <c r="DQ464">
        <f t="shared" si="15"/>
        <v>1</v>
      </c>
    </row>
    <row r="465" spans="1:121" x14ac:dyDescent="0.35">
      <c r="A465" t="str">
        <f t="shared" si="14"/>
        <v>GC05MPS1</v>
      </c>
      <c r="B465" t="s">
        <v>6359</v>
      </c>
      <c r="C465">
        <v>10000</v>
      </c>
      <c r="D465" t="s">
        <v>6359</v>
      </c>
      <c r="E465" t="s">
        <v>177</v>
      </c>
      <c r="F465" t="s">
        <v>6359</v>
      </c>
      <c r="G465" t="s">
        <v>6366</v>
      </c>
      <c r="H465" t="s">
        <v>2424</v>
      </c>
      <c r="I465" t="s">
        <v>4480</v>
      </c>
      <c r="J465" t="s">
        <v>6365</v>
      </c>
      <c r="K465">
        <v>10000</v>
      </c>
      <c r="L465" t="s">
        <v>6364</v>
      </c>
      <c r="M465">
        <v>0</v>
      </c>
      <c r="N465">
        <v>0</v>
      </c>
      <c r="O465">
        <v>0</v>
      </c>
      <c r="P465">
        <v>0</v>
      </c>
      <c r="Q465">
        <v>2989895</v>
      </c>
      <c r="R465">
        <v>0</v>
      </c>
      <c r="S465">
        <v>0</v>
      </c>
      <c r="T465" t="s">
        <v>6363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 t="s">
        <v>129</v>
      </c>
      <c r="AB465">
        <v>0</v>
      </c>
      <c r="AC465">
        <v>0</v>
      </c>
      <c r="AD465">
        <v>0</v>
      </c>
      <c r="AE465">
        <v>0</v>
      </c>
      <c r="AF465" t="s">
        <v>514</v>
      </c>
      <c r="AG465">
        <v>0</v>
      </c>
      <c r="AH465">
        <v>0</v>
      </c>
      <c r="AI465" t="s">
        <v>514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3.3296700000000001</v>
      </c>
      <c r="AQ465">
        <v>0</v>
      </c>
      <c r="AR465">
        <v>0</v>
      </c>
      <c r="AS465">
        <v>0</v>
      </c>
      <c r="AT465">
        <v>0</v>
      </c>
      <c r="AU465">
        <v>3.437185436</v>
      </c>
      <c r="AV465">
        <v>0</v>
      </c>
      <c r="AW465">
        <v>0</v>
      </c>
      <c r="AX465">
        <v>3.43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2433</v>
      </c>
      <c r="BK465">
        <v>0</v>
      </c>
      <c r="BL465">
        <v>0</v>
      </c>
      <c r="BM465">
        <v>0</v>
      </c>
      <c r="BN465">
        <v>0</v>
      </c>
      <c r="BO465">
        <v>0</v>
      </c>
      <c r="BP465">
        <v>0</v>
      </c>
      <c r="BQ465">
        <v>0</v>
      </c>
      <c r="BR465">
        <v>0</v>
      </c>
      <c r="BS465">
        <v>0</v>
      </c>
      <c r="BT465">
        <v>2500</v>
      </c>
      <c r="BU465">
        <v>0</v>
      </c>
      <c r="BV465">
        <v>0</v>
      </c>
      <c r="BW465">
        <v>0</v>
      </c>
      <c r="BX465">
        <v>0</v>
      </c>
      <c r="BY465">
        <v>1</v>
      </c>
      <c r="BZ465">
        <v>0</v>
      </c>
      <c r="CA465">
        <v>0</v>
      </c>
      <c r="CB465">
        <v>2500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0</v>
      </c>
      <c r="CI465" t="s">
        <v>6362</v>
      </c>
      <c r="CJ465">
        <v>0</v>
      </c>
      <c r="CK465">
        <v>0</v>
      </c>
      <c r="CL465">
        <v>0</v>
      </c>
      <c r="CM465">
        <v>0</v>
      </c>
      <c r="CN465" t="s">
        <v>6361</v>
      </c>
      <c r="CO465">
        <v>0</v>
      </c>
      <c r="CP465">
        <v>0</v>
      </c>
      <c r="CQ465" t="s">
        <v>6360</v>
      </c>
      <c r="CR465">
        <v>0</v>
      </c>
      <c r="CS465">
        <v>0</v>
      </c>
      <c r="CT465">
        <v>0</v>
      </c>
      <c r="CU465">
        <v>0</v>
      </c>
      <c r="CV465">
        <v>0</v>
      </c>
      <c r="CW465">
        <v>0</v>
      </c>
      <c r="CX465" t="s">
        <v>895</v>
      </c>
      <c r="CY465" t="s">
        <v>6359</v>
      </c>
      <c r="CZ465">
        <v>0</v>
      </c>
      <c r="DA465">
        <v>3.13</v>
      </c>
      <c r="DB465">
        <v>31300</v>
      </c>
      <c r="DC465">
        <v>31300</v>
      </c>
      <c r="DD465">
        <v>0</v>
      </c>
      <c r="DE465">
        <v>625</v>
      </c>
      <c r="DF465" t="s">
        <v>6358</v>
      </c>
      <c r="DG465">
        <v>0</v>
      </c>
      <c r="DH465" t="s">
        <v>6359</v>
      </c>
      <c r="DI465">
        <v>10000</v>
      </c>
      <c r="DJ465" t="s">
        <v>177</v>
      </c>
      <c r="DK465">
        <v>1200</v>
      </c>
      <c r="DL465">
        <v>27</v>
      </c>
      <c r="DM465" t="s">
        <v>4480</v>
      </c>
      <c r="DN465" t="s">
        <v>6365</v>
      </c>
      <c r="DO465" t="s">
        <v>8526</v>
      </c>
      <c r="DQ465">
        <f t="shared" si="15"/>
        <v>1</v>
      </c>
    </row>
    <row r="466" spans="1:121" x14ac:dyDescent="0.35">
      <c r="A466" t="str">
        <f t="shared" si="14"/>
        <v>GC08MPS1</v>
      </c>
      <c r="B466" t="s">
        <v>6357</v>
      </c>
      <c r="C466">
        <v>10000</v>
      </c>
      <c r="D466" t="s">
        <v>6357</v>
      </c>
      <c r="E466" t="s">
        <v>177</v>
      </c>
      <c r="F466" t="s">
        <v>6357</v>
      </c>
      <c r="G466" t="s">
        <v>6356</v>
      </c>
      <c r="H466" t="s">
        <v>2424</v>
      </c>
      <c r="I466" t="s">
        <v>4466</v>
      </c>
      <c r="J466" t="s">
        <v>6355</v>
      </c>
      <c r="K466">
        <v>10000</v>
      </c>
      <c r="L466" t="s">
        <v>6354</v>
      </c>
      <c r="M466">
        <v>0</v>
      </c>
      <c r="N466">
        <v>0</v>
      </c>
      <c r="O466">
        <v>0</v>
      </c>
      <c r="P466">
        <v>0</v>
      </c>
      <c r="Q466">
        <v>2989892</v>
      </c>
      <c r="R466">
        <v>0</v>
      </c>
      <c r="S466" t="s">
        <v>6353</v>
      </c>
      <c r="T466" t="s">
        <v>6349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 t="s">
        <v>48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 t="s">
        <v>48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4.8595100000000002</v>
      </c>
      <c r="AQ466">
        <v>0</v>
      </c>
      <c r="AR466">
        <v>0</v>
      </c>
      <c r="AS466">
        <v>0</v>
      </c>
      <c r="AT466">
        <v>0</v>
      </c>
      <c r="AU466">
        <v>5.1557781540000001</v>
      </c>
      <c r="AV466">
        <v>0</v>
      </c>
      <c r="AW466">
        <v>5.51</v>
      </c>
      <c r="AX466">
        <v>4.1900000000000004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550</v>
      </c>
      <c r="BF466">
        <v>0</v>
      </c>
      <c r="BG466">
        <v>0</v>
      </c>
      <c r="BH466">
        <v>0</v>
      </c>
      <c r="BI466">
        <v>0</v>
      </c>
      <c r="BJ466">
        <v>0</v>
      </c>
      <c r="BK466">
        <v>0</v>
      </c>
      <c r="BL466">
        <v>30</v>
      </c>
      <c r="BM466">
        <v>550</v>
      </c>
      <c r="BN466">
        <v>0</v>
      </c>
      <c r="BO466">
        <v>0</v>
      </c>
      <c r="BP466">
        <v>0</v>
      </c>
      <c r="BQ466">
        <v>0</v>
      </c>
      <c r="BR466">
        <v>0</v>
      </c>
      <c r="BS466">
        <v>0</v>
      </c>
      <c r="BT466">
        <v>1</v>
      </c>
      <c r="BU466">
        <v>0</v>
      </c>
      <c r="BV466">
        <v>0</v>
      </c>
      <c r="BW466">
        <v>0</v>
      </c>
      <c r="BX466">
        <v>0</v>
      </c>
      <c r="BY466">
        <v>1</v>
      </c>
      <c r="BZ466">
        <v>0</v>
      </c>
      <c r="CA466">
        <v>1</v>
      </c>
      <c r="CB466">
        <v>1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 t="s">
        <v>6352</v>
      </c>
      <c r="CJ466">
        <v>0</v>
      </c>
      <c r="CK466">
        <v>0</v>
      </c>
      <c r="CL466">
        <v>0</v>
      </c>
      <c r="CM466">
        <v>0</v>
      </c>
      <c r="CN466" t="s">
        <v>6351</v>
      </c>
      <c r="CO466">
        <v>0</v>
      </c>
      <c r="CP466" t="s">
        <v>6350</v>
      </c>
      <c r="CQ466" t="s">
        <v>6348</v>
      </c>
      <c r="CR466">
        <v>0</v>
      </c>
      <c r="CS466">
        <v>0</v>
      </c>
      <c r="CT466">
        <v>0</v>
      </c>
      <c r="CU466">
        <v>0</v>
      </c>
      <c r="CV466">
        <v>0</v>
      </c>
      <c r="CW466">
        <v>0</v>
      </c>
      <c r="CX466" t="s">
        <v>30</v>
      </c>
      <c r="CY466" t="s">
        <v>6349</v>
      </c>
      <c r="CZ466">
        <v>0</v>
      </c>
      <c r="DA466">
        <v>4.1900000000000004</v>
      </c>
      <c r="DB466">
        <v>41900</v>
      </c>
      <c r="DC466">
        <v>41900</v>
      </c>
      <c r="DD466">
        <v>550</v>
      </c>
      <c r="DE466">
        <v>1</v>
      </c>
      <c r="DF466" t="s">
        <v>6348</v>
      </c>
      <c r="DG466">
        <v>0</v>
      </c>
      <c r="DH466" t="s">
        <v>6357</v>
      </c>
      <c r="DI466">
        <v>10000</v>
      </c>
      <c r="DJ466" t="s">
        <v>177</v>
      </c>
      <c r="DK466">
        <v>1200</v>
      </c>
      <c r="DL466">
        <v>43</v>
      </c>
      <c r="DM466" t="s">
        <v>4466</v>
      </c>
      <c r="DN466" t="s">
        <v>6355</v>
      </c>
      <c r="DO466" t="s">
        <v>8525</v>
      </c>
      <c r="DQ466">
        <f t="shared" si="15"/>
        <v>1</v>
      </c>
    </row>
    <row r="467" spans="1:121" x14ac:dyDescent="0.35">
      <c r="A467" t="str">
        <f t="shared" si="14"/>
        <v>GC08MPS1</v>
      </c>
      <c r="B467" t="s">
        <v>6340</v>
      </c>
      <c r="C467">
        <v>10000</v>
      </c>
      <c r="D467" t="s">
        <v>6340</v>
      </c>
      <c r="E467" t="s">
        <v>177</v>
      </c>
      <c r="F467" t="s">
        <v>6340</v>
      </c>
      <c r="G467" t="s">
        <v>6347</v>
      </c>
      <c r="H467" t="s">
        <v>2424</v>
      </c>
      <c r="I467" t="s">
        <v>4466</v>
      </c>
      <c r="J467" t="s">
        <v>6346</v>
      </c>
      <c r="K467">
        <v>10000</v>
      </c>
      <c r="L467" t="s">
        <v>6345</v>
      </c>
      <c r="M467">
        <v>0</v>
      </c>
      <c r="N467">
        <v>0</v>
      </c>
      <c r="O467">
        <v>0</v>
      </c>
      <c r="P467">
        <v>0</v>
      </c>
      <c r="Q467">
        <v>2989893</v>
      </c>
      <c r="R467">
        <v>0</v>
      </c>
      <c r="S467">
        <v>0</v>
      </c>
      <c r="T467" t="s">
        <v>6344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 t="s">
        <v>129</v>
      </c>
      <c r="AB467">
        <v>0</v>
      </c>
      <c r="AC467">
        <v>0</v>
      </c>
      <c r="AD467">
        <v>0</v>
      </c>
      <c r="AE467">
        <v>0</v>
      </c>
      <c r="AF467" t="s">
        <v>514</v>
      </c>
      <c r="AG467">
        <v>0</v>
      </c>
      <c r="AH467">
        <v>0</v>
      </c>
      <c r="AI467" t="s">
        <v>514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4.34734</v>
      </c>
      <c r="AQ467">
        <v>0</v>
      </c>
      <c r="AR467">
        <v>0</v>
      </c>
      <c r="AS467">
        <v>0</v>
      </c>
      <c r="AT467">
        <v>0</v>
      </c>
      <c r="AU467">
        <v>4.8327344099999996</v>
      </c>
      <c r="AV467">
        <v>0</v>
      </c>
      <c r="AW467">
        <v>0</v>
      </c>
      <c r="AX467">
        <v>4.6500000000000004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0</v>
      </c>
      <c r="BH467">
        <v>0</v>
      </c>
      <c r="BI467">
        <v>0</v>
      </c>
      <c r="BJ467">
        <v>2500</v>
      </c>
      <c r="BK467">
        <v>0</v>
      </c>
      <c r="BL467">
        <v>0</v>
      </c>
      <c r="BM467">
        <v>0</v>
      </c>
      <c r="BN467">
        <v>0</v>
      </c>
      <c r="BO467">
        <v>0</v>
      </c>
      <c r="BP467">
        <v>0</v>
      </c>
      <c r="BQ467">
        <v>0</v>
      </c>
      <c r="BR467">
        <v>0</v>
      </c>
      <c r="BS467">
        <v>0</v>
      </c>
      <c r="BT467">
        <v>2500</v>
      </c>
      <c r="BU467">
        <v>0</v>
      </c>
      <c r="BV467">
        <v>0</v>
      </c>
      <c r="BW467">
        <v>0</v>
      </c>
      <c r="BX467">
        <v>0</v>
      </c>
      <c r="BY467">
        <v>1</v>
      </c>
      <c r="BZ467">
        <v>0</v>
      </c>
      <c r="CA467">
        <v>0</v>
      </c>
      <c r="CB467">
        <v>2500</v>
      </c>
      <c r="CC467">
        <v>0</v>
      </c>
      <c r="CD467">
        <v>0</v>
      </c>
      <c r="CE467">
        <v>0</v>
      </c>
      <c r="CF467">
        <v>0</v>
      </c>
      <c r="CG467">
        <v>0</v>
      </c>
      <c r="CH467">
        <v>0</v>
      </c>
      <c r="CI467" t="s">
        <v>6343</v>
      </c>
      <c r="CJ467">
        <v>0</v>
      </c>
      <c r="CK467">
        <v>0</v>
      </c>
      <c r="CL467">
        <v>0</v>
      </c>
      <c r="CM467">
        <v>0</v>
      </c>
      <c r="CN467" t="s">
        <v>6342</v>
      </c>
      <c r="CO467">
        <v>0</v>
      </c>
      <c r="CP467">
        <v>0</v>
      </c>
      <c r="CQ467" t="s">
        <v>6341</v>
      </c>
      <c r="CR467">
        <v>0</v>
      </c>
      <c r="CS467">
        <v>0</v>
      </c>
      <c r="CT467">
        <v>0</v>
      </c>
      <c r="CU467">
        <v>0</v>
      </c>
      <c r="CV467">
        <v>0</v>
      </c>
      <c r="CW467">
        <v>0</v>
      </c>
      <c r="CX467" t="s">
        <v>895</v>
      </c>
      <c r="CY467" t="s">
        <v>6340</v>
      </c>
      <c r="CZ467">
        <v>0</v>
      </c>
      <c r="DA467">
        <v>4.24</v>
      </c>
      <c r="DB467">
        <v>42400</v>
      </c>
      <c r="DC467">
        <v>42400</v>
      </c>
      <c r="DD467">
        <v>0</v>
      </c>
      <c r="DE467">
        <v>625</v>
      </c>
      <c r="DF467" t="s">
        <v>6339</v>
      </c>
      <c r="DG467">
        <v>0</v>
      </c>
      <c r="DH467" t="s">
        <v>6340</v>
      </c>
      <c r="DI467">
        <v>10000</v>
      </c>
      <c r="DJ467" t="s">
        <v>177</v>
      </c>
      <c r="DK467">
        <v>1200</v>
      </c>
      <c r="DL467">
        <v>40</v>
      </c>
      <c r="DM467" t="s">
        <v>4466</v>
      </c>
      <c r="DN467" t="s">
        <v>6346</v>
      </c>
      <c r="DO467" t="s">
        <v>8526</v>
      </c>
      <c r="DQ467">
        <f t="shared" si="15"/>
        <v>1</v>
      </c>
    </row>
    <row r="468" spans="1:121" x14ac:dyDescent="0.35">
      <c r="A468" t="str">
        <f t="shared" si="14"/>
        <v>GC10MPS1</v>
      </c>
      <c r="B468" t="s">
        <v>6338</v>
      </c>
      <c r="C468">
        <v>10000</v>
      </c>
      <c r="D468" t="s">
        <v>6338</v>
      </c>
      <c r="E468" t="s">
        <v>177</v>
      </c>
      <c r="F468" t="s">
        <v>6338</v>
      </c>
      <c r="G468" t="s">
        <v>6337</v>
      </c>
      <c r="H468" t="s">
        <v>2424</v>
      </c>
      <c r="I468" t="s">
        <v>4453</v>
      </c>
      <c r="J468" t="s">
        <v>6336</v>
      </c>
      <c r="K468">
        <v>10000</v>
      </c>
      <c r="L468" t="s">
        <v>6335</v>
      </c>
      <c r="M468">
        <v>0</v>
      </c>
      <c r="N468">
        <v>0</v>
      </c>
      <c r="O468">
        <v>0</v>
      </c>
      <c r="P468">
        <v>0</v>
      </c>
      <c r="Q468">
        <v>2989890</v>
      </c>
      <c r="R468">
        <v>0</v>
      </c>
      <c r="S468" t="s">
        <v>6334</v>
      </c>
      <c r="T468" t="s">
        <v>6330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 t="s">
        <v>48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 t="s">
        <v>48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6.0743900000000002</v>
      </c>
      <c r="AQ468">
        <v>0</v>
      </c>
      <c r="AR468">
        <v>0</v>
      </c>
      <c r="AS468">
        <v>0</v>
      </c>
      <c r="AT468">
        <v>0</v>
      </c>
      <c r="AU468">
        <v>6.4608748800000004</v>
      </c>
      <c r="AV468">
        <v>0</v>
      </c>
      <c r="AW468">
        <v>6.91</v>
      </c>
      <c r="AX468">
        <v>5.25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449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0</v>
      </c>
      <c r="BL468">
        <v>40</v>
      </c>
      <c r="BM468">
        <v>450</v>
      </c>
      <c r="BN468">
        <v>0</v>
      </c>
      <c r="BO468">
        <v>0</v>
      </c>
      <c r="BP468">
        <v>0</v>
      </c>
      <c r="BQ468">
        <v>0</v>
      </c>
      <c r="BR468">
        <v>0</v>
      </c>
      <c r="BS468">
        <v>0</v>
      </c>
      <c r="BT468">
        <v>1</v>
      </c>
      <c r="BU468">
        <v>0</v>
      </c>
      <c r="BV468">
        <v>0</v>
      </c>
      <c r="BW468">
        <v>0</v>
      </c>
      <c r="BX468">
        <v>0</v>
      </c>
      <c r="BY468">
        <v>1</v>
      </c>
      <c r="BZ468">
        <v>0</v>
      </c>
      <c r="CA468">
        <v>1</v>
      </c>
      <c r="CB468">
        <v>1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 t="s">
        <v>6333</v>
      </c>
      <c r="CJ468">
        <v>0</v>
      </c>
      <c r="CK468">
        <v>0</v>
      </c>
      <c r="CL468">
        <v>0</v>
      </c>
      <c r="CM468">
        <v>0</v>
      </c>
      <c r="CN468" t="s">
        <v>6332</v>
      </c>
      <c r="CO468">
        <v>0</v>
      </c>
      <c r="CP468" t="s">
        <v>6331</v>
      </c>
      <c r="CQ468" t="s">
        <v>6329</v>
      </c>
      <c r="CR468">
        <v>0</v>
      </c>
      <c r="CS468">
        <v>0</v>
      </c>
      <c r="CT468">
        <v>0</v>
      </c>
      <c r="CU468">
        <v>0</v>
      </c>
      <c r="CV468">
        <v>0</v>
      </c>
      <c r="CW468">
        <v>0</v>
      </c>
      <c r="CX468" t="s">
        <v>30</v>
      </c>
      <c r="CY468" t="s">
        <v>6330</v>
      </c>
      <c r="CZ468">
        <v>0</v>
      </c>
      <c r="DA468">
        <v>5.25</v>
      </c>
      <c r="DB468">
        <v>52500</v>
      </c>
      <c r="DC468">
        <v>52500</v>
      </c>
      <c r="DD468">
        <v>450</v>
      </c>
      <c r="DE468">
        <v>1</v>
      </c>
      <c r="DF468" t="s">
        <v>6329</v>
      </c>
      <c r="DG468">
        <v>0</v>
      </c>
      <c r="DH468" t="s">
        <v>6338</v>
      </c>
      <c r="DI468">
        <v>10000</v>
      </c>
      <c r="DJ468" t="s">
        <v>177</v>
      </c>
      <c r="DK468">
        <v>1200</v>
      </c>
      <c r="DL468">
        <v>54</v>
      </c>
      <c r="DM468" t="s">
        <v>4453</v>
      </c>
      <c r="DN468" t="s">
        <v>6336</v>
      </c>
      <c r="DO468" t="s">
        <v>8525</v>
      </c>
      <c r="DQ468">
        <f t="shared" si="15"/>
        <v>1</v>
      </c>
    </row>
    <row r="469" spans="1:121" x14ac:dyDescent="0.35">
      <c r="A469" t="str">
        <f t="shared" si="14"/>
        <v>GC10MPS1</v>
      </c>
      <c r="B469" t="s">
        <v>6321</v>
      </c>
      <c r="C469">
        <v>10000</v>
      </c>
      <c r="D469" t="s">
        <v>6321</v>
      </c>
      <c r="E469" t="s">
        <v>177</v>
      </c>
      <c r="F469" t="s">
        <v>6321</v>
      </c>
      <c r="G469" t="s">
        <v>6328</v>
      </c>
      <c r="H469" t="s">
        <v>2424</v>
      </c>
      <c r="I469" t="s">
        <v>4453</v>
      </c>
      <c r="J469" t="s">
        <v>6327</v>
      </c>
      <c r="K469">
        <v>10000</v>
      </c>
      <c r="L469" t="s">
        <v>6326</v>
      </c>
      <c r="M469">
        <v>0</v>
      </c>
      <c r="N469">
        <v>0</v>
      </c>
      <c r="O469">
        <v>0</v>
      </c>
      <c r="P469">
        <v>0</v>
      </c>
      <c r="Q469">
        <v>2989891</v>
      </c>
      <c r="R469">
        <v>0</v>
      </c>
      <c r="S469">
        <v>0</v>
      </c>
      <c r="T469" t="s">
        <v>6325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 t="s">
        <v>129</v>
      </c>
      <c r="AB469">
        <v>0</v>
      </c>
      <c r="AC469">
        <v>0</v>
      </c>
      <c r="AD469">
        <v>0</v>
      </c>
      <c r="AE469">
        <v>0</v>
      </c>
      <c r="AF469" t="s">
        <v>514</v>
      </c>
      <c r="AG469">
        <v>0</v>
      </c>
      <c r="AH469">
        <v>0</v>
      </c>
      <c r="AI469" t="s">
        <v>514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5.4161200000000003</v>
      </c>
      <c r="AQ469">
        <v>0</v>
      </c>
      <c r="AR469">
        <v>0</v>
      </c>
      <c r="AS469">
        <v>0</v>
      </c>
      <c r="AT469">
        <v>0</v>
      </c>
      <c r="AU469">
        <v>6.0215353880000002</v>
      </c>
      <c r="AV469">
        <v>0</v>
      </c>
      <c r="AW469">
        <v>0</v>
      </c>
      <c r="AX469">
        <v>5.79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2490</v>
      </c>
      <c r="BK469">
        <v>0</v>
      </c>
      <c r="BL469">
        <v>0</v>
      </c>
      <c r="BM469">
        <v>0</v>
      </c>
      <c r="BN469">
        <v>0</v>
      </c>
      <c r="BO469">
        <v>0</v>
      </c>
      <c r="BP469">
        <v>0</v>
      </c>
      <c r="BQ469">
        <v>0</v>
      </c>
      <c r="BR469">
        <v>0</v>
      </c>
      <c r="BS469">
        <v>0</v>
      </c>
      <c r="BT469">
        <v>2500</v>
      </c>
      <c r="BU469">
        <v>0</v>
      </c>
      <c r="BV469">
        <v>0</v>
      </c>
      <c r="BW469">
        <v>0</v>
      </c>
      <c r="BX469">
        <v>0</v>
      </c>
      <c r="BY469">
        <v>1</v>
      </c>
      <c r="BZ469">
        <v>0</v>
      </c>
      <c r="CA469">
        <v>0</v>
      </c>
      <c r="CB469">
        <v>2500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0</v>
      </c>
      <c r="CI469" t="s">
        <v>6324</v>
      </c>
      <c r="CJ469">
        <v>0</v>
      </c>
      <c r="CK469">
        <v>0</v>
      </c>
      <c r="CL469">
        <v>0</v>
      </c>
      <c r="CM469">
        <v>0</v>
      </c>
      <c r="CN469" t="s">
        <v>6323</v>
      </c>
      <c r="CO469">
        <v>0</v>
      </c>
      <c r="CP469">
        <v>0</v>
      </c>
      <c r="CQ469" t="s">
        <v>6322</v>
      </c>
      <c r="CR469">
        <v>0</v>
      </c>
      <c r="CS469">
        <v>0</v>
      </c>
      <c r="CT469">
        <v>0</v>
      </c>
      <c r="CU469">
        <v>0</v>
      </c>
      <c r="CV469">
        <v>0</v>
      </c>
      <c r="CW469">
        <v>0</v>
      </c>
      <c r="CX469" t="s">
        <v>895</v>
      </c>
      <c r="CY469" t="s">
        <v>6321</v>
      </c>
      <c r="CZ469">
        <v>0</v>
      </c>
      <c r="DA469">
        <v>5.23</v>
      </c>
      <c r="DB469">
        <v>52300</v>
      </c>
      <c r="DC469">
        <v>52300</v>
      </c>
      <c r="DD469">
        <v>0</v>
      </c>
      <c r="DE469">
        <v>625</v>
      </c>
      <c r="DF469" t="s">
        <v>6320</v>
      </c>
      <c r="DG469">
        <v>0</v>
      </c>
      <c r="DH469" t="s">
        <v>6321</v>
      </c>
      <c r="DI469">
        <v>10000</v>
      </c>
      <c r="DJ469" t="s">
        <v>177</v>
      </c>
      <c r="DK469">
        <v>1200</v>
      </c>
      <c r="DL469">
        <v>50</v>
      </c>
      <c r="DM469" t="s">
        <v>4453</v>
      </c>
      <c r="DN469" t="s">
        <v>6327</v>
      </c>
      <c r="DO469" t="s">
        <v>8526</v>
      </c>
      <c r="DQ469">
        <f t="shared" si="15"/>
        <v>1</v>
      </c>
    </row>
    <row r="470" spans="1:121" x14ac:dyDescent="0.35">
      <c r="A470" t="str">
        <f t="shared" si="14"/>
        <v>GC15MPS1</v>
      </c>
      <c r="B470" t="s">
        <v>6319</v>
      </c>
      <c r="C470">
        <v>10000</v>
      </c>
      <c r="D470" t="s">
        <v>6319</v>
      </c>
      <c r="E470" t="s">
        <v>177</v>
      </c>
      <c r="F470" t="s">
        <v>6319</v>
      </c>
      <c r="G470" t="s">
        <v>6318</v>
      </c>
      <c r="H470" t="s">
        <v>2424</v>
      </c>
      <c r="I470" t="s">
        <v>4440</v>
      </c>
      <c r="J470" t="s">
        <v>6317</v>
      </c>
      <c r="K470">
        <v>10000</v>
      </c>
      <c r="L470" t="s">
        <v>6316</v>
      </c>
      <c r="M470">
        <v>0</v>
      </c>
      <c r="N470">
        <v>0</v>
      </c>
      <c r="O470">
        <v>0</v>
      </c>
      <c r="P470">
        <v>0</v>
      </c>
      <c r="Q470">
        <v>2989888</v>
      </c>
      <c r="R470">
        <v>0</v>
      </c>
      <c r="S470" t="s">
        <v>6315</v>
      </c>
      <c r="T470" t="s">
        <v>6311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 t="s">
        <v>48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 t="s">
        <v>48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7.5654700000000004</v>
      </c>
      <c r="AQ470">
        <v>0</v>
      </c>
      <c r="AR470">
        <v>0</v>
      </c>
      <c r="AS470">
        <v>0</v>
      </c>
      <c r="AT470">
        <v>0</v>
      </c>
      <c r="AU470">
        <v>7.7272063559999999</v>
      </c>
      <c r="AV470">
        <v>0</v>
      </c>
      <c r="AW470">
        <v>8.7200000000000006</v>
      </c>
      <c r="AX470">
        <v>6.63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344</v>
      </c>
      <c r="BF470">
        <v>0</v>
      </c>
      <c r="BG470">
        <v>0</v>
      </c>
      <c r="BH470">
        <v>0</v>
      </c>
      <c r="BI470">
        <v>0</v>
      </c>
      <c r="BJ470">
        <v>0</v>
      </c>
      <c r="BK470">
        <v>0</v>
      </c>
      <c r="BL470">
        <v>50</v>
      </c>
      <c r="BM470">
        <v>350</v>
      </c>
      <c r="BN470">
        <v>0</v>
      </c>
      <c r="BO470">
        <v>0</v>
      </c>
      <c r="BP470">
        <v>0</v>
      </c>
      <c r="BQ470">
        <v>0</v>
      </c>
      <c r="BR470">
        <v>0</v>
      </c>
      <c r="BS470">
        <v>0</v>
      </c>
      <c r="BT470">
        <v>1</v>
      </c>
      <c r="BU470">
        <v>0</v>
      </c>
      <c r="BV470">
        <v>0</v>
      </c>
      <c r="BW470">
        <v>0</v>
      </c>
      <c r="BX470">
        <v>0</v>
      </c>
      <c r="BY470">
        <v>1</v>
      </c>
      <c r="BZ470">
        <v>0</v>
      </c>
      <c r="CA470">
        <v>1</v>
      </c>
      <c r="CB470">
        <v>1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 t="s">
        <v>6314</v>
      </c>
      <c r="CJ470">
        <v>0</v>
      </c>
      <c r="CK470">
        <v>0</v>
      </c>
      <c r="CL470">
        <v>0</v>
      </c>
      <c r="CM470">
        <v>0</v>
      </c>
      <c r="CN470" t="s">
        <v>6313</v>
      </c>
      <c r="CO470">
        <v>0</v>
      </c>
      <c r="CP470" t="s">
        <v>6312</v>
      </c>
      <c r="CQ470" t="s">
        <v>6310</v>
      </c>
      <c r="CR470">
        <v>0</v>
      </c>
      <c r="CS470">
        <v>0</v>
      </c>
      <c r="CT470">
        <v>0</v>
      </c>
      <c r="CU470">
        <v>0</v>
      </c>
      <c r="CV470">
        <v>0</v>
      </c>
      <c r="CW470">
        <v>0</v>
      </c>
      <c r="CX470" t="s">
        <v>30</v>
      </c>
      <c r="CY470" t="s">
        <v>6311</v>
      </c>
      <c r="CZ470">
        <v>0</v>
      </c>
      <c r="DA470">
        <v>6.63</v>
      </c>
      <c r="DB470">
        <v>66300</v>
      </c>
      <c r="DC470">
        <v>66300</v>
      </c>
      <c r="DD470">
        <v>350</v>
      </c>
      <c r="DE470">
        <v>1</v>
      </c>
      <c r="DF470" t="s">
        <v>6310</v>
      </c>
      <c r="DG470">
        <v>0</v>
      </c>
      <c r="DH470" t="s">
        <v>6319</v>
      </c>
      <c r="DI470">
        <v>10000</v>
      </c>
      <c r="DJ470" t="s">
        <v>177</v>
      </c>
      <c r="DK470">
        <v>1200</v>
      </c>
      <c r="DL470">
        <v>82</v>
      </c>
      <c r="DM470" t="s">
        <v>4440</v>
      </c>
      <c r="DN470" t="s">
        <v>6317</v>
      </c>
      <c r="DO470" t="s">
        <v>8525</v>
      </c>
      <c r="DQ470">
        <f t="shared" si="15"/>
        <v>1</v>
      </c>
    </row>
    <row r="471" spans="1:121" x14ac:dyDescent="0.35">
      <c r="A471" t="str">
        <f t="shared" si="14"/>
        <v>GC15MPS1</v>
      </c>
      <c r="B471" t="s">
        <v>6309</v>
      </c>
      <c r="C471">
        <v>10000</v>
      </c>
      <c r="D471" t="s">
        <v>6309</v>
      </c>
      <c r="E471" t="s">
        <v>177</v>
      </c>
      <c r="F471" t="s">
        <v>6309</v>
      </c>
      <c r="G471" t="s">
        <v>6308</v>
      </c>
      <c r="H471" t="s">
        <v>2424</v>
      </c>
      <c r="I471" t="s">
        <v>4440</v>
      </c>
      <c r="J471" t="s">
        <v>6307</v>
      </c>
      <c r="K471">
        <v>10000</v>
      </c>
      <c r="L471" t="s">
        <v>6306</v>
      </c>
      <c r="M471">
        <v>0</v>
      </c>
      <c r="N471">
        <v>0</v>
      </c>
      <c r="O471">
        <v>0</v>
      </c>
      <c r="P471">
        <v>0</v>
      </c>
      <c r="Q471">
        <v>2989887</v>
      </c>
      <c r="R471">
        <v>0</v>
      </c>
      <c r="S471" t="s">
        <v>6305</v>
      </c>
      <c r="T471" t="s">
        <v>6301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 t="s">
        <v>48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 t="s">
        <v>48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8.3042800000000003</v>
      </c>
      <c r="AQ471">
        <v>0</v>
      </c>
      <c r="AR471">
        <v>0</v>
      </c>
      <c r="AS471">
        <v>0</v>
      </c>
      <c r="AT471">
        <v>0</v>
      </c>
      <c r="AU471">
        <v>8.4895895919999997</v>
      </c>
      <c r="AV471">
        <v>0</v>
      </c>
      <c r="AW471">
        <v>9.57</v>
      </c>
      <c r="AX471">
        <v>7.27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320</v>
      </c>
      <c r="BF471">
        <v>0</v>
      </c>
      <c r="BG471">
        <v>0</v>
      </c>
      <c r="BH471">
        <v>0</v>
      </c>
      <c r="BI471">
        <v>0</v>
      </c>
      <c r="BJ471">
        <v>0</v>
      </c>
      <c r="BK471">
        <v>0</v>
      </c>
      <c r="BL471">
        <v>27</v>
      </c>
      <c r="BM471">
        <v>330</v>
      </c>
      <c r="BN471">
        <v>0</v>
      </c>
      <c r="BO471">
        <v>0</v>
      </c>
      <c r="BP471">
        <v>0</v>
      </c>
      <c r="BQ471">
        <v>0</v>
      </c>
      <c r="BR471">
        <v>0</v>
      </c>
      <c r="BS471">
        <v>0</v>
      </c>
      <c r="BT471">
        <v>1</v>
      </c>
      <c r="BU471">
        <v>0</v>
      </c>
      <c r="BV471">
        <v>0</v>
      </c>
      <c r="BW471">
        <v>0</v>
      </c>
      <c r="BX471">
        <v>0</v>
      </c>
      <c r="BY471">
        <v>1</v>
      </c>
      <c r="BZ471">
        <v>0</v>
      </c>
      <c r="CA471">
        <v>1</v>
      </c>
      <c r="CB471">
        <v>1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 t="s">
        <v>6304</v>
      </c>
      <c r="CJ471">
        <v>0</v>
      </c>
      <c r="CK471">
        <v>0</v>
      </c>
      <c r="CL471">
        <v>0</v>
      </c>
      <c r="CM471">
        <v>0</v>
      </c>
      <c r="CN471" t="s">
        <v>6303</v>
      </c>
      <c r="CO471">
        <v>0</v>
      </c>
      <c r="CP471" t="s">
        <v>6302</v>
      </c>
      <c r="CQ471" t="s">
        <v>6300</v>
      </c>
      <c r="CR471">
        <v>0</v>
      </c>
      <c r="CS471">
        <v>0</v>
      </c>
      <c r="CT471">
        <v>0</v>
      </c>
      <c r="CU471">
        <v>0</v>
      </c>
      <c r="CV471">
        <v>0</v>
      </c>
      <c r="CW471">
        <v>0</v>
      </c>
      <c r="CX471" t="s">
        <v>30</v>
      </c>
      <c r="CY471" t="s">
        <v>6301</v>
      </c>
      <c r="CZ471">
        <v>0</v>
      </c>
      <c r="DA471">
        <v>7.27</v>
      </c>
      <c r="DB471">
        <v>72700</v>
      </c>
      <c r="DC471">
        <v>72700</v>
      </c>
      <c r="DD471">
        <v>330</v>
      </c>
      <c r="DE471">
        <v>1</v>
      </c>
      <c r="DF471" t="s">
        <v>6300</v>
      </c>
      <c r="DG471">
        <v>0</v>
      </c>
      <c r="DH471" t="s">
        <v>6309</v>
      </c>
      <c r="DI471">
        <v>10000</v>
      </c>
      <c r="DJ471" t="s">
        <v>177</v>
      </c>
      <c r="DK471">
        <v>1200</v>
      </c>
      <c r="DL471">
        <v>75</v>
      </c>
      <c r="DM471" t="s">
        <v>4440</v>
      </c>
      <c r="DN471" t="s">
        <v>6307</v>
      </c>
      <c r="DO471" t="s">
        <v>8549</v>
      </c>
      <c r="DQ471">
        <f t="shared" si="15"/>
        <v>1</v>
      </c>
    </row>
    <row r="472" spans="1:121" x14ac:dyDescent="0.35">
      <c r="A472" t="str">
        <f t="shared" si="14"/>
        <v>GC20MPS1</v>
      </c>
      <c r="B472" t="s">
        <v>6299</v>
      </c>
      <c r="C472">
        <v>10000</v>
      </c>
      <c r="D472" t="s">
        <v>6299</v>
      </c>
      <c r="E472" t="s">
        <v>177</v>
      </c>
      <c r="F472" t="s">
        <v>6299</v>
      </c>
      <c r="G472" t="s">
        <v>6298</v>
      </c>
      <c r="H472" t="s">
        <v>2424</v>
      </c>
      <c r="I472" t="s">
        <v>4426</v>
      </c>
      <c r="J472" t="s">
        <v>6297</v>
      </c>
      <c r="K472">
        <v>10000</v>
      </c>
      <c r="L472" t="s">
        <v>6296</v>
      </c>
      <c r="M472">
        <v>0</v>
      </c>
      <c r="N472">
        <v>0</v>
      </c>
      <c r="O472">
        <v>0</v>
      </c>
      <c r="P472">
        <v>0</v>
      </c>
      <c r="Q472">
        <v>2989884</v>
      </c>
      <c r="R472">
        <v>0</v>
      </c>
      <c r="S472" t="s">
        <v>6295</v>
      </c>
      <c r="T472" t="s">
        <v>6291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 t="s">
        <v>48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 t="s">
        <v>48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11.01304</v>
      </c>
      <c r="AQ472">
        <v>0</v>
      </c>
      <c r="AR472">
        <v>0</v>
      </c>
      <c r="AS472">
        <v>0</v>
      </c>
      <c r="AT472">
        <v>0</v>
      </c>
      <c r="AU472">
        <v>10.324478060000001</v>
      </c>
      <c r="AV472">
        <v>0</v>
      </c>
      <c r="AW472">
        <v>11.65</v>
      </c>
      <c r="AX472">
        <v>8.85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465</v>
      </c>
      <c r="BF472">
        <v>0</v>
      </c>
      <c r="BG472">
        <v>0</v>
      </c>
      <c r="BH472">
        <v>0</v>
      </c>
      <c r="BI472">
        <v>0</v>
      </c>
      <c r="BJ472">
        <v>0</v>
      </c>
      <c r="BK472">
        <v>0</v>
      </c>
      <c r="BL472">
        <v>50</v>
      </c>
      <c r="BM472">
        <v>250</v>
      </c>
      <c r="BN472">
        <v>0</v>
      </c>
      <c r="BO472">
        <v>0</v>
      </c>
      <c r="BP472">
        <v>0</v>
      </c>
      <c r="BQ472">
        <v>0</v>
      </c>
      <c r="BR472">
        <v>0</v>
      </c>
      <c r="BS472">
        <v>0</v>
      </c>
      <c r="BT472">
        <v>1</v>
      </c>
      <c r="BU472">
        <v>0</v>
      </c>
      <c r="BV472">
        <v>0</v>
      </c>
      <c r="BW472">
        <v>0</v>
      </c>
      <c r="BX472">
        <v>0</v>
      </c>
      <c r="BY472">
        <v>1</v>
      </c>
      <c r="BZ472">
        <v>0</v>
      </c>
      <c r="CA472">
        <v>1</v>
      </c>
      <c r="CB472">
        <v>1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 t="s">
        <v>6294</v>
      </c>
      <c r="CJ472">
        <v>0</v>
      </c>
      <c r="CK472">
        <v>0</v>
      </c>
      <c r="CL472">
        <v>0</v>
      </c>
      <c r="CM472">
        <v>0</v>
      </c>
      <c r="CN472" t="s">
        <v>6293</v>
      </c>
      <c r="CO472">
        <v>0</v>
      </c>
      <c r="CP472" t="s">
        <v>6292</v>
      </c>
      <c r="CQ472" t="s">
        <v>6290</v>
      </c>
      <c r="CR472">
        <v>0</v>
      </c>
      <c r="CS472">
        <v>0</v>
      </c>
      <c r="CT472">
        <v>0</v>
      </c>
      <c r="CU472">
        <v>0</v>
      </c>
      <c r="CV472">
        <v>0</v>
      </c>
      <c r="CW472">
        <v>0</v>
      </c>
      <c r="CX472" t="s">
        <v>30</v>
      </c>
      <c r="CY472" t="s">
        <v>6291</v>
      </c>
      <c r="CZ472">
        <v>0</v>
      </c>
      <c r="DA472">
        <v>8.85</v>
      </c>
      <c r="DB472">
        <v>88500</v>
      </c>
      <c r="DC472">
        <v>88500</v>
      </c>
      <c r="DD472">
        <v>250</v>
      </c>
      <c r="DE472">
        <v>1</v>
      </c>
      <c r="DF472" t="s">
        <v>6290</v>
      </c>
      <c r="DG472">
        <v>0</v>
      </c>
      <c r="DH472" t="s">
        <v>6299</v>
      </c>
      <c r="DI472">
        <v>10000</v>
      </c>
      <c r="DJ472" t="s">
        <v>177</v>
      </c>
      <c r="DK472">
        <v>1200</v>
      </c>
      <c r="DL472">
        <v>94</v>
      </c>
      <c r="DM472" t="s">
        <v>4426</v>
      </c>
      <c r="DN472" t="s">
        <v>6297</v>
      </c>
      <c r="DO472" t="s">
        <v>8525</v>
      </c>
      <c r="DQ472">
        <f t="shared" si="15"/>
        <v>1</v>
      </c>
    </row>
    <row r="473" spans="1:121" x14ac:dyDescent="0.35">
      <c r="A473" t="str">
        <f t="shared" si="14"/>
        <v>GC20MPS1</v>
      </c>
      <c r="B473" t="s">
        <v>6285</v>
      </c>
      <c r="C473">
        <v>10000</v>
      </c>
      <c r="D473" t="s">
        <v>6285</v>
      </c>
      <c r="E473" t="s">
        <v>177</v>
      </c>
      <c r="F473" t="s">
        <v>6285</v>
      </c>
      <c r="G473" t="s">
        <v>6289</v>
      </c>
      <c r="H473" t="s">
        <v>2424</v>
      </c>
      <c r="I473" t="s">
        <v>4426</v>
      </c>
      <c r="J473" t="s">
        <v>6288</v>
      </c>
      <c r="K473">
        <v>10000</v>
      </c>
      <c r="L473" t="s">
        <v>6287</v>
      </c>
      <c r="M473">
        <v>0</v>
      </c>
      <c r="N473">
        <v>0</v>
      </c>
      <c r="O473">
        <v>0</v>
      </c>
      <c r="P473">
        <v>0</v>
      </c>
      <c r="Q473">
        <v>2989883</v>
      </c>
      <c r="R473">
        <v>0</v>
      </c>
      <c r="S473" t="s">
        <v>6286</v>
      </c>
      <c r="T473" t="s">
        <v>6280</v>
      </c>
      <c r="U473">
        <v>0</v>
      </c>
      <c r="V473">
        <v>0</v>
      </c>
      <c r="W473">
        <v>0</v>
      </c>
      <c r="X473">
        <v>0</v>
      </c>
      <c r="Y473">
        <v>0</v>
      </c>
      <c r="Z473" t="s">
        <v>6285</v>
      </c>
      <c r="AA473" t="s">
        <v>48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 t="s">
        <v>48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11.840479999999999</v>
      </c>
      <c r="AQ473">
        <v>0</v>
      </c>
      <c r="AR473">
        <v>0</v>
      </c>
      <c r="AS473">
        <v>0</v>
      </c>
      <c r="AT473">
        <v>0</v>
      </c>
      <c r="AU473">
        <v>11.11270479</v>
      </c>
      <c r="AV473">
        <v>0</v>
      </c>
      <c r="AW473">
        <v>12.53</v>
      </c>
      <c r="AX473">
        <v>4.05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4.9390000000000001</v>
      </c>
      <c r="BE473">
        <v>170</v>
      </c>
      <c r="BF473">
        <v>0</v>
      </c>
      <c r="BG473">
        <v>0</v>
      </c>
      <c r="BH473">
        <v>0</v>
      </c>
      <c r="BI473">
        <v>0</v>
      </c>
      <c r="BJ473">
        <v>104</v>
      </c>
      <c r="BK473">
        <v>0</v>
      </c>
      <c r="BL473">
        <v>230</v>
      </c>
      <c r="BM473">
        <v>120</v>
      </c>
      <c r="BN473">
        <v>0</v>
      </c>
      <c r="BO473">
        <v>0</v>
      </c>
      <c r="BP473">
        <v>0</v>
      </c>
      <c r="BQ473">
        <v>0</v>
      </c>
      <c r="BR473">
        <v>0</v>
      </c>
      <c r="BS473">
        <v>120</v>
      </c>
      <c r="BT473">
        <v>1</v>
      </c>
      <c r="BU473">
        <v>0</v>
      </c>
      <c r="BV473">
        <v>0</v>
      </c>
      <c r="BW473">
        <v>0</v>
      </c>
      <c r="BX473">
        <v>0</v>
      </c>
      <c r="BY473">
        <v>1</v>
      </c>
      <c r="BZ473">
        <v>0</v>
      </c>
      <c r="CA473">
        <v>1</v>
      </c>
      <c r="CB473">
        <v>240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13</v>
      </c>
      <c r="CI473" t="s">
        <v>6284</v>
      </c>
      <c r="CJ473">
        <v>0</v>
      </c>
      <c r="CK473">
        <v>0</v>
      </c>
      <c r="CL473">
        <v>0</v>
      </c>
      <c r="CM473">
        <v>0</v>
      </c>
      <c r="CN473" t="s">
        <v>6283</v>
      </c>
      <c r="CO473">
        <v>0</v>
      </c>
      <c r="CP473" t="s">
        <v>6282</v>
      </c>
      <c r="CQ473" t="s">
        <v>6279</v>
      </c>
      <c r="CR473">
        <v>0</v>
      </c>
      <c r="CS473">
        <v>0</v>
      </c>
      <c r="CT473">
        <v>0</v>
      </c>
      <c r="CU473">
        <v>0</v>
      </c>
      <c r="CV473">
        <v>0</v>
      </c>
      <c r="CW473" t="s">
        <v>6281</v>
      </c>
      <c r="CX473" t="s">
        <v>30</v>
      </c>
      <c r="CY473" t="s">
        <v>6280</v>
      </c>
      <c r="CZ473">
        <v>0</v>
      </c>
      <c r="DA473">
        <v>4.05</v>
      </c>
      <c r="DB473">
        <v>40500</v>
      </c>
      <c r="DC473">
        <v>40500</v>
      </c>
      <c r="DD473">
        <v>120</v>
      </c>
      <c r="DE473">
        <v>240</v>
      </c>
      <c r="DF473" t="s">
        <v>6279</v>
      </c>
      <c r="DG473">
        <v>0</v>
      </c>
      <c r="DH473" t="s">
        <v>6285</v>
      </c>
      <c r="DI473">
        <v>10000</v>
      </c>
      <c r="DJ473" t="s">
        <v>177</v>
      </c>
      <c r="DK473">
        <v>1200</v>
      </c>
      <c r="DL473">
        <v>90</v>
      </c>
      <c r="DM473" t="s">
        <v>4426</v>
      </c>
      <c r="DN473" t="s">
        <v>6288</v>
      </c>
      <c r="DO473" t="s">
        <v>8549</v>
      </c>
      <c r="DQ473">
        <f t="shared" si="15"/>
        <v>1</v>
      </c>
    </row>
    <row r="474" spans="1:121" x14ac:dyDescent="0.35">
      <c r="A474" t="str">
        <f t="shared" si="14"/>
        <v>GC50MPS1</v>
      </c>
      <c r="B474" t="s">
        <v>6258</v>
      </c>
      <c r="C474">
        <v>10000</v>
      </c>
      <c r="D474" t="s">
        <v>6258</v>
      </c>
      <c r="E474" t="s">
        <v>177</v>
      </c>
      <c r="F474" t="s">
        <v>6258</v>
      </c>
      <c r="G474" t="s">
        <v>6270</v>
      </c>
      <c r="H474" t="s">
        <v>2424</v>
      </c>
      <c r="I474" t="s">
        <v>4337</v>
      </c>
      <c r="J474" t="s">
        <v>6269</v>
      </c>
      <c r="K474">
        <v>10000</v>
      </c>
      <c r="L474" t="s">
        <v>6268</v>
      </c>
      <c r="M474" t="s">
        <v>6258</v>
      </c>
      <c r="N474">
        <v>0</v>
      </c>
      <c r="O474">
        <v>0</v>
      </c>
      <c r="P474">
        <v>0</v>
      </c>
      <c r="Q474">
        <v>2989878</v>
      </c>
      <c r="R474">
        <v>0</v>
      </c>
      <c r="S474" t="s">
        <v>6267</v>
      </c>
      <c r="T474" t="s">
        <v>6266</v>
      </c>
      <c r="U474">
        <v>0</v>
      </c>
      <c r="V474">
        <v>0</v>
      </c>
      <c r="W474">
        <v>0</v>
      </c>
      <c r="X474">
        <v>0</v>
      </c>
      <c r="Y474">
        <v>0</v>
      </c>
      <c r="Z474" t="s">
        <v>6258</v>
      </c>
      <c r="AA474" t="s">
        <v>48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 t="s">
        <v>48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27.63944</v>
      </c>
      <c r="AQ474">
        <v>25.25</v>
      </c>
      <c r="AR474">
        <v>0</v>
      </c>
      <c r="AS474">
        <v>0</v>
      </c>
      <c r="AT474">
        <v>0</v>
      </c>
      <c r="AU474">
        <v>27.97558823</v>
      </c>
      <c r="AV474">
        <v>0</v>
      </c>
      <c r="AW474">
        <v>30.89</v>
      </c>
      <c r="AX474">
        <v>28.34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25.25</v>
      </c>
      <c r="BE474">
        <v>34</v>
      </c>
      <c r="BF474">
        <v>77</v>
      </c>
      <c r="BG474">
        <v>0</v>
      </c>
      <c r="BH474">
        <v>0</v>
      </c>
      <c r="BI474">
        <v>0</v>
      </c>
      <c r="BJ474">
        <v>45</v>
      </c>
      <c r="BK474">
        <v>0</v>
      </c>
      <c r="BL474">
        <v>23</v>
      </c>
      <c r="BM474">
        <v>20</v>
      </c>
      <c r="BN474">
        <v>0</v>
      </c>
      <c r="BO474">
        <v>0</v>
      </c>
      <c r="BP474">
        <v>0</v>
      </c>
      <c r="BQ474">
        <v>0</v>
      </c>
      <c r="BR474">
        <v>0</v>
      </c>
      <c r="BS474">
        <v>77</v>
      </c>
      <c r="BT474">
        <v>1</v>
      </c>
      <c r="BU474">
        <v>1</v>
      </c>
      <c r="BV474">
        <v>0</v>
      </c>
      <c r="BW474">
        <v>0</v>
      </c>
      <c r="BX474">
        <v>0</v>
      </c>
      <c r="BY474">
        <v>1</v>
      </c>
      <c r="BZ474">
        <v>0</v>
      </c>
      <c r="CA474">
        <v>1</v>
      </c>
      <c r="CB474">
        <v>90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1</v>
      </c>
      <c r="CI474" t="s">
        <v>6265</v>
      </c>
      <c r="CJ474" t="s">
        <v>6264</v>
      </c>
      <c r="CK474">
        <v>0</v>
      </c>
      <c r="CL474">
        <v>0</v>
      </c>
      <c r="CM474">
        <v>0</v>
      </c>
      <c r="CN474" t="s">
        <v>6263</v>
      </c>
      <c r="CO474">
        <v>0</v>
      </c>
      <c r="CP474" t="s">
        <v>6262</v>
      </c>
      <c r="CQ474" t="s">
        <v>6261</v>
      </c>
      <c r="CR474">
        <v>0</v>
      </c>
      <c r="CS474">
        <v>0</v>
      </c>
      <c r="CT474">
        <v>0</v>
      </c>
      <c r="CU474">
        <v>0</v>
      </c>
      <c r="CV474">
        <v>0</v>
      </c>
      <c r="CW474" t="s">
        <v>6260</v>
      </c>
      <c r="CX474" t="s">
        <v>6259</v>
      </c>
      <c r="CY474" t="s">
        <v>6258</v>
      </c>
      <c r="CZ474" t="s">
        <v>196</v>
      </c>
      <c r="DA474">
        <v>24.09</v>
      </c>
      <c r="DB474">
        <v>240900</v>
      </c>
      <c r="DC474">
        <v>240900</v>
      </c>
      <c r="DD474">
        <v>0</v>
      </c>
      <c r="DE474">
        <v>23</v>
      </c>
      <c r="DF474" t="s">
        <v>6257</v>
      </c>
      <c r="DG474">
        <v>0</v>
      </c>
      <c r="DH474" t="s">
        <v>6258</v>
      </c>
      <c r="DI474">
        <v>10000</v>
      </c>
      <c r="DJ474" t="s">
        <v>177</v>
      </c>
      <c r="DK474">
        <v>1200</v>
      </c>
      <c r="DL474">
        <v>212</v>
      </c>
      <c r="DM474" t="s">
        <v>4337</v>
      </c>
      <c r="DN474" t="s">
        <v>6269</v>
      </c>
      <c r="DO474" t="s">
        <v>8549</v>
      </c>
      <c r="DQ474">
        <f t="shared" si="15"/>
        <v>1</v>
      </c>
    </row>
    <row r="475" spans="1:121" x14ac:dyDescent="0.35">
      <c r="A475" t="str">
        <f t="shared" si="14"/>
        <v>(blank)</v>
      </c>
      <c r="B475" t="s">
        <v>2167</v>
      </c>
      <c r="C475">
        <v>10000</v>
      </c>
      <c r="D475" t="s">
        <v>2167</v>
      </c>
      <c r="E475" t="s">
        <v>2265</v>
      </c>
      <c r="F475" t="s">
        <v>2264</v>
      </c>
      <c r="G475" t="s">
        <v>2263</v>
      </c>
      <c r="H475" t="s">
        <v>2167</v>
      </c>
      <c r="I475" t="s">
        <v>2167</v>
      </c>
      <c r="J475" t="s">
        <v>2167</v>
      </c>
      <c r="K475">
        <v>10000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  <c r="BR475">
        <v>0</v>
      </c>
      <c r="BS475">
        <v>0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0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0</v>
      </c>
      <c r="CP475">
        <v>0</v>
      </c>
      <c r="CQ475">
        <v>0</v>
      </c>
      <c r="CR475">
        <v>0</v>
      </c>
      <c r="CS475">
        <v>0</v>
      </c>
      <c r="CT475">
        <v>0</v>
      </c>
      <c r="CU475">
        <v>0</v>
      </c>
      <c r="CV475">
        <v>0</v>
      </c>
      <c r="CW475">
        <v>0</v>
      </c>
      <c r="CX475">
        <v>0</v>
      </c>
      <c r="CY475">
        <v>0</v>
      </c>
      <c r="CZ475">
        <v>0</v>
      </c>
      <c r="DA475">
        <v>0</v>
      </c>
      <c r="DB475">
        <v>0</v>
      </c>
      <c r="DC475">
        <v>0</v>
      </c>
      <c r="DD475">
        <v>0</v>
      </c>
      <c r="DE475">
        <v>0</v>
      </c>
      <c r="DF475">
        <v>0</v>
      </c>
      <c r="DG475">
        <v>0</v>
      </c>
      <c r="DH475" t="s">
        <v>2167</v>
      </c>
      <c r="DI475">
        <v>10000</v>
      </c>
      <c r="DJ475" t="s">
        <v>2167</v>
      </c>
      <c r="DK475" t="s">
        <v>2167</v>
      </c>
      <c r="DL475" t="s">
        <v>8587</v>
      </c>
      <c r="DM475" t="s">
        <v>2167</v>
      </c>
      <c r="DN475" t="s">
        <v>2167</v>
      </c>
      <c r="DO475" t="s">
        <v>2167</v>
      </c>
    </row>
    <row r="476" spans="1:121" x14ac:dyDescent="0.35">
      <c r="A476" t="str">
        <f t="shared" si="14"/>
        <v>0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0</v>
      </c>
      <c r="BK476">
        <v>0</v>
      </c>
      <c r="BL476">
        <v>0</v>
      </c>
      <c r="BM476">
        <v>0</v>
      </c>
      <c r="BN476">
        <v>0</v>
      </c>
      <c r="BO476">
        <v>0</v>
      </c>
      <c r="BP476">
        <v>0</v>
      </c>
      <c r="BQ476">
        <v>0</v>
      </c>
      <c r="BR476">
        <v>0</v>
      </c>
      <c r="BS476">
        <v>0</v>
      </c>
      <c r="BT476">
        <v>0</v>
      </c>
      <c r="BU476">
        <v>0</v>
      </c>
      <c r="BV476">
        <v>0</v>
      </c>
      <c r="BW476">
        <v>0</v>
      </c>
      <c r="BX476">
        <v>0</v>
      </c>
      <c r="BY476">
        <v>0</v>
      </c>
      <c r="BZ476">
        <v>0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0</v>
      </c>
      <c r="CO476">
        <v>0</v>
      </c>
      <c r="CP476">
        <v>0</v>
      </c>
      <c r="CQ476">
        <v>0</v>
      </c>
      <c r="CR476">
        <v>0</v>
      </c>
      <c r="CS476">
        <v>0</v>
      </c>
      <c r="CT476">
        <v>0</v>
      </c>
      <c r="CU476">
        <v>0</v>
      </c>
      <c r="CV476">
        <v>0</v>
      </c>
      <c r="CW476">
        <v>0</v>
      </c>
      <c r="CX476">
        <v>0</v>
      </c>
      <c r="CY476">
        <v>0</v>
      </c>
      <c r="CZ476">
        <v>0</v>
      </c>
      <c r="DA476">
        <v>0</v>
      </c>
      <c r="DB476">
        <v>0</v>
      </c>
      <c r="DC476">
        <v>0</v>
      </c>
      <c r="DD476">
        <v>0</v>
      </c>
      <c r="DE476">
        <v>0</v>
      </c>
      <c r="DF476">
        <v>0</v>
      </c>
      <c r="DG476">
        <v>0</v>
      </c>
    </row>
    <row r="477" spans="1:121" x14ac:dyDescent="0.35">
      <c r="A477" t="str">
        <f t="shared" si="14"/>
        <v>0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0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0</v>
      </c>
      <c r="BK477">
        <v>0</v>
      </c>
      <c r="BL477">
        <v>0</v>
      </c>
      <c r="BM477">
        <v>0</v>
      </c>
      <c r="BN477">
        <v>0</v>
      </c>
      <c r="BO477">
        <v>0</v>
      </c>
      <c r="BP477">
        <v>0</v>
      </c>
      <c r="BQ477">
        <v>0</v>
      </c>
      <c r="BR477">
        <v>0</v>
      </c>
      <c r="BS477">
        <v>0</v>
      </c>
      <c r="BT477">
        <v>0</v>
      </c>
      <c r="BU477">
        <v>0</v>
      </c>
      <c r="BV477">
        <v>0</v>
      </c>
      <c r="BW477">
        <v>0</v>
      </c>
      <c r="BX477">
        <v>0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0</v>
      </c>
      <c r="CO477">
        <v>0</v>
      </c>
      <c r="CP477">
        <v>0</v>
      </c>
      <c r="CQ477">
        <v>0</v>
      </c>
      <c r="CR477">
        <v>0</v>
      </c>
      <c r="CS477">
        <v>0</v>
      </c>
      <c r="CT477">
        <v>0</v>
      </c>
      <c r="CU477">
        <v>0</v>
      </c>
      <c r="CV477">
        <v>0</v>
      </c>
      <c r="CW477">
        <v>0</v>
      </c>
      <c r="CX477">
        <v>0</v>
      </c>
      <c r="CY477">
        <v>0</v>
      </c>
      <c r="CZ477">
        <v>0</v>
      </c>
      <c r="DA477">
        <v>0</v>
      </c>
      <c r="DB477">
        <v>0</v>
      </c>
      <c r="DC477">
        <v>0</v>
      </c>
      <c r="DD477">
        <v>0</v>
      </c>
      <c r="DE477">
        <v>0</v>
      </c>
      <c r="DF477">
        <v>0</v>
      </c>
      <c r="DG477">
        <v>0</v>
      </c>
    </row>
    <row r="478" spans="1:121" x14ac:dyDescent="0.35">
      <c r="A478" t="str">
        <f t="shared" si="14"/>
        <v>0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  <c r="BG478">
        <v>0</v>
      </c>
      <c r="BH478">
        <v>0</v>
      </c>
      <c r="BI478">
        <v>0</v>
      </c>
      <c r="BJ478">
        <v>0</v>
      </c>
      <c r="BK478">
        <v>0</v>
      </c>
      <c r="BL478">
        <v>0</v>
      </c>
      <c r="BM478">
        <v>0</v>
      </c>
      <c r="BN478">
        <v>0</v>
      </c>
      <c r="BO478">
        <v>0</v>
      </c>
      <c r="BP478">
        <v>0</v>
      </c>
      <c r="BQ478">
        <v>0</v>
      </c>
      <c r="BR478">
        <v>0</v>
      </c>
      <c r="BS478">
        <v>0</v>
      </c>
      <c r="BT478">
        <v>0</v>
      </c>
      <c r="BU478">
        <v>0</v>
      </c>
      <c r="BV478">
        <v>0</v>
      </c>
      <c r="BW478">
        <v>0</v>
      </c>
      <c r="BX478">
        <v>0</v>
      </c>
      <c r="BY478">
        <v>0</v>
      </c>
      <c r="BZ478">
        <v>0</v>
      </c>
      <c r="CA478">
        <v>0</v>
      </c>
      <c r="CB478">
        <v>0</v>
      </c>
      <c r="CC478">
        <v>0</v>
      </c>
      <c r="CD478">
        <v>0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0</v>
      </c>
      <c r="CO478">
        <v>0</v>
      </c>
      <c r="CP478">
        <v>0</v>
      </c>
      <c r="CQ478">
        <v>0</v>
      </c>
      <c r="CR478">
        <v>0</v>
      </c>
      <c r="CS478">
        <v>0</v>
      </c>
      <c r="CT478">
        <v>0</v>
      </c>
      <c r="CU478">
        <v>0</v>
      </c>
      <c r="CV478">
        <v>0</v>
      </c>
      <c r="CW478">
        <v>0</v>
      </c>
      <c r="CX478">
        <v>0</v>
      </c>
      <c r="CY478">
        <v>0</v>
      </c>
      <c r="CZ478">
        <v>0</v>
      </c>
      <c r="DA478">
        <v>0</v>
      </c>
      <c r="DB478">
        <v>0</v>
      </c>
      <c r="DC478">
        <v>0</v>
      </c>
      <c r="DD478">
        <v>0</v>
      </c>
      <c r="DE478">
        <v>0</v>
      </c>
      <c r="DF478">
        <v>0</v>
      </c>
      <c r="DG478">
        <v>0</v>
      </c>
    </row>
    <row r="479" spans="1:121" x14ac:dyDescent="0.35">
      <c r="A479" t="str">
        <f t="shared" si="14"/>
        <v>0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0</v>
      </c>
      <c r="CP479">
        <v>0</v>
      </c>
      <c r="CQ479">
        <v>0</v>
      </c>
      <c r="CR479">
        <v>0</v>
      </c>
      <c r="CS479">
        <v>0</v>
      </c>
      <c r="CT479">
        <v>0</v>
      </c>
      <c r="CU479">
        <v>0</v>
      </c>
      <c r="CV479">
        <v>0</v>
      </c>
      <c r="CW479">
        <v>0</v>
      </c>
      <c r="CX479">
        <v>0</v>
      </c>
      <c r="CY479">
        <v>0</v>
      </c>
      <c r="CZ479">
        <v>0</v>
      </c>
      <c r="DA479">
        <v>0</v>
      </c>
      <c r="DB479">
        <v>0</v>
      </c>
      <c r="DC479">
        <v>0</v>
      </c>
      <c r="DD479">
        <v>0</v>
      </c>
      <c r="DE479">
        <v>0</v>
      </c>
      <c r="DF479">
        <v>0</v>
      </c>
      <c r="DG479">
        <v>0</v>
      </c>
    </row>
    <row r="480" spans="1:121" x14ac:dyDescent="0.35">
      <c r="A480" t="str">
        <f t="shared" si="14"/>
        <v>0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0</v>
      </c>
      <c r="AU480">
        <v>0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0</v>
      </c>
      <c r="BK480">
        <v>0</v>
      </c>
      <c r="BL480">
        <v>0</v>
      </c>
      <c r="BM480">
        <v>0</v>
      </c>
      <c r="BN480">
        <v>0</v>
      </c>
      <c r="BO480">
        <v>0</v>
      </c>
      <c r="BP480">
        <v>0</v>
      </c>
      <c r="BQ480">
        <v>0</v>
      </c>
      <c r="BR480">
        <v>0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0</v>
      </c>
      <c r="CO480">
        <v>0</v>
      </c>
      <c r="CP480">
        <v>0</v>
      </c>
      <c r="CQ480">
        <v>0</v>
      </c>
      <c r="CR480">
        <v>0</v>
      </c>
      <c r="CS480">
        <v>0</v>
      </c>
      <c r="CT480">
        <v>0</v>
      </c>
      <c r="CU480">
        <v>0</v>
      </c>
      <c r="CV480">
        <v>0</v>
      </c>
      <c r="CW480">
        <v>0</v>
      </c>
      <c r="CX480">
        <v>0</v>
      </c>
      <c r="CY480">
        <v>0</v>
      </c>
      <c r="CZ480">
        <v>0</v>
      </c>
      <c r="DA480">
        <v>0</v>
      </c>
      <c r="DB480">
        <v>0</v>
      </c>
      <c r="DC480">
        <v>0</v>
      </c>
      <c r="DD480">
        <v>0</v>
      </c>
      <c r="DE480">
        <v>0</v>
      </c>
      <c r="DF480">
        <v>0</v>
      </c>
      <c r="DG480">
        <v>0</v>
      </c>
    </row>
    <row r="481" spans="1:111" x14ac:dyDescent="0.35">
      <c r="A481" t="str">
        <f t="shared" si="14"/>
        <v>0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0</v>
      </c>
      <c r="AV481">
        <v>0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0</v>
      </c>
      <c r="BL481">
        <v>0</v>
      </c>
      <c r="BM481">
        <v>0</v>
      </c>
      <c r="BN481">
        <v>0</v>
      </c>
      <c r="BO481">
        <v>0</v>
      </c>
      <c r="BP481">
        <v>0</v>
      </c>
      <c r="BQ481">
        <v>0</v>
      </c>
      <c r="BR481">
        <v>0</v>
      </c>
      <c r="BS481">
        <v>0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0</v>
      </c>
      <c r="CO481">
        <v>0</v>
      </c>
      <c r="CP481">
        <v>0</v>
      </c>
      <c r="CQ481">
        <v>0</v>
      </c>
      <c r="CR481">
        <v>0</v>
      </c>
      <c r="CS481">
        <v>0</v>
      </c>
      <c r="CT481">
        <v>0</v>
      </c>
      <c r="CU481">
        <v>0</v>
      </c>
      <c r="CV481">
        <v>0</v>
      </c>
      <c r="CW481">
        <v>0</v>
      </c>
      <c r="CX481">
        <v>0</v>
      </c>
      <c r="CY481">
        <v>0</v>
      </c>
      <c r="CZ481">
        <v>0</v>
      </c>
      <c r="DA481">
        <v>0</v>
      </c>
      <c r="DB481">
        <v>0</v>
      </c>
      <c r="DC481">
        <v>0</v>
      </c>
      <c r="DD481">
        <v>0</v>
      </c>
      <c r="DE481">
        <v>0</v>
      </c>
      <c r="DF481">
        <v>0</v>
      </c>
      <c r="DG481">
        <v>0</v>
      </c>
    </row>
    <row r="482" spans="1:111" x14ac:dyDescent="0.35">
      <c r="A482" t="str">
        <f t="shared" si="14"/>
        <v>0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0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0</v>
      </c>
      <c r="BK482">
        <v>0</v>
      </c>
      <c r="BL482">
        <v>0</v>
      </c>
      <c r="BM482">
        <v>0</v>
      </c>
      <c r="BN482">
        <v>0</v>
      </c>
      <c r="BO482">
        <v>0</v>
      </c>
      <c r="BP482">
        <v>0</v>
      </c>
      <c r="BQ482">
        <v>0</v>
      </c>
      <c r="BR482">
        <v>0</v>
      </c>
      <c r="BS482">
        <v>0</v>
      </c>
      <c r="BT482">
        <v>0</v>
      </c>
      <c r="BU482">
        <v>0</v>
      </c>
      <c r="BV482">
        <v>0</v>
      </c>
      <c r="BW482">
        <v>0</v>
      </c>
      <c r="BX482">
        <v>0</v>
      </c>
      <c r="BY482">
        <v>0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0</v>
      </c>
      <c r="CO482">
        <v>0</v>
      </c>
      <c r="CP482">
        <v>0</v>
      </c>
      <c r="CQ482">
        <v>0</v>
      </c>
      <c r="CR482">
        <v>0</v>
      </c>
      <c r="CS482">
        <v>0</v>
      </c>
      <c r="CT482">
        <v>0</v>
      </c>
      <c r="CU482">
        <v>0</v>
      </c>
      <c r="CV482">
        <v>0</v>
      </c>
      <c r="CW482">
        <v>0</v>
      </c>
      <c r="CX482">
        <v>0</v>
      </c>
      <c r="CY482">
        <v>0</v>
      </c>
      <c r="CZ482">
        <v>0</v>
      </c>
      <c r="DA482">
        <v>0</v>
      </c>
      <c r="DB482">
        <v>0</v>
      </c>
      <c r="DC482">
        <v>0</v>
      </c>
      <c r="DD482">
        <v>0</v>
      </c>
      <c r="DE482">
        <v>0</v>
      </c>
      <c r="DF482">
        <v>0</v>
      </c>
      <c r="DG482">
        <v>0</v>
      </c>
    </row>
    <row r="483" spans="1:111" x14ac:dyDescent="0.35">
      <c r="A483" t="str">
        <f t="shared" si="14"/>
        <v>0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0</v>
      </c>
      <c r="AV483">
        <v>0</v>
      </c>
      <c r="AW483">
        <v>0</v>
      </c>
      <c r="AX483">
        <v>0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0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0</v>
      </c>
      <c r="BK483">
        <v>0</v>
      </c>
      <c r="BL483">
        <v>0</v>
      </c>
      <c r="BM483">
        <v>0</v>
      </c>
      <c r="BN483">
        <v>0</v>
      </c>
      <c r="BO483">
        <v>0</v>
      </c>
      <c r="BP483">
        <v>0</v>
      </c>
      <c r="BQ483">
        <v>0</v>
      </c>
      <c r="BR483">
        <v>0</v>
      </c>
      <c r="BS483">
        <v>0</v>
      </c>
      <c r="BT483">
        <v>0</v>
      </c>
      <c r="BU483">
        <v>0</v>
      </c>
      <c r="BV483">
        <v>0</v>
      </c>
      <c r="BW483">
        <v>0</v>
      </c>
      <c r="BX483">
        <v>0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0</v>
      </c>
      <c r="CO483">
        <v>0</v>
      </c>
      <c r="CP483">
        <v>0</v>
      </c>
      <c r="CQ483">
        <v>0</v>
      </c>
      <c r="CR483">
        <v>0</v>
      </c>
      <c r="CS483">
        <v>0</v>
      </c>
      <c r="CT483">
        <v>0</v>
      </c>
      <c r="CU483">
        <v>0</v>
      </c>
      <c r="CV483">
        <v>0</v>
      </c>
      <c r="CW483">
        <v>0</v>
      </c>
      <c r="CX483">
        <v>0</v>
      </c>
      <c r="CY483">
        <v>0</v>
      </c>
      <c r="CZ483">
        <v>0</v>
      </c>
      <c r="DA483">
        <v>0</v>
      </c>
      <c r="DB483">
        <v>0</v>
      </c>
      <c r="DC483">
        <v>0</v>
      </c>
      <c r="DD483">
        <v>0</v>
      </c>
      <c r="DE483">
        <v>0</v>
      </c>
      <c r="DF483">
        <v>0</v>
      </c>
      <c r="DG483">
        <v>0</v>
      </c>
    </row>
    <row r="484" spans="1:111" x14ac:dyDescent="0.35">
      <c r="A484" t="str">
        <f t="shared" si="14"/>
        <v>0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0</v>
      </c>
      <c r="AT484">
        <v>0</v>
      </c>
      <c r="AU484">
        <v>0</v>
      </c>
      <c r="AV484">
        <v>0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0</v>
      </c>
      <c r="BK484">
        <v>0</v>
      </c>
      <c r="BL484">
        <v>0</v>
      </c>
      <c r="BM484">
        <v>0</v>
      </c>
      <c r="BN484">
        <v>0</v>
      </c>
      <c r="BO484">
        <v>0</v>
      </c>
      <c r="BP484">
        <v>0</v>
      </c>
      <c r="BQ484">
        <v>0</v>
      </c>
      <c r="BR484">
        <v>0</v>
      </c>
      <c r="BS484">
        <v>0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0</v>
      </c>
      <c r="CO484">
        <v>0</v>
      </c>
      <c r="CP484">
        <v>0</v>
      </c>
      <c r="CQ484">
        <v>0</v>
      </c>
      <c r="CR484">
        <v>0</v>
      </c>
      <c r="CS484">
        <v>0</v>
      </c>
      <c r="CT484">
        <v>0</v>
      </c>
      <c r="CU484">
        <v>0</v>
      </c>
      <c r="CV484">
        <v>0</v>
      </c>
      <c r="CW484">
        <v>0</v>
      </c>
      <c r="CX484">
        <v>0</v>
      </c>
      <c r="CY484">
        <v>0</v>
      </c>
      <c r="CZ484">
        <v>0</v>
      </c>
      <c r="DA484">
        <v>0</v>
      </c>
      <c r="DB484">
        <v>0</v>
      </c>
      <c r="DC484">
        <v>0</v>
      </c>
      <c r="DD484">
        <v>0</v>
      </c>
      <c r="DE484">
        <v>0</v>
      </c>
      <c r="DF484">
        <v>0</v>
      </c>
      <c r="DG484">
        <v>0</v>
      </c>
    </row>
    <row r="485" spans="1:111" x14ac:dyDescent="0.35">
      <c r="A485" t="str">
        <f t="shared" si="14"/>
        <v>0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0</v>
      </c>
      <c r="BK485">
        <v>0</v>
      </c>
      <c r="BL485">
        <v>0</v>
      </c>
      <c r="BM485">
        <v>0</v>
      </c>
      <c r="BN485">
        <v>0</v>
      </c>
      <c r="BO485">
        <v>0</v>
      </c>
      <c r="BP485">
        <v>0</v>
      </c>
      <c r="BQ485">
        <v>0</v>
      </c>
      <c r="BR485">
        <v>0</v>
      </c>
      <c r="BS485">
        <v>0</v>
      </c>
      <c r="BT485">
        <v>0</v>
      </c>
      <c r="BU485">
        <v>0</v>
      </c>
      <c r="BV485">
        <v>0</v>
      </c>
      <c r="BW485">
        <v>0</v>
      </c>
      <c r="BX485">
        <v>0</v>
      </c>
      <c r="BY485">
        <v>0</v>
      </c>
      <c r="BZ485">
        <v>0</v>
      </c>
      <c r="CA485">
        <v>0</v>
      </c>
      <c r="CB485">
        <v>0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0</v>
      </c>
      <c r="CO485">
        <v>0</v>
      </c>
      <c r="CP485">
        <v>0</v>
      </c>
      <c r="CQ485">
        <v>0</v>
      </c>
      <c r="CR485">
        <v>0</v>
      </c>
      <c r="CS485">
        <v>0</v>
      </c>
      <c r="CT485">
        <v>0</v>
      </c>
      <c r="CU485">
        <v>0</v>
      </c>
      <c r="CV485">
        <v>0</v>
      </c>
      <c r="CW485">
        <v>0</v>
      </c>
      <c r="CX485">
        <v>0</v>
      </c>
      <c r="CY485">
        <v>0</v>
      </c>
      <c r="CZ485">
        <v>0</v>
      </c>
      <c r="DA485">
        <v>0</v>
      </c>
      <c r="DB485">
        <v>0</v>
      </c>
      <c r="DC485">
        <v>0</v>
      </c>
      <c r="DD485">
        <v>0</v>
      </c>
      <c r="DE485">
        <v>0</v>
      </c>
      <c r="DF485">
        <v>0</v>
      </c>
      <c r="DG485">
        <v>0</v>
      </c>
    </row>
    <row r="486" spans="1:111" x14ac:dyDescent="0.35">
      <c r="A486" t="str">
        <f t="shared" si="14"/>
        <v>0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0</v>
      </c>
      <c r="BW486">
        <v>0</v>
      </c>
      <c r="BX486">
        <v>0</v>
      </c>
      <c r="BY486">
        <v>0</v>
      </c>
      <c r="BZ486">
        <v>0</v>
      </c>
      <c r="CA486">
        <v>0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0</v>
      </c>
      <c r="CO486">
        <v>0</v>
      </c>
      <c r="CP486">
        <v>0</v>
      </c>
      <c r="CQ486">
        <v>0</v>
      </c>
      <c r="CR486">
        <v>0</v>
      </c>
      <c r="CS486">
        <v>0</v>
      </c>
      <c r="CT486">
        <v>0</v>
      </c>
      <c r="CU486">
        <v>0</v>
      </c>
      <c r="CV486">
        <v>0</v>
      </c>
      <c r="CW486">
        <v>0</v>
      </c>
      <c r="CX486">
        <v>0</v>
      </c>
      <c r="CY486">
        <v>0</v>
      </c>
      <c r="CZ486">
        <v>0</v>
      </c>
      <c r="DA486">
        <v>0</v>
      </c>
      <c r="DB486">
        <v>0</v>
      </c>
      <c r="DC486">
        <v>0</v>
      </c>
      <c r="DD486">
        <v>0</v>
      </c>
      <c r="DE486">
        <v>0</v>
      </c>
      <c r="DF486">
        <v>0</v>
      </c>
      <c r="DG486">
        <v>0</v>
      </c>
    </row>
    <row r="487" spans="1:111" x14ac:dyDescent="0.35">
      <c r="A487" t="str">
        <f t="shared" si="14"/>
        <v>0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0</v>
      </c>
      <c r="BK487">
        <v>0</v>
      </c>
      <c r="BL487">
        <v>0</v>
      </c>
      <c r="BM487">
        <v>0</v>
      </c>
      <c r="BN487">
        <v>0</v>
      </c>
      <c r="BO487">
        <v>0</v>
      </c>
      <c r="BP487">
        <v>0</v>
      </c>
      <c r="BQ487">
        <v>0</v>
      </c>
      <c r="BR487">
        <v>0</v>
      </c>
      <c r="BS487">
        <v>0</v>
      </c>
      <c r="BT487">
        <v>0</v>
      </c>
      <c r="BU487">
        <v>0</v>
      </c>
      <c r="BV487">
        <v>0</v>
      </c>
      <c r="BW487">
        <v>0</v>
      </c>
      <c r="BX487">
        <v>0</v>
      </c>
      <c r="BY487">
        <v>0</v>
      </c>
      <c r="BZ487">
        <v>0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0</v>
      </c>
      <c r="CO487">
        <v>0</v>
      </c>
      <c r="CP487">
        <v>0</v>
      </c>
      <c r="CQ487">
        <v>0</v>
      </c>
      <c r="CR487">
        <v>0</v>
      </c>
      <c r="CS487">
        <v>0</v>
      </c>
      <c r="CT487">
        <v>0</v>
      </c>
      <c r="CU487">
        <v>0</v>
      </c>
      <c r="CV487">
        <v>0</v>
      </c>
      <c r="CW487">
        <v>0</v>
      </c>
      <c r="CX487">
        <v>0</v>
      </c>
      <c r="CY487">
        <v>0</v>
      </c>
      <c r="CZ487">
        <v>0</v>
      </c>
      <c r="DA487">
        <v>0</v>
      </c>
      <c r="DB487">
        <v>0</v>
      </c>
      <c r="DC487">
        <v>0</v>
      </c>
      <c r="DD487">
        <v>0</v>
      </c>
      <c r="DE487">
        <v>0</v>
      </c>
      <c r="DF487">
        <v>0</v>
      </c>
      <c r="DG487">
        <v>0</v>
      </c>
    </row>
    <row r="488" spans="1:111" x14ac:dyDescent="0.35">
      <c r="A488" t="str">
        <f t="shared" si="14"/>
        <v>0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  <c r="BJ488">
        <v>0</v>
      </c>
      <c r="BK488">
        <v>0</v>
      </c>
      <c r="BL488">
        <v>0</v>
      </c>
      <c r="BM488">
        <v>0</v>
      </c>
      <c r="BN488">
        <v>0</v>
      </c>
      <c r="BO488">
        <v>0</v>
      </c>
      <c r="BP488">
        <v>0</v>
      </c>
      <c r="BQ488">
        <v>0</v>
      </c>
      <c r="BR488">
        <v>0</v>
      </c>
      <c r="BS488">
        <v>0</v>
      </c>
      <c r="BT488">
        <v>0</v>
      </c>
      <c r="BU488">
        <v>0</v>
      </c>
      <c r="BV488">
        <v>0</v>
      </c>
      <c r="BW488">
        <v>0</v>
      </c>
      <c r="BX488">
        <v>0</v>
      </c>
      <c r="BY488">
        <v>0</v>
      </c>
      <c r="BZ488">
        <v>0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0</v>
      </c>
      <c r="CO488">
        <v>0</v>
      </c>
      <c r="CP488">
        <v>0</v>
      </c>
      <c r="CQ488">
        <v>0</v>
      </c>
      <c r="CR488">
        <v>0</v>
      </c>
      <c r="CS488">
        <v>0</v>
      </c>
      <c r="CT488">
        <v>0</v>
      </c>
      <c r="CU488">
        <v>0</v>
      </c>
      <c r="CV488">
        <v>0</v>
      </c>
      <c r="CW488">
        <v>0</v>
      </c>
      <c r="CX488">
        <v>0</v>
      </c>
      <c r="CY488">
        <v>0</v>
      </c>
      <c r="CZ488">
        <v>0</v>
      </c>
      <c r="DA488">
        <v>0</v>
      </c>
      <c r="DB488">
        <v>0</v>
      </c>
      <c r="DC488">
        <v>0</v>
      </c>
      <c r="DD488">
        <v>0</v>
      </c>
      <c r="DE488">
        <v>0</v>
      </c>
      <c r="DF488">
        <v>0</v>
      </c>
      <c r="DG488">
        <v>0</v>
      </c>
    </row>
    <row r="489" spans="1:111" x14ac:dyDescent="0.35">
      <c r="A489" t="str">
        <f t="shared" si="14"/>
        <v>0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0</v>
      </c>
      <c r="AS489">
        <v>0</v>
      </c>
      <c r="AT489">
        <v>0</v>
      </c>
      <c r="AU489">
        <v>0</v>
      </c>
      <c r="AV489">
        <v>0</v>
      </c>
      <c r="AW489">
        <v>0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0</v>
      </c>
      <c r="BK489">
        <v>0</v>
      </c>
      <c r="BL489">
        <v>0</v>
      </c>
      <c r="BM489">
        <v>0</v>
      </c>
      <c r="BN489">
        <v>0</v>
      </c>
      <c r="BO489">
        <v>0</v>
      </c>
      <c r="BP489">
        <v>0</v>
      </c>
      <c r="BQ489">
        <v>0</v>
      </c>
      <c r="BR489">
        <v>0</v>
      </c>
      <c r="BS489">
        <v>0</v>
      </c>
      <c r="BT489">
        <v>0</v>
      </c>
      <c r="BU489">
        <v>0</v>
      </c>
      <c r="BV489">
        <v>0</v>
      </c>
      <c r="BW489">
        <v>0</v>
      </c>
      <c r="BX489">
        <v>0</v>
      </c>
      <c r="BY489">
        <v>0</v>
      </c>
      <c r="BZ489">
        <v>0</v>
      </c>
      <c r="CA489">
        <v>0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0</v>
      </c>
      <c r="CO489">
        <v>0</v>
      </c>
      <c r="CP489">
        <v>0</v>
      </c>
      <c r="CQ489">
        <v>0</v>
      </c>
      <c r="CR489">
        <v>0</v>
      </c>
      <c r="CS489">
        <v>0</v>
      </c>
      <c r="CT489">
        <v>0</v>
      </c>
      <c r="CU489">
        <v>0</v>
      </c>
      <c r="CV489">
        <v>0</v>
      </c>
      <c r="CW489">
        <v>0</v>
      </c>
      <c r="CX489">
        <v>0</v>
      </c>
      <c r="CY489">
        <v>0</v>
      </c>
      <c r="CZ489">
        <v>0</v>
      </c>
      <c r="DA489">
        <v>0</v>
      </c>
      <c r="DB489">
        <v>0</v>
      </c>
      <c r="DC489">
        <v>0</v>
      </c>
      <c r="DD489">
        <v>0</v>
      </c>
      <c r="DE489">
        <v>0</v>
      </c>
      <c r="DF489">
        <v>0</v>
      </c>
      <c r="DG489">
        <v>0</v>
      </c>
    </row>
    <row r="490" spans="1:111" x14ac:dyDescent="0.35">
      <c r="A490" t="str">
        <f t="shared" si="14"/>
        <v>0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0</v>
      </c>
      <c r="BK490">
        <v>0</v>
      </c>
      <c r="BL490">
        <v>0</v>
      </c>
      <c r="BM490">
        <v>0</v>
      </c>
      <c r="BN490">
        <v>0</v>
      </c>
      <c r="BO490">
        <v>0</v>
      </c>
      <c r="BP490">
        <v>0</v>
      </c>
      <c r="BQ490">
        <v>0</v>
      </c>
      <c r="BR490">
        <v>0</v>
      </c>
      <c r="BS490">
        <v>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0</v>
      </c>
      <c r="CO490">
        <v>0</v>
      </c>
      <c r="CP490">
        <v>0</v>
      </c>
      <c r="CQ490">
        <v>0</v>
      </c>
      <c r="CR490">
        <v>0</v>
      </c>
      <c r="CS490">
        <v>0</v>
      </c>
      <c r="CT490">
        <v>0</v>
      </c>
      <c r="CU490">
        <v>0</v>
      </c>
      <c r="CV490">
        <v>0</v>
      </c>
      <c r="CW490">
        <v>0</v>
      </c>
      <c r="CX490">
        <v>0</v>
      </c>
      <c r="CY490">
        <v>0</v>
      </c>
      <c r="CZ490">
        <v>0</v>
      </c>
      <c r="DA490">
        <v>0</v>
      </c>
      <c r="DB490">
        <v>0</v>
      </c>
      <c r="DC490">
        <v>0</v>
      </c>
      <c r="DD490">
        <v>0</v>
      </c>
      <c r="DE490">
        <v>0</v>
      </c>
      <c r="DF490">
        <v>0</v>
      </c>
      <c r="DG490">
        <v>0</v>
      </c>
    </row>
    <row r="491" spans="1:111" x14ac:dyDescent="0.35">
      <c r="A491" t="str">
        <f t="shared" si="14"/>
        <v>0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0</v>
      </c>
      <c r="BK491">
        <v>0</v>
      </c>
      <c r="BL491">
        <v>0</v>
      </c>
      <c r="BM491">
        <v>0</v>
      </c>
      <c r="BN491">
        <v>0</v>
      </c>
      <c r="BO491">
        <v>0</v>
      </c>
      <c r="BP491">
        <v>0</v>
      </c>
      <c r="BQ491">
        <v>0</v>
      </c>
      <c r="BR491">
        <v>0</v>
      </c>
      <c r="BS491">
        <v>0</v>
      </c>
      <c r="BT491">
        <v>0</v>
      </c>
      <c r="BU491">
        <v>0</v>
      </c>
      <c r="BV491">
        <v>0</v>
      </c>
      <c r="BW491">
        <v>0</v>
      </c>
      <c r="BX491">
        <v>0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0</v>
      </c>
      <c r="CO491">
        <v>0</v>
      </c>
      <c r="CP491">
        <v>0</v>
      </c>
      <c r="CQ491">
        <v>0</v>
      </c>
      <c r="CR491">
        <v>0</v>
      </c>
      <c r="CS491">
        <v>0</v>
      </c>
      <c r="CT491">
        <v>0</v>
      </c>
      <c r="CU491">
        <v>0</v>
      </c>
      <c r="CV491">
        <v>0</v>
      </c>
      <c r="CW491">
        <v>0</v>
      </c>
      <c r="CX491">
        <v>0</v>
      </c>
      <c r="CY491">
        <v>0</v>
      </c>
      <c r="CZ491">
        <v>0</v>
      </c>
      <c r="DA491">
        <v>0</v>
      </c>
      <c r="DB491">
        <v>0</v>
      </c>
      <c r="DC491">
        <v>0</v>
      </c>
      <c r="DD491">
        <v>0</v>
      </c>
      <c r="DE491">
        <v>0</v>
      </c>
      <c r="DF491">
        <v>0</v>
      </c>
      <c r="DG491">
        <v>0</v>
      </c>
    </row>
    <row r="492" spans="1:111" x14ac:dyDescent="0.35">
      <c r="A492" t="str">
        <f t="shared" si="14"/>
        <v>0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0</v>
      </c>
      <c r="BF492">
        <v>0</v>
      </c>
      <c r="BG492">
        <v>0</v>
      </c>
      <c r="BH492">
        <v>0</v>
      </c>
      <c r="BI492">
        <v>0</v>
      </c>
      <c r="BJ492">
        <v>0</v>
      </c>
      <c r="BK492">
        <v>0</v>
      </c>
      <c r="BL492">
        <v>0</v>
      </c>
      <c r="BM492">
        <v>0</v>
      </c>
      <c r="BN492">
        <v>0</v>
      </c>
      <c r="BO492">
        <v>0</v>
      </c>
      <c r="BP492">
        <v>0</v>
      </c>
      <c r="BQ492">
        <v>0</v>
      </c>
      <c r="BR492">
        <v>0</v>
      </c>
      <c r="BS492">
        <v>0</v>
      </c>
      <c r="BT492">
        <v>0</v>
      </c>
      <c r="BU492">
        <v>0</v>
      </c>
      <c r="BV492">
        <v>0</v>
      </c>
      <c r="BW492">
        <v>0</v>
      </c>
      <c r="BX492">
        <v>0</v>
      </c>
      <c r="BY492">
        <v>0</v>
      </c>
      <c r="BZ492">
        <v>0</v>
      </c>
      <c r="CA492">
        <v>0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0</v>
      </c>
      <c r="CO492">
        <v>0</v>
      </c>
      <c r="CP492">
        <v>0</v>
      </c>
      <c r="CQ492">
        <v>0</v>
      </c>
      <c r="CR492">
        <v>0</v>
      </c>
      <c r="CS492">
        <v>0</v>
      </c>
      <c r="CT492">
        <v>0</v>
      </c>
      <c r="CU492">
        <v>0</v>
      </c>
      <c r="CV492">
        <v>0</v>
      </c>
      <c r="CW492">
        <v>0</v>
      </c>
      <c r="CX492">
        <v>0</v>
      </c>
      <c r="CY492">
        <v>0</v>
      </c>
      <c r="CZ492">
        <v>0</v>
      </c>
      <c r="DA492">
        <v>0</v>
      </c>
      <c r="DB492">
        <v>0</v>
      </c>
      <c r="DC492">
        <v>0</v>
      </c>
      <c r="DD492">
        <v>0</v>
      </c>
      <c r="DE492">
        <v>0</v>
      </c>
      <c r="DF492">
        <v>0</v>
      </c>
      <c r="DG492">
        <v>0</v>
      </c>
    </row>
    <row r="493" spans="1:111" x14ac:dyDescent="0.35">
      <c r="A493" t="str">
        <f t="shared" si="14"/>
        <v>0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0</v>
      </c>
      <c r="BG493">
        <v>0</v>
      </c>
      <c r="BH493">
        <v>0</v>
      </c>
      <c r="BI493">
        <v>0</v>
      </c>
      <c r="BJ493">
        <v>0</v>
      </c>
      <c r="BK493">
        <v>0</v>
      </c>
      <c r="BL493">
        <v>0</v>
      </c>
      <c r="BM493">
        <v>0</v>
      </c>
      <c r="BN493">
        <v>0</v>
      </c>
      <c r="BO493">
        <v>0</v>
      </c>
      <c r="BP493">
        <v>0</v>
      </c>
      <c r="BQ493">
        <v>0</v>
      </c>
      <c r="BR493">
        <v>0</v>
      </c>
      <c r="BS493">
        <v>0</v>
      </c>
      <c r="BT493">
        <v>0</v>
      </c>
      <c r="BU493">
        <v>0</v>
      </c>
      <c r="BV493">
        <v>0</v>
      </c>
      <c r="BW493">
        <v>0</v>
      </c>
      <c r="BX493">
        <v>0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0</v>
      </c>
      <c r="CO493">
        <v>0</v>
      </c>
      <c r="CP493">
        <v>0</v>
      </c>
      <c r="CQ493">
        <v>0</v>
      </c>
      <c r="CR493">
        <v>0</v>
      </c>
      <c r="CS493">
        <v>0</v>
      </c>
      <c r="CT493">
        <v>0</v>
      </c>
      <c r="CU493">
        <v>0</v>
      </c>
      <c r="CV493">
        <v>0</v>
      </c>
      <c r="CW493">
        <v>0</v>
      </c>
      <c r="CX493">
        <v>0</v>
      </c>
      <c r="CY493">
        <v>0</v>
      </c>
      <c r="CZ493">
        <v>0</v>
      </c>
      <c r="DA493">
        <v>0</v>
      </c>
      <c r="DB493">
        <v>0</v>
      </c>
      <c r="DC493">
        <v>0</v>
      </c>
      <c r="DD493">
        <v>0</v>
      </c>
      <c r="DE493">
        <v>0</v>
      </c>
      <c r="DF493">
        <v>0</v>
      </c>
      <c r="DG493">
        <v>0</v>
      </c>
    </row>
    <row r="494" spans="1:111" x14ac:dyDescent="0.35">
      <c r="A494" t="str">
        <f t="shared" si="14"/>
        <v>0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0</v>
      </c>
      <c r="BL494">
        <v>0</v>
      </c>
      <c r="BM494">
        <v>0</v>
      </c>
      <c r="BN494">
        <v>0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0</v>
      </c>
      <c r="CO494">
        <v>0</v>
      </c>
      <c r="CP494">
        <v>0</v>
      </c>
      <c r="CQ494">
        <v>0</v>
      </c>
      <c r="CR494">
        <v>0</v>
      </c>
      <c r="CS494">
        <v>0</v>
      </c>
      <c r="CT494">
        <v>0</v>
      </c>
      <c r="CU494">
        <v>0</v>
      </c>
      <c r="CV494">
        <v>0</v>
      </c>
      <c r="CW494">
        <v>0</v>
      </c>
      <c r="CX494">
        <v>0</v>
      </c>
      <c r="CY494">
        <v>0</v>
      </c>
      <c r="CZ494">
        <v>0</v>
      </c>
      <c r="DA494">
        <v>0</v>
      </c>
      <c r="DB494">
        <v>0</v>
      </c>
      <c r="DC494">
        <v>0</v>
      </c>
      <c r="DD494">
        <v>0</v>
      </c>
      <c r="DE494">
        <v>0</v>
      </c>
      <c r="DF494">
        <v>0</v>
      </c>
      <c r="DG494">
        <v>0</v>
      </c>
    </row>
    <row r="495" spans="1:111" x14ac:dyDescent="0.35">
      <c r="A495" t="str">
        <f t="shared" si="14"/>
        <v>0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  <c r="BF495">
        <v>0</v>
      </c>
      <c r="BG495">
        <v>0</v>
      </c>
      <c r="BH495">
        <v>0</v>
      </c>
      <c r="BI495">
        <v>0</v>
      </c>
      <c r="BJ495">
        <v>0</v>
      </c>
      <c r="BK495">
        <v>0</v>
      </c>
      <c r="BL495">
        <v>0</v>
      </c>
      <c r="BM495">
        <v>0</v>
      </c>
      <c r="BN495">
        <v>0</v>
      </c>
      <c r="BO495">
        <v>0</v>
      </c>
      <c r="BP495">
        <v>0</v>
      </c>
      <c r="BQ495">
        <v>0</v>
      </c>
      <c r="BR495">
        <v>0</v>
      </c>
      <c r="BS495">
        <v>0</v>
      </c>
      <c r="BT495">
        <v>0</v>
      </c>
      <c r="BU495">
        <v>0</v>
      </c>
      <c r="BV495">
        <v>0</v>
      </c>
      <c r="BW495">
        <v>0</v>
      </c>
      <c r="BX495">
        <v>0</v>
      </c>
      <c r="BY495">
        <v>0</v>
      </c>
      <c r="BZ495">
        <v>0</v>
      </c>
      <c r="CA495">
        <v>0</v>
      </c>
      <c r="CB495">
        <v>0</v>
      </c>
      <c r="CC495">
        <v>0</v>
      </c>
      <c r="CD495">
        <v>0</v>
      </c>
      <c r="CE495">
        <v>0</v>
      </c>
      <c r="CF495">
        <v>0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0</v>
      </c>
      <c r="CO495">
        <v>0</v>
      </c>
      <c r="CP495">
        <v>0</v>
      </c>
      <c r="CQ495">
        <v>0</v>
      </c>
      <c r="CR495">
        <v>0</v>
      </c>
      <c r="CS495">
        <v>0</v>
      </c>
      <c r="CT495">
        <v>0</v>
      </c>
      <c r="CU495">
        <v>0</v>
      </c>
      <c r="CV495">
        <v>0</v>
      </c>
      <c r="CW495">
        <v>0</v>
      </c>
      <c r="CX495">
        <v>0</v>
      </c>
      <c r="CY495">
        <v>0</v>
      </c>
      <c r="CZ495">
        <v>0</v>
      </c>
      <c r="DA495">
        <v>0</v>
      </c>
      <c r="DB495">
        <v>0</v>
      </c>
      <c r="DC495">
        <v>0</v>
      </c>
      <c r="DD495">
        <v>0</v>
      </c>
      <c r="DE495">
        <v>0</v>
      </c>
      <c r="DF495">
        <v>0</v>
      </c>
      <c r="DG495">
        <v>0</v>
      </c>
    </row>
    <row r="496" spans="1:111" x14ac:dyDescent="0.35">
      <c r="A496" t="str">
        <f t="shared" si="14"/>
        <v>0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0</v>
      </c>
      <c r="BF496">
        <v>0</v>
      </c>
      <c r="BG496">
        <v>0</v>
      </c>
      <c r="BH496">
        <v>0</v>
      </c>
      <c r="BI496">
        <v>0</v>
      </c>
      <c r="BJ496">
        <v>0</v>
      </c>
      <c r="BK496">
        <v>0</v>
      </c>
      <c r="BL496">
        <v>0</v>
      </c>
      <c r="BM496">
        <v>0</v>
      </c>
      <c r="BN496">
        <v>0</v>
      </c>
      <c r="BO496">
        <v>0</v>
      </c>
      <c r="BP496">
        <v>0</v>
      </c>
      <c r="BQ496">
        <v>0</v>
      </c>
      <c r="BR496">
        <v>0</v>
      </c>
      <c r="BS496">
        <v>0</v>
      </c>
      <c r="BT496">
        <v>0</v>
      </c>
      <c r="BU496">
        <v>0</v>
      </c>
      <c r="BV496">
        <v>0</v>
      </c>
      <c r="BW496">
        <v>0</v>
      </c>
      <c r="BX496">
        <v>0</v>
      </c>
      <c r="BY496">
        <v>0</v>
      </c>
      <c r="BZ496">
        <v>0</v>
      </c>
      <c r="CA496">
        <v>0</v>
      </c>
      <c r="CB496">
        <v>0</v>
      </c>
      <c r="CC496">
        <v>0</v>
      </c>
      <c r="CD496">
        <v>0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0</v>
      </c>
      <c r="CO496">
        <v>0</v>
      </c>
      <c r="CP496">
        <v>0</v>
      </c>
      <c r="CQ496">
        <v>0</v>
      </c>
      <c r="CR496">
        <v>0</v>
      </c>
      <c r="CS496">
        <v>0</v>
      </c>
      <c r="CT496">
        <v>0</v>
      </c>
      <c r="CU496">
        <v>0</v>
      </c>
      <c r="CV496">
        <v>0</v>
      </c>
      <c r="CW496">
        <v>0</v>
      </c>
      <c r="CX496">
        <v>0</v>
      </c>
      <c r="CY496">
        <v>0</v>
      </c>
      <c r="CZ496">
        <v>0</v>
      </c>
      <c r="DA496">
        <v>0</v>
      </c>
      <c r="DB496">
        <v>0</v>
      </c>
      <c r="DC496">
        <v>0</v>
      </c>
      <c r="DD496">
        <v>0</v>
      </c>
      <c r="DE496">
        <v>0</v>
      </c>
      <c r="DF496">
        <v>0</v>
      </c>
      <c r="DG496">
        <v>0</v>
      </c>
    </row>
    <row r="497" spans="1:111" x14ac:dyDescent="0.35">
      <c r="A497" t="str">
        <f t="shared" si="14"/>
        <v>0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0</v>
      </c>
      <c r="BG497">
        <v>0</v>
      </c>
      <c r="BH497">
        <v>0</v>
      </c>
      <c r="BI497">
        <v>0</v>
      </c>
      <c r="BJ497">
        <v>0</v>
      </c>
      <c r="BK497">
        <v>0</v>
      </c>
      <c r="BL497">
        <v>0</v>
      </c>
      <c r="BM497">
        <v>0</v>
      </c>
      <c r="BN497">
        <v>0</v>
      </c>
      <c r="BO497">
        <v>0</v>
      </c>
      <c r="BP497">
        <v>0</v>
      </c>
      <c r="BQ497">
        <v>0</v>
      </c>
      <c r="BR497">
        <v>0</v>
      </c>
      <c r="BS497">
        <v>0</v>
      </c>
      <c r="BT497">
        <v>0</v>
      </c>
      <c r="BU497">
        <v>0</v>
      </c>
      <c r="BV497">
        <v>0</v>
      </c>
      <c r="BW497">
        <v>0</v>
      </c>
      <c r="BX497">
        <v>0</v>
      </c>
      <c r="BY497">
        <v>0</v>
      </c>
      <c r="BZ497">
        <v>0</v>
      </c>
      <c r="CA497">
        <v>0</v>
      </c>
      <c r="CB497">
        <v>0</v>
      </c>
      <c r="CC497">
        <v>0</v>
      </c>
      <c r="CD497">
        <v>0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0</v>
      </c>
      <c r="CO497">
        <v>0</v>
      </c>
      <c r="CP497">
        <v>0</v>
      </c>
      <c r="CQ497">
        <v>0</v>
      </c>
      <c r="CR497">
        <v>0</v>
      </c>
      <c r="CS497">
        <v>0</v>
      </c>
      <c r="CT497">
        <v>0</v>
      </c>
      <c r="CU497">
        <v>0</v>
      </c>
      <c r="CV497">
        <v>0</v>
      </c>
      <c r="CW497">
        <v>0</v>
      </c>
      <c r="CX497">
        <v>0</v>
      </c>
      <c r="CY497">
        <v>0</v>
      </c>
      <c r="CZ497">
        <v>0</v>
      </c>
      <c r="DA497">
        <v>0</v>
      </c>
      <c r="DB497">
        <v>0</v>
      </c>
      <c r="DC497">
        <v>0</v>
      </c>
      <c r="DD497">
        <v>0</v>
      </c>
      <c r="DE497">
        <v>0</v>
      </c>
      <c r="DF497">
        <v>0</v>
      </c>
      <c r="DG497">
        <v>0</v>
      </c>
    </row>
    <row r="498" spans="1:111" x14ac:dyDescent="0.35">
      <c r="A498" t="str">
        <f t="shared" si="14"/>
        <v>0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0</v>
      </c>
      <c r="BH498">
        <v>0</v>
      </c>
      <c r="BI498">
        <v>0</v>
      </c>
      <c r="BJ498">
        <v>0</v>
      </c>
      <c r="BK498">
        <v>0</v>
      </c>
      <c r="BL498">
        <v>0</v>
      </c>
      <c r="BM498">
        <v>0</v>
      </c>
      <c r="BN498">
        <v>0</v>
      </c>
      <c r="BO498">
        <v>0</v>
      </c>
      <c r="BP498">
        <v>0</v>
      </c>
      <c r="BQ498">
        <v>0</v>
      </c>
      <c r="BR498">
        <v>0</v>
      </c>
      <c r="BS498">
        <v>0</v>
      </c>
      <c r="BT498">
        <v>0</v>
      </c>
      <c r="BU498">
        <v>0</v>
      </c>
      <c r="BV498">
        <v>0</v>
      </c>
      <c r="BW498">
        <v>0</v>
      </c>
      <c r="BX498">
        <v>0</v>
      </c>
      <c r="BY498">
        <v>0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0</v>
      </c>
      <c r="CO498">
        <v>0</v>
      </c>
      <c r="CP498">
        <v>0</v>
      </c>
      <c r="CQ498">
        <v>0</v>
      </c>
      <c r="CR498">
        <v>0</v>
      </c>
      <c r="CS498">
        <v>0</v>
      </c>
      <c r="CT498">
        <v>0</v>
      </c>
      <c r="CU498">
        <v>0</v>
      </c>
      <c r="CV498">
        <v>0</v>
      </c>
      <c r="CW498">
        <v>0</v>
      </c>
      <c r="CX498">
        <v>0</v>
      </c>
      <c r="CY498">
        <v>0</v>
      </c>
      <c r="CZ498">
        <v>0</v>
      </c>
      <c r="DA498">
        <v>0</v>
      </c>
      <c r="DB498">
        <v>0</v>
      </c>
      <c r="DC498">
        <v>0</v>
      </c>
      <c r="DD498">
        <v>0</v>
      </c>
      <c r="DE498">
        <v>0</v>
      </c>
      <c r="DF498">
        <v>0</v>
      </c>
      <c r="DG498">
        <v>0</v>
      </c>
    </row>
    <row r="499" spans="1:111" x14ac:dyDescent="0.35">
      <c r="A499" t="str">
        <f t="shared" si="14"/>
        <v>0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  <c r="AT499">
        <v>0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  <c r="BH499">
        <v>0</v>
      </c>
      <c r="BI499">
        <v>0</v>
      </c>
      <c r="BJ499">
        <v>0</v>
      </c>
      <c r="BK499">
        <v>0</v>
      </c>
      <c r="BL499">
        <v>0</v>
      </c>
      <c r="BM499">
        <v>0</v>
      </c>
      <c r="BN499">
        <v>0</v>
      </c>
      <c r="BO499">
        <v>0</v>
      </c>
      <c r="BP499">
        <v>0</v>
      </c>
      <c r="BQ499">
        <v>0</v>
      </c>
      <c r="BR499">
        <v>0</v>
      </c>
      <c r="BS499">
        <v>0</v>
      </c>
      <c r="BT499">
        <v>0</v>
      </c>
      <c r="BU499">
        <v>0</v>
      </c>
      <c r="BV499">
        <v>0</v>
      </c>
      <c r="BW499">
        <v>0</v>
      </c>
      <c r="BX499">
        <v>0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0</v>
      </c>
      <c r="CO499">
        <v>0</v>
      </c>
      <c r="CP499">
        <v>0</v>
      </c>
      <c r="CQ499">
        <v>0</v>
      </c>
      <c r="CR499">
        <v>0</v>
      </c>
      <c r="CS499">
        <v>0</v>
      </c>
      <c r="CT499">
        <v>0</v>
      </c>
      <c r="CU499">
        <v>0</v>
      </c>
      <c r="CV499">
        <v>0</v>
      </c>
      <c r="CW499">
        <v>0</v>
      </c>
      <c r="CX499">
        <v>0</v>
      </c>
      <c r="CY499">
        <v>0</v>
      </c>
      <c r="CZ499">
        <v>0</v>
      </c>
      <c r="DA499">
        <v>0</v>
      </c>
      <c r="DB499">
        <v>0</v>
      </c>
      <c r="DC499">
        <v>0</v>
      </c>
      <c r="DD499">
        <v>0</v>
      </c>
      <c r="DE499">
        <v>0</v>
      </c>
      <c r="DF499">
        <v>0</v>
      </c>
      <c r="DG499">
        <v>0</v>
      </c>
    </row>
    <row r="500" spans="1:111" x14ac:dyDescent="0.35">
      <c r="A500" t="str">
        <f t="shared" si="14"/>
        <v>0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0</v>
      </c>
      <c r="BK500">
        <v>0</v>
      </c>
      <c r="BL500">
        <v>0</v>
      </c>
      <c r="BM500">
        <v>0</v>
      </c>
      <c r="BN500">
        <v>0</v>
      </c>
      <c r="BO500">
        <v>0</v>
      </c>
      <c r="BP500">
        <v>0</v>
      </c>
      <c r="BQ500">
        <v>0</v>
      </c>
      <c r="BR500">
        <v>0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0</v>
      </c>
      <c r="BZ500">
        <v>0</v>
      </c>
      <c r="CA500">
        <v>0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0</v>
      </c>
      <c r="CO500">
        <v>0</v>
      </c>
      <c r="CP500">
        <v>0</v>
      </c>
      <c r="CQ500">
        <v>0</v>
      </c>
      <c r="CR500">
        <v>0</v>
      </c>
      <c r="CS500">
        <v>0</v>
      </c>
      <c r="CT500">
        <v>0</v>
      </c>
      <c r="CU500">
        <v>0</v>
      </c>
      <c r="CV500">
        <v>0</v>
      </c>
      <c r="CW500">
        <v>0</v>
      </c>
      <c r="CX500">
        <v>0</v>
      </c>
      <c r="CY500">
        <v>0</v>
      </c>
      <c r="CZ500">
        <v>0</v>
      </c>
      <c r="DA500">
        <v>0</v>
      </c>
      <c r="DB500">
        <v>0</v>
      </c>
      <c r="DC500">
        <v>0</v>
      </c>
      <c r="DD500">
        <v>0</v>
      </c>
      <c r="DE500">
        <v>0</v>
      </c>
      <c r="DF500">
        <v>0</v>
      </c>
      <c r="DG500">
        <v>0</v>
      </c>
    </row>
    <row r="501" spans="1:111" x14ac:dyDescent="0.35">
      <c r="A501" t="str">
        <f t="shared" si="14"/>
        <v>0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0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0</v>
      </c>
      <c r="BK501">
        <v>0</v>
      </c>
      <c r="BL501">
        <v>0</v>
      </c>
      <c r="BM501">
        <v>0</v>
      </c>
      <c r="BN501">
        <v>0</v>
      </c>
      <c r="BO501">
        <v>0</v>
      </c>
      <c r="BP501">
        <v>0</v>
      </c>
      <c r="BQ501">
        <v>0</v>
      </c>
      <c r="BR501">
        <v>0</v>
      </c>
      <c r="BS501">
        <v>0</v>
      </c>
      <c r="BT501">
        <v>0</v>
      </c>
      <c r="BU501">
        <v>0</v>
      </c>
      <c r="BV501">
        <v>0</v>
      </c>
      <c r="BW501">
        <v>0</v>
      </c>
      <c r="BX501">
        <v>0</v>
      </c>
      <c r="BY501">
        <v>0</v>
      </c>
      <c r="BZ501">
        <v>0</v>
      </c>
      <c r="CA501">
        <v>0</v>
      </c>
      <c r="CB501">
        <v>0</v>
      </c>
      <c r="CC501">
        <v>0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0</v>
      </c>
      <c r="CO501">
        <v>0</v>
      </c>
      <c r="CP501">
        <v>0</v>
      </c>
      <c r="CQ501">
        <v>0</v>
      </c>
      <c r="CR501">
        <v>0</v>
      </c>
      <c r="CS501">
        <v>0</v>
      </c>
      <c r="CT501">
        <v>0</v>
      </c>
      <c r="CU501">
        <v>0</v>
      </c>
      <c r="CV501">
        <v>0</v>
      </c>
      <c r="CW501">
        <v>0</v>
      </c>
      <c r="CX501">
        <v>0</v>
      </c>
      <c r="CY501">
        <v>0</v>
      </c>
      <c r="CZ501">
        <v>0</v>
      </c>
      <c r="DA501">
        <v>0</v>
      </c>
      <c r="DB501">
        <v>0</v>
      </c>
      <c r="DC501">
        <v>0</v>
      </c>
      <c r="DD501">
        <v>0</v>
      </c>
      <c r="DE501">
        <v>0</v>
      </c>
      <c r="DF501">
        <v>0</v>
      </c>
      <c r="DG501">
        <v>0</v>
      </c>
    </row>
    <row r="502" spans="1:111" x14ac:dyDescent="0.35">
      <c r="A502" t="str">
        <f t="shared" si="14"/>
        <v>0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0</v>
      </c>
      <c r="BK502">
        <v>0</v>
      </c>
      <c r="BL502">
        <v>0</v>
      </c>
      <c r="BM502">
        <v>0</v>
      </c>
      <c r="BN502">
        <v>0</v>
      </c>
      <c r="BO502">
        <v>0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0</v>
      </c>
      <c r="BW502">
        <v>0</v>
      </c>
      <c r="BX502">
        <v>0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0</v>
      </c>
      <c r="CO502">
        <v>0</v>
      </c>
      <c r="CP502">
        <v>0</v>
      </c>
      <c r="CQ502">
        <v>0</v>
      </c>
      <c r="CR502">
        <v>0</v>
      </c>
      <c r="CS502">
        <v>0</v>
      </c>
      <c r="CT502">
        <v>0</v>
      </c>
      <c r="CU502">
        <v>0</v>
      </c>
      <c r="CV502">
        <v>0</v>
      </c>
      <c r="CW502">
        <v>0</v>
      </c>
      <c r="CX502">
        <v>0</v>
      </c>
      <c r="CY502">
        <v>0</v>
      </c>
      <c r="CZ502">
        <v>0</v>
      </c>
      <c r="DA502">
        <v>0</v>
      </c>
      <c r="DB502">
        <v>0</v>
      </c>
      <c r="DC502">
        <v>0</v>
      </c>
      <c r="DD502">
        <v>0</v>
      </c>
      <c r="DE502">
        <v>0</v>
      </c>
      <c r="DF502">
        <v>0</v>
      </c>
      <c r="DG502">
        <v>0</v>
      </c>
    </row>
    <row r="503" spans="1:111" x14ac:dyDescent="0.35">
      <c r="A503" t="str">
        <f t="shared" si="14"/>
        <v>0</v>
      </c>
      <c r="B503">
        <v>0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  <c r="BJ503">
        <v>0</v>
      </c>
      <c r="BK503">
        <v>0</v>
      </c>
      <c r="BL503">
        <v>0</v>
      </c>
      <c r="BM503">
        <v>0</v>
      </c>
      <c r="BN503">
        <v>0</v>
      </c>
      <c r="BO503">
        <v>0</v>
      </c>
      <c r="BP503">
        <v>0</v>
      </c>
      <c r="BQ503">
        <v>0</v>
      </c>
      <c r="BR503">
        <v>0</v>
      </c>
      <c r="BS503">
        <v>0</v>
      </c>
      <c r="BT503">
        <v>0</v>
      </c>
      <c r="BU503">
        <v>0</v>
      </c>
      <c r="BV503">
        <v>0</v>
      </c>
      <c r="BW503">
        <v>0</v>
      </c>
      <c r="BX503">
        <v>0</v>
      </c>
      <c r="BY503">
        <v>0</v>
      </c>
      <c r="BZ503">
        <v>0</v>
      </c>
      <c r="CA503">
        <v>0</v>
      </c>
      <c r="CB503">
        <v>0</v>
      </c>
      <c r="CC503">
        <v>0</v>
      </c>
      <c r="CD503">
        <v>0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0</v>
      </c>
      <c r="CO503">
        <v>0</v>
      </c>
      <c r="CP503">
        <v>0</v>
      </c>
      <c r="CQ503">
        <v>0</v>
      </c>
      <c r="CR503">
        <v>0</v>
      </c>
      <c r="CS503">
        <v>0</v>
      </c>
      <c r="CT503">
        <v>0</v>
      </c>
      <c r="CU503">
        <v>0</v>
      </c>
      <c r="CV503">
        <v>0</v>
      </c>
      <c r="CW503">
        <v>0</v>
      </c>
      <c r="CX503">
        <v>0</v>
      </c>
      <c r="CY503">
        <v>0</v>
      </c>
      <c r="CZ503">
        <v>0</v>
      </c>
      <c r="DA503">
        <v>0</v>
      </c>
      <c r="DB503">
        <v>0</v>
      </c>
      <c r="DC503">
        <v>0</v>
      </c>
      <c r="DD503">
        <v>0</v>
      </c>
      <c r="DE503">
        <v>0</v>
      </c>
      <c r="DF503">
        <v>0</v>
      </c>
      <c r="DG503">
        <v>0</v>
      </c>
    </row>
    <row r="504" spans="1:111" x14ac:dyDescent="0.35">
      <c r="A504" t="str">
        <f t="shared" si="14"/>
        <v>0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0</v>
      </c>
      <c r="BK504">
        <v>0</v>
      </c>
      <c r="BL504">
        <v>0</v>
      </c>
      <c r="BM504">
        <v>0</v>
      </c>
      <c r="BN504">
        <v>0</v>
      </c>
      <c r="BO504">
        <v>0</v>
      </c>
      <c r="BP504">
        <v>0</v>
      </c>
      <c r="BQ504">
        <v>0</v>
      </c>
      <c r="BR504">
        <v>0</v>
      </c>
      <c r="BS504">
        <v>0</v>
      </c>
      <c r="BT504">
        <v>0</v>
      </c>
      <c r="BU504">
        <v>0</v>
      </c>
      <c r="BV504">
        <v>0</v>
      </c>
      <c r="BW504">
        <v>0</v>
      </c>
      <c r="BX504">
        <v>0</v>
      </c>
      <c r="BY504">
        <v>0</v>
      </c>
      <c r="BZ504">
        <v>0</v>
      </c>
      <c r="CA504">
        <v>0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0</v>
      </c>
      <c r="CO504">
        <v>0</v>
      </c>
      <c r="CP504">
        <v>0</v>
      </c>
      <c r="CQ504">
        <v>0</v>
      </c>
      <c r="CR504">
        <v>0</v>
      </c>
      <c r="CS504">
        <v>0</v>
      </c>
      <c r="CT504">
        <v>0</v>
      </c>
      <c r="CU504">
        <v>0</v>
      </c>
      <c r="CV504">
        <v>0</v>
      </c>
      <c r="CW504">
        <v>0</v>
      </c>
      <c r="CX504">
        <v>0</v>
      </c>
      <c r="CY504">
        <v>0</v>
      </c>
      <c r="CZ504">
        <v>0</v>
      </c>
      <c r="DA504">
        <v>0</v>
      </c>
      <c r="DB504">
        <v>0</v>
      </c>
      <c r="DC504">
        <v>0</v>
      </c>
      <c r="DD504">
        <v>0</v>
      </c>
      <c r="DE504">
        <v>0</v>
      </c>
      <c r="DF504">
        <v>0</v>
      </c>
      <c r="DG504">
        <v>0</v>
      </c>
    </row>
    <row r="505" spans="1:111" x14ac:dyDescent="0.35">
      <c r="A505" t="str">
        <f t="shared" si="14"/>
        <v>0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0</v>
      </c>
      <c r="BK505">
        <v>0</v>
      </c>
      <c r="BL505">
        <v>0</v>
      </c>
      <c r="BM505">
        <v>0</v>
      </c>
      <c r="BN505">
        <v>0</v>
      </c>
      <c r="BO505">
        <v>0</v>
      </c>
      <c r="BP505">
        <v>0</v>
      </c>
      <c r="BQ505">
        <v>0</v>
      </c>
      <c r="BR505">
        <v>0</v>
      </c>
      <c r="BS505">
        <v>0</v>
      </c>
      <c r="BT505">
        <v>0</v>
      </c>
      <c r="BU505">
        <v>0</v>
      </c>
      <c r="BV505">
        <v>0</v>
      </c>
      <c r="BW505">
        <v>0</v>
      </c>
      <c r="BX505">
        <v>0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0</v>
      </c>
      <c r="CO505">
        <v>0</v>
      </c>
      <c r="CP505">
        <v>0</v>
      </c>
      <c r="CQ505">
        <v>0</v>
      </c>
      <c r="CR505">
        <v>0</v>
      </c>
      <c r="CS505">
        <v>0</v>
      </c>
      <c r="CT505">
        <v>0</v>
      </c>
      <c r="CU505">
        <v>0</v>
      </c>
      <c r="CV505">
        <v>0</v>
      </c>
      <c r="CW505">
        <v>0</v>
      </c>
      <c r="CX505">
        <v>0</v>
      </c>
      <c r="CY505">
        <v>0</v>
      </c>
      <c r="CZ505">
        <v>0</v>
      </c>
      <c r="DA505">
        <v>0</v>
      </c>
      <c r="DB505">
        <v>0</v>
      </c>
      <c r="DC505">
        <v>0</v>
      </c>
      <c r="DD505">
        <v>0</v>
      </c>
      <c r="DE505">
        <v>0</v>
      </c>
      <c r="DF505">
        <v>0</v>
      </c>
      <c r="DG505">
        <v>0</v>
      </c>
    </row>
    <row r="506" spans="1:111" x14ac:dyDescent="0.35">
      <c r="A506" t="str">
        <f t="shared" si="14"/>
        <v>0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  <c r="BJ506">
        <v>0</v>
      </c>
      <c r="BK506">
        <v>0</v>
      </c>
      <c r="BL506">
        <v>0</v>
      </c>
      <c r="BM506">
        <v>0</v>
      </c>
      <c r="BN506">
        <v>0</v>
      </c>
      <c r="BO506">
        <v>0</v>
      </c>
      <c r="BP506">
        <v>0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0</v>
      </c>
      <c r="BW506">
        <v>0</v>
      </c>
      <c r="BX506">
        <v>0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0</v>
      </c>
      <c r="CO506">
        <v>0</v>
      </c>
      <c r="CP506">
        <v>0</v>
      </c>
      <c r="CQ506">
        <v>0</v>
      </c>
      <c r="CR506">
        <v>0</v>
      </c>
      <c r="CS506">
        <v>0</v>
      </c>
      <c r="CT506">
        <v>0</v>
      </c>
      <c r="CU506">
        <v>0</v>
      </c>
      <c r="CV506">
        <v>0</v>
      </c>
      <c r="CW506">
        <v>0</v>
      </c>
      <c r="CX506">
        <v>0</v>
      </c>
      <c r="CY506">
        <v>0</v>
      </c>
      <c r="CZ506">
        <v>0</v>
      </c>
      <c r="DA506">
        <v>0</v>
      </c>
      <c r="DB506">
        <v>0</v>
      </c>
      <c r="DC506">
        <v>0</v>
      </c>
      <c r="DD506">
        <v>0</v>
      </c>
      <c r="DE506">
        <v>0</v>
      </c>
      <c r="DF506">
        <v>0</v>
      </c>
      <c r="DG506">
        <v>0</v>
      </c>
    </row>
    <row r="507" spans="1:111" x14ac:dyDescent="0.35">
      <c r="A507" t="str">
        <f t="shared" si="14"/>
        <v>0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  <c r="BG507">
        <v>0</v>
      </c>
      <c r="BH507">
        <v>0</v>
      </c>
      <c r="BI507">
        <v>0</v>
      </c>
      <c r="BJ507">
        <v>0</v>
      </c>
      <c r="BK507">
        <v>0</v>
      </c>
      <c r="BL507">
        <v>0</v>
      </c>
      <c r="BM507">
        <v>0</v>
      </c>
      <c r="BN507">
        <v>0</v>
      </c>
      <c r="BO507">
        <v>0</v>
      </c>
      <c r="BP507">
        <v>0</v>
      </c>
      <c r="BQ507">
        <v>0</v>
      </c>
      <c r="BR507">
        <v>0</v>
      </c>
      <c r="BS507">
        <v>0</v>
      </c>
      <c r="BT507">
        <v>0</v>
      </c>
      <c r="BU507">
        <v>0</v>
      </c>
      <c r="BV507">
        <v>0</v>
      </c>
      <c r="BW507">
        <v>0</v>
      </c>
      <c r="BX507">
        <v>0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0</v>
      </c>
      <c r="CO507">
        <v>0</v>
      </c>
      <c r="CP507">
        <v>0</v>
      </c>
      <c r="CQ507">
        <v>0</v>
      </c>
      <c r="CR507">
        <v>0</v>
      </c>
      <c r="CS507">
        <v>0</v>
      </c>
      <c r="CT507">
        <v>0</v>
      </c>
      <c r="CU507">
        <v>0</v>
      </c>
      <c r="CV507">
        <v>0</v>
      </c>
      <c r="CW507">
        <v>0</v>
      </c>
      <c r="CX507">
        <v>0</v>
      </c>
      <c r="CY507">
        <v>0</v>
      </c>
      <c r="CZ507">
        <v>0</v>
      </c>
      <c r="DA507">
        <v>0</v>
      </c>
      <c r="DB507">
        <v>0</v>
      </c>
      <c r="DC507">
        <v>0</v>
      </c>
      <c r="DD507">
        <v>0</v>
      </c>
      <c r="DE507">
        <v>0</v>
      </c>
      <c r="DF507">
        <v>0</v>
      </c>
      <c r="DG507">
        <v>0</v>
      </c>
    </row>
    <row r="508" spans="1:111" x14ac:dyDescent="0.35">
      <c r="A508" t="str">
        <f t="shared" si="14"/>
        <v>0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0</v>
      </c>
      <c r="BK508">
        <v>0</v>
      </c>
      <c r="BL508">
        <v>0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0</v>
      </c>
      <c r="CO508">
        <v>0</v>
      </c>
      <c r="CP508">
        <v>0</v>
      </c>
      <c r="CQ508">
        <v>0</v>
      </c>
      <c r="CR508">
        <v>0</v>
      </c>
      <c r="CS508">
        <v>0</v>
      </c>
      <c r="CT508">
        <v>0</v>
      </c>
      <c r="CU508">
        <v>0</v>
      </c>
      <c r="CV508">
        <v>0</v>
      </c>
      <c r="CW508">
        <v>0</v>
      </c>
      <c r="CX508">
        <v>0</v>
      </c>
      <c r="CY508">
        <v>0</v>
      </c>
      <c r="CZ508">
        <v>0</v>
      </c>
      <c r="DA508">
        <v>0</v>
      </c>
      <c r="DB508">
        <v>0</v>
      </c>
      <c r="DC508">
        <v>0</v>
      </c>
      <c r="DD508">
        <v>0</v>
      </c>
      <c r="DE508">
        <v>0</v>
      </c>
      <c r="DF508">
        <v>0</v>
      </c>
      <c r="DG508">
        <v>0</v>
      </c>
    </row>
    <row r="509" spans="1:111" x14ac:dyDescent="0.35">
      <c r="A509" t="str">
        <f t="shared" si="14"/>
        <v>0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  <c r="BG509">
        <v>0</v>
      </c>
      <c r="BH509">
        <v>0</v>
      </c>
      <c r="BI509">
        <v>0</v>
      </c>
      <c r="BJ509">
        <v>0</v>
      </c>
      <c r="BK509">
        <v>0</v>
      </c>
      <c r="BL509">
        <v>0</v>
      </c>
      <c r="BM509">
        <v>0</v>
      </c>
      <c r="BN509">
        <v>0</v>
      </c>
      <c r="BO509">
        <v>0</v>
      </c>
      <c r="BP509">
        <v>0</v>
      </c>
      <c r="BQ509">
        <v>0</v>
      </c>
      <c r="BR509">
        <v>0</v>
      </c>
      <c r="BS509">
        <v>0</v>
      </c>
      <c r="BT509">
        <v>0</v>
      </c>
      <c r="BU509">
        <v>0</v>
      </c>
      <c r="BV509">
        <v>0</v>
      </c>
      <c r="BW509">
        <v>0</v>
      </c>
      <c r="BX509">
        <v>0</v>
      </c>
      <c r="BY509">
        <v>0</v>
      </c>
      <c r="BZ509">
        <v>0</v>
      </c>
      <c r="CA509">
        <v>0</v>
      </c>
      <c r="CB509">
        <v>0</v>
      </c>
      <c r="CC509">
        <v>0</v>
      </c>
      <c r="CD509">
        <v>0</v>
      </c>
      <c r="CE509">
        <v>0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0</v>
      </c>
      <c r="CO509">
        <v>0</v>
      </c>
      <c r="CP509">
        <v>0</v>
      </c>
      <c r="CQ509">
        <v>0</v>
      </c>
      <c r="CR509">
        <v>0</v>
      </c>
      <c r="CS509">
        <v>0</v>
      </c>
      <c r="CT509">
        <v>0</v>
      </c>
      <c r="CU509">
        <v>0</v>
      </c>
      <c r="CV509">
        <v>0</v>
      </c>
      <c r="CW509">
        <v>0</v>
      </c>
      <c r="CX509">
        <v>0</v>
      </c>
      <c r="CY509">
        <v>0</v>
      </c>
      <c r="CZ509">
        <v>0</v>
      </c>
      <c r="DA509">
        <v>0</v>
      </c>
      <c r="DB509">
        <v>0</v>
      </c>
      <c r="DC509">
        <v>0</v>
      </c>
      <c r="DD509">
        <v>0</v>
      </c>
      <c r="DE509">
        <v>0</v>
      </c>
      <c r="DF509">
        <v>0</v>
      </c>
      <c r="DG509">
        <v>0</v>
      </c>
    </row>
    <row r="510" spans="1:111" x14ac:dyDescent="0.35">
      <c r="A510" t="str">
        <f t="shared" si="14"/>
        <v>0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0</v>
      </c>
      <c r="BH510">
        <v>0</v>
      </c>
      <c r="BI510">
        <v>0</v>
      </c>
      <c r="BJ510">
        <v>0</v>
      </c>
      <c r="BK510">
        <v>0</v>
      </c>
      <c r="BL510">
        <v>0</v>
      </c>
      <c r="BM510">
        <v>0</v>
      </c>
      <c r="BN510">
        <v>0</v>
      </c>
      <c r="BO510">
        <v>0</v>
      </c>
      <c r="BP510">
        <v>0</v>
      </c>
      <c r="BQ510">
        <v>0</v>
      </c>
      <c r="BR510">
        <v>0</v>
      </c>
      <c r="BS510">
        <v>0</v>
      </c>
      <c r="BT510">
        <v>0</v>
      </c>
      <c r="BU510">
        <v>0</v>
      </c>
      <c r="BV510">
        <v>0</v>
      </c>
      <c r="BW510">
        <v>0</v>
      </c>
      <c r="BX510">
        <v>0</v>
      </c>
      <c r="BY510">
        <v>0</v>
      </c>
      <c r="BZ510">
        <v>0</v>
      </c>
      <c r="CA510">
        <v>0</v>
      </c>
      <c r="CB510">
        <v>0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0</v>
      </c>
      <c r="CO510">
        <v>0</v>
      </c>
      <c r="CP510">
        <v>0</v>
      </c>
      <c r="CQ510">
        <v>0</v>
      </c>
      <c r="CR510">
        <v>0</v>
      </c>
      <c r="CS510">
        <v>0</v>
      </c>
      <c r="CT510">
        <v>0</v>
      </c>
      <c r="CU510">
        <v>0</v>
      </c>
      <c r="CV510">
        <v>0</v>
      </c>
      <c r="CW510">
        <v>0</v>
      </c>
      <c r="CX510">
        <v>0</v>
      </c>
      <c r="CY510">
        <v>0</v>
      </c>
      <c r="CZ510">
        <v>0</v>
      </c>
      <c r="DA510">
        <v>0</v>
      </c>
      <c r="DB510">
        <v>0</v>
      </c>
      <c r="DC510">
        <v>0</v>
      </c>
      <c r="DD510">
        <v>0</v>
      </c>
      <c r="DE510">
        <v>0</v>
      </c>
      <c r="DF510">
        <v>0</v>
      </c>
      <c r="DG510">
        <v>0</v>
      </c>
    </row>
    <row r="511" spans="1:111" x14ac:dyDescent="0.35">
      <c r="A511" t="str">
        <f t="shared" si="14"/>
        <v>0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0</v>
      </c>
      <c r="BK511">
        <v>0</v>
      </c>
      <c r="BL511">
        <v>0</v>
      </c>
      <c r="BM511">
        <v>0</v>
      </c>
      <c r="BN511">
        <v>0</v>
      </c>
      <c r="BO511">
        <v>0</v>
      </c>
      <c r="BP511">
        <v>0</v>
      </c>
      <c r="BQ511">
        <v>0</v>
      </c>
      <c r="BR511">
        <v>0</v>
      </c>
      <c r="BS511">
        <v>0</v>
      </c>
      <c r="BT511">
        <v>0</v>
      </c>
      <c r="BU511">
        <v>0</v>
      </c>
      <c r="BV511">
        <v>0</v>
      </c>
      <c r="BW511">
        <v>0</v>
      </c>
      <c r="BX511">
        <v>0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0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0</v>
      </c>
      <c r="CO511">
        <v>0</v>
      </c>
      <c r="CP511">
        <v>0</v>
      </c>
      <c r="CQ511">
        <v>0</v>
      </c>
      <c r="CR511">
        <v>0</v>
      </c>
      <c r="CS511">
        <v>0</v>
      </c>
      <c r="CT511">
        <v>0</v>
      </c>
      <c r="CU511">
        <v>0</v>
      </c>
      <c r="CV511">
        <v>0</v>
      </c>
      <c r="CW511">
        <v>0</v>
      </c>
      <c r="CX511">
        <v>0</v>
      </c>
      <c r="CY511">
        <v>0</v>
      </c>
      <c r="CZ511">
        <v>0</v>
      </c>
      <c r="DA511">
        <v>0</v>
      </c>
      <c r="DB511">
        <v>0</v>
      </c>
      <c r="DC511">
        <v>0</v>
      </c>
      <c r="DD511">
        <v>0</v>
      </c>
      <c r="DE511">
        <v>0</v>
      </c>
      <c r="DF511">
        <v>0</v>
      </c>
      <c r="DG511">
        <v>0</v>
      </c>
    </row>
    <row r="512" spans="1:111" x14ac:dyDescent="0.35">
      <c r="A512" t="str">
        <f t="shared" si="14"/>
        <v>0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0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  <c r="BG512">
        <v>0</v>
      </c>
      <c r="BH512">
        <v>0</v>
      </c>
      <c r="BI512">
        <v>0</v>
      </c>
      <c r="BJ512">
        <v>0</v>
      </c>
      <c r="BK512">
        <v>0</v>
      </c>
      <c r="BL512">
        <v>0</v>
      </c>
      <c r="BM512">
        <v>0</v>
      </c>
      <c r="BN512">
        <v>0</v>
      </c>
      <c r="BO512">
        <v>0</v>
      </c>
      <c r="BP512">
        <v>0</v>
      </c>
      <c r="BQ512">
        <v>0</v>
      </c>
      <c r="BR512">
        <v>0</v>
      </c>
      <c r="BS512">
        <v>0</v>
      </c>
      <c r="BT512">
        <v>0</v>
      </c>
      <c r="BU512">
        <v>0</v>
      </c>
      <c r="BV512">
        <v>0</v>
      </c>
      <c r="BW512">
        <v>0</v>
      </c>
      <c r="BX512">
        <v>0</v>
      </c>
      <c r="BY512">
        <v>0</v>
      </c>
      <c r="BZ512">
        <v>0</v>
      </c>
      <c r="CA512">
        <v>0</v>
      </c>
      <c r="CB512">
        <v>0</v>
      </c>
      <c r="CC512">
        <v>0</v>
      </c>
      <c r="CD512">
        <v>0</v>
      </c>
      <c r="CE512">
        <v>0</v>
      </c>
      <c r="CF512">
        <v>0</v>
      </c>
      <c r="CG512">
        <v>0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0</v>
      </c>
      <c r="CO512">
        <v>0</v>
      </c>
      <c r="CP512">
        <v>0</v>
      </c>
      <c r="CQ512">
        <v>0</v>
      </c>
      <c r="CR512">
        <v>0</v>
      </c>
      <c r="CS512">
        <v>0</v>
      </c>
      <c r="CT512">
        <v>0</v>
      </c>
      <c r="CU512">
        <v>0</v>
      </c>
      <c r="CV512">
        <v>0</v>
      </c>
      <c r="CW512">
        <v>0</v>
      </c>
      <c r="CX512">
        <v>0</v>
      </c>
      <c r="CY512">
        <v>0</v>
      </c>
      <c r="CZ512">
        <v>0</v>
      </c>
      <c r="DA512">
        <v>0</v>
      </c>
      <c r="DB512">
        <v>0</v>
      </c>
      <c r="DC512">
        <v>0</v>
      </c>
      <c r="DD512">
        <v>0</v>
      </c>
      <c r="DE512">
        <v>0</v>
      </c>
      <c r="DF512">
        <v>0</v>
      </c>
      <c r="DG512">
        <v>0</v>
      </c>
    </row>
    <row r="513" spans="1:111" x14ac:dyDescent="0.35">
      <c r="A513" t="str">
        <f t="shared" si="14"/>
        <v>0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0</v>
      </c>
      <c r="BK513">
        <v>0</v>
      </c>
      <c r="BL513">
        <v>0</v>
      </c>
      <c r="BM513">
        <v>0</v>
      </c>
      <c r="BN513">
        <v>0</v>
      </c>
      <c r="BO513">
        <v>0</v>
      </c>
      <c r="BP513">
        <v>0</v>
      </c>
      <c r="BQ513">
        <v>0</v>
      </c>
      <c r="BR513">
        <v>0</v>
      </c>
      <c r="BS513">
        <v>0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0</v>
      </c>
      <c r="CO513">
        <v>0</v>
      </c>
      <c r="CP513">
        <v>0</v>
      </c>
      <c r="CQ513">
        <v>0</v>
      </c>
      <c r="CR513">
        <v>0</v>
      </c>
      <c r="CS513">
        <v>0</v>
      </c>
      <c r="CT513">
        <v>0</v>
      </c>
      <c r="CU513">
        <v>0</v>
      </c>
      <c r="CV513">
        <v>0</v>
      </c>
      <c r="CW513">
        <v>0</v>
      </c>
      <c r="CX513">
        <v>0</v>
      </c>
      <c r="CY513">
        <v>0</v>
      </c>
      <c r="CZ513">
        <v>0</v>
      </c>
      <c r="DA513">
        <v>0</v>
      </c>
      <c r="DB513">
        <v>0</v>
      </c>
      <c r="DC513">
        <v>0</v>
      </c>
      <c r="DD513">
        <v>0</v>
      </c>
      <c r="DE513">
        <v>0</v>
      </c>
      <c r="DF513">
        <v>0</v>
      </c>
      <c r="DG513">
        <v>0</v>
      </c>
    </row>
    <row r="514" spans="1:111" x14ac:dyDescent="0.35">
      <c r="A514" t="str">
        <f t="shared" si="14"/>
        <v>0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0</v>
      </c>
      <c r="BK514">
        <v>0</v>
      </c>
      <c r="BL514">
        <v>0</v>
      </c>
      <c r="BM514">
        <v>0</v>
      </c>
      <c r="BN514">
        <v>0</v>
      </c>
      <c r="BO514">
        <v>0</v>
      </c>
      <c r="BP514">
        <v>0</v>
      </c>
      <c r="BQ514">
        <v>0</v>
      </c>
      <c r="BR514">
        <v>0</v>
      </c>
      <c r="BS514">
        <v>0</v>
      </c>
      <c r="BT514">
        <v>0</v>
      </c>
      <c r="BU514">
        <v>0</v>
      </c>
      <c r="BV514">
        <v>0</v>
      </c>
      <c r="BW514">
        <v>0</v>
      </c>
      <c r="BX514">
        <v>0</v>
      </c>
      <c r="BY514">
        <v>0</v>
      </c>
      <c r="BZ514">
        <v>0</v>
      </c>
      <c r="CA514">
        <v>0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0</v>
      </c>
      <c r="CO514">
        <v>0</v>
      </c>
      <c r="CP514">
        <v>0</v>
      </c>
      <c r="CQ514">
        <v>0</v>
      </c>
      <c r="CR514">
        <v>0</v>
      </c>
      <c r="CS514">
        <v>0</v>
      </c>
      <c r="CT514">
        <v>0</v>
      </c>
      <c r="CU514">
        <v>0</v>
      </c>
      <c r="CV514">
        <v>0</v>
      </c>
      <c r="CW514">
        <v>0</v>
      </c>
      <c r="CX514">
        <v>0</v>
      </c>
      <c r="CY514">
        <v>0</v>
      </c>
      <c r="CZ514">
        <v>0</v>
      </c>
      <c r="DA514">
        <v>0</v>
      </c>
      <c r="DB514">
        <v>0</v>
      </c>
      <c r="DC514">
        <v>0</v>
      </c>
      <c r="DD514">
        <v>0</v>
      </c>
      <c r="DE514">
        <v>0</v>
      </c>
      <c r="DF514">
        <v>0</v>
      </c>
      <c r="DG514">
        <v>0</v>
      </c>
    </row>
    <row r="515" spans="1:111" x14ac:dyDescent="0.35">
      <c r="A515" t="str">
        <f t="shared" ref="A515:A578" si="16">LEFT(B515,8)</f>
        <v>0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0</v>
      </c>
      <c r="BK515">
        <v>0</v>
      </c>
      <c r="BL515">
        <v>0</v>
      </c>
      <c r="BM515">
        <v>0</v>
      </c>
      <c r="BN515">
        <v>0</v>
      </c>
      <c r="BO515">
        <v>0</v>
      </c>
      <c r="BP515">
        <v>0</v>
      </c>
      <c r="BQ515">
        <v>0</v>
      </c>
      <c r="BR515">
        <v>0</v>
      </c>
      <c r="BS515">
        <v>0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0</v>
      </c>
      <c r="CO515">
        <v>0</v>
      </c>
      <c r="CP515">
        <v>0</v>
      </c>
      <c r="CQ515">
        <v>0</v>
      </c>
      <c r="CR515">
        <v>0</v>
      </c>
      <c r="CS515">
        <v>0</v>
      </c>
      <c r="CT515">
        <v>0</v>
      </c>
      <c r="CU515">
        <v>0</v>
      </c>
      <c r="CV515">
        <v>0</v>
      </c>
      <c r="CW515">
        <v>0</v>
      </c>
      <c r="CX515">
        <v>0</v>
      </c>
      <c r="CY515">
        <v>0</v>
      </c>
      <c r="CZ515">
        <v>0</v>
      </c>
      <c r="DA515">
        <v>0</v>
      </c>
      <c r="DB515">
        <v>0</v>
      </c>
      <c r="DC515">
        <v>0</v>
      </c>
      <c r="DD515">
        <v>0</v>
      </c>
      <c r="DE515">
        <v>0</v>
      </c>
      <c r="DF515">
        <v>0</v>
      </c>
      <c r="DG515">
        <v>0</v>
      </c>
    </row>
    <row r="516" spans="1:111" x14ac:dyDescent="0.35">
      <c r="A516" t="str">
        <f t="shared" si="16"/>
        <v>0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0</v>
      </c>
      <c r="BL516">
        <v>0</v>
      </c>
      <c r="BM516">
        <v>0</v>
      </c>
      <c r="BN516">
        <v>0</v>
      </c>
      <c r="BO516">
        <v>0</v>
      </c>
      <c r="BP516">
        <v>0</v>
      </c>
      <c r="BQ516">
        <v>0</v>
      </c>
      <c r="BR516">
        <v>0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0</v>
      </c>
      <c r="CO516">
        <v>0</v>
      </c>
      <c r="CP516">
        <v>0</v>
      </c>
      <c r="CQ516">
        <v>0</v>
      </c>
      <c r="CR516">
        <v>0</v>
      </c>
      <c r="CS516">
        <v>0</v>
      </c>
      <c r="CT516">
        <v>0</v>
      </c>
      <c r="CU516">
        <v>0</v>
      </c>
      <c r="CV516">
        <v>0</v>
      </c>
      <c r="CW516">
        <v>0</v>
      </c>
      <c r="CX516">
        <v>0</v>
      </c>
      <c r="CY516">
        <v>0</v>
      </c>
      <c r="CZ516">
        <v>0</v>
      </c>
      <c r="DA516">
        <v>0</v>
      </c>
      <c r="DB516">
        <v>0</v>
      </c>
      <c r="DC516">
        <v>0</v>
      </c>
      <c r="DD516">
        <v>0</v>
      </c>
      <c r="DE516">
        <v>0</v>
      </c>
      <c r="DF516">
        <v>0</v>
      </c>
      <c r="DG516">
        <v>0</v>
      </c>
    </row>
    <row r="517" spans="1:111" x14ac:dyDescent="0.35">
      <c r="A517" t="str">
        <f t="shared" si="16"/>
        <v>0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0</v>
      </c>
      <c r="BK517">
        <v>0</v>
      </c>
      <c r="BL517">
        <v>0</v>
      </c>
      <c r="BM517">
        <v>0</v>
      </c>
      <c r="BN517">
        <v>0</v>
      </c>
      <c r="BO517">
        <v>0</v>
      </c>
      <c r="BP517">
        <v>0</v>
      </c>
      <c r="BQ517">
        <v>0</v>
      </c>
      <c r="BR517">
        <v>0</v>
      </c>
      <c r="BS517">
        <v>0</v>
      </c>
      <c r="BT517">
        <v>0</v>
      </c>
      <c r="BU517">
        <v>0</v>
      </c>
      <c r="BV517">
        <v>0</v>
      </c>
      <c r="BW517">
        <v>0</v>
      </c>
      <c r="BX517">
        <v>0</v>
      </c>
      <c r="BY517">
        <v>0</v>
      </c>
      <c r="BZ517">
        <v>0</v>
      </c>
      <c r="CA517">
        <v>0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0</v>
      </c>
      <c r="CO517">
        <v>0</v>
      </c>
      <c r="CP517">
        <v>0</v>
      </c>
      <c r="CQ517">
        <v>0</v>
      </c>
      <c r="CR517">
        <v>0</v>
      </c>
      <c r="CS517">
        <v>0</v>
      </c>
      <c r="CT517">
        <v>0</v>
      </c>
      <c r="CU517">
        <v>0</v>
      </c>
      <c r="CV517">
        <v>0</v>
      </c>
      <c r="CW517">
        <v>0</v>
      </c>
      <c r="CX517">
        <v>0</v>
      </c>
      <c r="CY517">
        <v>0</v>
      </c>
      <c r="CZ517">
        <v>0</v>
      </c>
      <c r="DA517">
        <v>0</v>
      </c>
      <c r="DB517">
        <v>0</v>
      </c>
      <c r="DC517">
        <v>0</v>
      </c>
      <c r="DD517">
        <v>0</v>
      </c>
      <c r="DE517">
        <v>0</v>
      </c>
      <c r="DF517">
        <v>0</v>
      </c>
      <c r="DG517">
        <v>0</v>
      </c>
    </row>
    <row r="518" spans="1:111" x14ac:dyDescent="0.35">
      <c r="A518" t="str">
        <f t="shared" si="16"/>
        <v>0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0</v>
      </c>
      <c r="BL518">
        <v>0</v>
      </c>
      <c r="BM518">
        <v>0</v>
      </c>
      <c r="BN518">
        <v>0</v>
      </c>
      <c r="BO518">
        <v>0</v>
      </c>
      <c r="BP518">
        <v>0</v>
      </c>
      <c r="BQ518">
        <v>0</v>
      </c>
      <c r="BR518">
        <v>0</v>
      </c>
      <c r="BS518">
        <v>0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0</v>
      </c>
      <c r="CO518">
        <v>0</v>
      </c>
      <c r="CP518">
        <v>0</v>
      </c>
      <c r="CQ518">
        <v>0</v>
      </c>
      <c r="CR518">
        <v>0</v>
      </c>
      <c r="CS518">
        <v>0</v>
      </c>
      <c r="CT518">
        <v>0</v>
      </c>
      <c r="CU518">
        <v>0</v>
      </c>
      <c r="CV518">
        <v>0</v>
      </c>
      <c r="CW518">
        <v>0</v>
      </c>
      <c r="CX518">
        <v>0</v>
      </c>
      <c r="CY518">
        <v>0</v>
      </c>
      <c r="CZ518">
        <v>0</v>
      </c>
      <c r="DA518">
        <v>0</v>
      </c>
      <c r="DB518">
        <v>0</v>
      </c>
      <c r="DC518">
        <v>0</v>
      </c>
      <c r="DD518">
        <v>0</v>
      </c>
      <c r="DE518">
        <v>0</v>
      </c>
      <c r="DF518">
        <v>0</v>
      </c>
      <c r="DG518">
        <v>0</v>
      </c>
    </row>
    <row r="519" spans="1:111" x14ac:dyDescent="0.35">
      <c r="A519" t="str">
        <f t="shared" si="16"/>
        <v>0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  <c r="BK519">
        <v>0</v>
      </c>
      <c r="BL519">
        <v>0</v>
      </c>
      <c r="BM519">
        <v>0</v>
      </c>
      <c r="BN519">
        <v>0</v>
      </c>
      <c r="BO519">
        <v>0</v>
      </c>
      <c r="BP519">
        <v>0</v>
      </c>
      <c r="BQ519">
        <v>0</v>
      </c>
      <c r="BR519">
        <v>0</v>
      </c>
      <c r="BS519">
        <v>0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0</v>
      </c>
      <c r="BZ519">
        <v>0</v>
      </c>
      <c r="CA519">
        <v>0</v>
      </c>
      <c r="CB519">
        <v>0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0</v>
      </c>
      <c r="CO519">
        <v>0</v>
      </c>
      <c r="CP519">
        <v>0</v>
      </c>
      <c r="CQ519">
        <v>0</v>
      </c>
      <c r="CR519">
        <v>0</v>
      </c>
      <c r="CS519">
        <v>0</v>
      </c>
      <c r="CT519">
        <v>0</v>
      </c>
      <c r="CU519">
        <v>0</v>
      </c>
      <c r="CV519">
        <v>0</v>
      </c>
      <c r="CW519">
        <v>0</v>
      </c>
      <c r="CX519">
        <v>0</v>
      </c>
      <c r="CY519">
        <v>0</v>
      </c>
      <c r="CZ519">
        <v>0</v>
      </c>
      <c r="DA519">
        <v>0</v>
      </c>
      <c r="DB519">
        <v>0</v>
      </c>
      <c r="DC519">
        <v>0</v>
      </c>
      <c r="DD519">
        <v>0</v>
      </c>
      <c r="DE519">
        <v>0</v>
      </c>
      <c r="DF519">
        <v>0</v>
      </c>
      <c r="DG519">
        <v>0</v>
      </c>
    </row>
    <row r="520" spans="1:111" x14ac:dyDescent="0.35">
      <c r="A520" t="str">
        <f t="shared" si="16"/>
        <v>0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0</v>
      </c>
      <c r="BK520">
        <v>0</v>
      </c>
      <c r="BL520">
        <v>0</v>
      </c>
      <c r="BM520">
        <v>0</v>
      </c>
      <c r="BN520">
        <v>0</v>
      </c>
      <c r="BO520">
        <v>0</v>
      </c>
      <c r="BP520">
        <v>0</v>
      </c>
      <c r="BQ520">
        <v>0</v>
      </c>
      <c r="BR520">
        <v>0</v>
      </c>
      <c r="BS520">
        <v>0</v>
      </c>
      <c r="BT520">
        <v>0</v>
      </c>
      <c r="BU520">
        <v>0</v>
      </c>
      <c r="BV520">
        <v>0</v>
      </c>
      <c r="BW520">
        <v>0</v>
      </c>
      <c r="BX520">
        <v>0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0</v>
      </c>
      <c r="CO520">
        <v>0</v>
      </c>
      <c r="CP520">
        <v>0</v>
      </c>
      <c r="CQ520">
        <v>0</v>
      </c>
      <c r="CR520">
        <v>0</v>
      </c>
      <c r="CS520">
        <v>0</v>
      </c>
      <c r="CT520">
        <v>0</v>
      </c>
      <c r="CU520">
        <v>0</v>
      </c>
      <c r="CV520">
        <v>0</v>
      </c>
      <c r="CW520">
        <v>0</v>
      </c>
      <c r="CX520">
        <v>0</v>
      </c>
      <c r="CY520">
        <v>0</v>
      </c>
      <c r="CZ520">
        <v>0</v>
      </c>
      <c r="DA520">
        <v>0</v>
      </c>
      <c r="DB520">
        <v>0</v>
      </c>
      <c r="DC520">
        <v>0</v>
      </c>
      <c r="DD520">
        <v>0</v>
      </c>
      <c r="DE520">
        <v>0</v>
      </c>
      <c r="DF520">
        <v>0</v>
      </c>
      <c r="DG520">
        <v>0</v>
      </c>
    </row>
    <row r="521" spans="1:111" x14ac:dyDescent="0.35">
      <c r="A521" t="str">
        <f t="shared" si="16"/>
        <v>0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0</v>
      </c>
      <c r="BK521">
        <v>0</v>
      </c>
      <c r="BL521">
        <v>0</v>
      </c>
      <c r="BM521">
        <v>0</v>
      </c>
      <c r="BN521">
        <v>0</v>
      </c>
      <c r="BO521">
        <v>0</v>
      </c>
      <c r="BP521">
        <v>0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0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0</v>
      </c>
      <c r="CO521">
        <v>0</v>
      </c>
      <c r="CP521">
        <v>0</v>
      </c>
      <c r="CQ521">
        <v>0</v>
      </c>
      <c r="CR521">
        <v>0</v>
      </c>
      <c r="CS521">
        <v>0</v>
      </c>
      <c r="CT521">
        <v>0</v>
      </c>
      <c r="CU521">
        <v>0</v>
      </c>
      <c r="CV521">
        <v>0</v>
      </c>
      <c r="CW521">
        <v>0</v>
      </c>
      <c r="CX521">
        <v>0</v>
      </c>
      <c r="CY521">
        <v>0</v>
      </c>
      <c r="CZ521">
        <v>0</v>
      </c>
      <c r="DA521">
        <v>0</v>
      </c>
      <c r="DB521">
        <v>0</v>
      </c>
      <c r="DC521">
        <v>0</v>
      </c>
      <c r="DD521">
        <v>0</v>
      </c>
      <c r="DE521">
        <v>0</v>
      </c>
      <c r="DF521">
        <v>0</v>
      </c>
      <c r="DG521">
        <v>0</v>
      </c>
    </row>
    <row r="522" spans="1:111" x14ac:dyDescent="0.35">
      <c r="A522" t="str">
        <f t="shared" si="16"/>
        <v>0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0</v>
      </c>
      <c r="BL522">
        <v>0</v>
      </c>
      <c r="BM522">
        <v>0</v>
      </c>
      <c r="BN522">
        <v>0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0</v>
      </c>
      <c r="BW522">
        <v>0</v>
      </c>
      <c r="BX522">
        <v>0</v>
      </c>
      <c r="BY522">
        <v>0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0</v>
      </c>
      <c r="CO522">
        <v>0</v>
      </c>
      <c r="CP522">
        <v>0</v>
      </c>
      <c r="CQ522">
        <v>0</v>
      </c>
      <c r="CR522">
        <v>0</v>
      </c>
      <c r="CS522">
        <v>0</v>
      </c>
      <c r="CT522">
        <v>0</v>
      </c>
      <c r="CU522">
        <v>0</v>
      </c>
      <c r="CV522">
        <v>0</v>
      </c>
      <c r="CW522">
        <v>0</v>
      </c>
      <c r="CX522">
        <v>0</v>
      </c>
      <c r="CY522">
        <v>0</v>
      </c>
      <c r="CZ522">
        <v>0</v>
      </c>
      <c r="DA522">
        <v>0</v>
      </c>
      <c r="DB522">
        <v>0</v>
      </c>
      <c r="DC522">
        <v>0</v>
      </c>
      <c r="DD522">
        <v>0</v>
      </c>
      <c r="DE522">
        <v>0</v>
      </c>
      <c r="DF522">
        <v>0</v>
      </c>
      <c r="DG522">
        <v>0</v>
      </c>
    </row>
    <row r="523" spans="1:111" x14ac:dyDescent="0.35">
      <c r="A523" t="str">
        <f t="shared" si="16"/>
        <v>0</v>
      </c>
      <c r="B523">
        <v>0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0</v>
      </c>
      <c r="BL523">
        <v>0</v>
      </c>
      <c r="BM523">
        <v>0</v>
      </c>
      <c r="BN523">
        <v>0</v>
      </c>
      <c r="BO523">
        <v>0</v>
      </c>
      <c r="BP523">
        <v>0</v>
      </c>
      <c r="BQ523">
        <v>0</v>
      </c>
      <c r="BR523">
        <v>0</v>
      </c>
      <c r="BS523">
        <v>0</v>
      </c>
      <c r="BT523">
        <v>0</v>
      </c>
      <c r="BU523">
        <v>0</v>
      </c>
      <c r="BV523">
        <v>0</v>
      </c>
      <c r="BW523">
        <v>0</v>
      </c>
      <c r="BX523">
        <v>0</v>
      </c>
      <c r="BY523">
        <v>0</v>
      </c>
      <c r="BZ523">
        <v>0</v>
      </c>
      <c r="CA523">
        <v>0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0</v>
      </c>
      <c r="CO523">
        <v>0</v>
      </c>
      <c r="CP523">
        <v>0</v>
      </c>
      <c r="CQ523">
        <v>0</v>
      </c>
      <c r="CR523">
        <v>0</v>
      </c>
      <c r="CS523">
        <v>0</v>
      </c>
      <c r="CT523">
        <v>0</v>
      </c>
      <c r="CU523">
        <v>0</v>
      </c>
      <c r="CV523">
        <v>0</v>
      </c>
      <c r="CW523">
        <v>0</v>
      </c>
      <c r="CX523">
        <v>0</v>
      </c>
      <c r="CY523">
        <v>0</v>
      </c>
      <c r="CZ523">
        <v>0</v>
      </c>
      <c r="DA523">
        <v>0</v>
      </c>
      <c r="DB523">
        <v>0</v>
      </c>
      <c r="DC523">
        <v>0</v>
      </c>
      <c r="DD523">
        <v>0</v>
      </c>
      <c r="DE523">
        <v>0</v>
      </c>
      <c r="DF523">
        <v>0</v>
      </c>
      <c r="DG523">
        <v>0</v>
      </c>
    </row>
    <row r="524" spans="1:111" x14ac:dyDescent="0.35">
      <c r="A524" t="str">
        <f t="shared" si="16"/>
        <v>0</v>
      </c>
      <c r="B524">
        <v>0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0</v>
      </c>
      <c r="BL524">
        <v>0</v>
      </c>
      <c r="BM524">
        <v>0</v>
      </c>
      <c r="BN524">
        <v>0</v>
      </c>
      <c r="BO524">
        <v>0</v>
      </c>
      <c r="BP524">
        <v>0</v>
      </c>
      <c r="BQ524">
        <v>0</v>
      </c>
      <c r="BR524">
        <v>0</v>
      </c>
      <c r="BS524">
        <v>0</v>
      </c>
      <c r="BT524">
        <v>0</v>
      </c>
      <c r="BU524">
        <v>0</v>
      </c>
      <c r="BV524">
        <v>0</v>
      </c>
      <c r="BW524">
        <v>0</v>
      </c>
      <c r="BX524">
        <v>0</v>
      </c>
      <c r="BY524">
        <v>0</v>
      </c>
      <c r="BZ524">
        <v>0</v>
      </c>
      <c r="CA524">
        <v>0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0</v>
      </c>
      <c r="CO524">
        <v>0</v>
      </c>
      <c r="CP524">
        <v>0</v>
      </c>
      <c r="CQ524">
        <v>0</v>
      </c>
      <c r="CR524">
        <v>0</v>
      </c>
      <c r="CS524">
        <v>0</v>
      </c>
      <c r="CT524">
        <v>0</v>
      </c>
      <c r="CU524">
        <v>0</v>
      </c>
      <c r="CV524">
        <v>0</v>
      </c>
      <c r="CW524">
        <v>0</v>
      </c>
      <c r="CX524">
        <v>0</v>
      </c>
      <c r="CY524">
        <v>0</v>
      </c>
      <c r="CZ524">
        <v>0</v>
      </c>
      <c r="DA524">
        <v>0</v>
      </c>
      <c r="DB524">
        <v>0</v>
      </c>
      <c r="DC524">
        <v>0</v>
      </c>
      <c r="DD524">
        <v>0</v>
      </c>
      <c r="DE524">
        <v>0</v>
      </c>
      <c r="DF524">
        <v>0</v>
      </c>
      <c r="DG524">
        <v>0</v>
      </c>
    </row>
    <row r="525" spans="1:111" x14ac:dyDescent="0.35">
      <c r="A525" t="str">
        <f t="shared" si="16"/>
        <v>0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0</v>
      </c>
      <c r="BH525">
        <v>0</v>
      </c>
      <c r="BI525">
        <v>0</v>
      </c>
      <c r="BJ525">
        <v>0</v>
      </c>
      <c r="BK525">
        <v>0</v>
      </c>
      <c r="BL525">
        <v>0</v>
      </c>
      <c r="BM525">
        <v>0</v>
      </c>
      <c r="BN525">
        <v>0</v>
      </c>
      <c r="BO525">
        <v>0</v>
      </c>
      <c r="BP525">
        <v>0</v>
      </c>
      <c r="BQ525">
        <v>0</v>
      </c>
      <c r="BR525">
        <v>0</v>
      </c>
      <c r="BS525">
        <v>0</v>
      </c>
      <c r="BT525">
        <v>0</v>
      </c>
      <c r="BU525">
        <v>0</v>
      </c>
      <c r="BV525">
        <v>0</v>
      </c>
      <c r="BW525">
        <v>0</v>
      </c>
      <c r="BX525">
        <v>0</v>
      </c>
      <c r="BY525">
        <v>0</v>
      </c>
      <c r="BZ525">
        <v>0</v>
      </c>
      <c r="CA525">
        <v>0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0</v>
      </c>
      <c r="CO525">
        <v>0</v>
      </c>
      <c r="CP525">
        <v>0</v>
      </c>
      <c r="CQ525">
        <v>0</v>
      </c>
      <c r="CR525">
        <v>0</v>
      </c>
      <c r="CS525">
        <v>0</v>
      </c>
      <c r="CT525">
        <v>0</v>
      </c>
      <c r="CU525">
        <v>0</v>
      </c>
      <c r="CV525">
        <v>0</v>
      </c>
      <c r="CW525">
        <v>0</v>
      </c>
      <c r="CX525">
        <v>0</v>
      </c>
      <c r="CY525">
        <v>0</v>
      </c>
      <c r="CZ525">
        <v>0</v>
      </c>
      <c r="DA525">
        <v>0</v>
      </c>
      <c r="DB525">
        <v>0</v>
      </c>
      <c r="DC525">
        <v>0</v>
      </c>
      <c r="DD525">
        <v>0</v>
      </c>
      <c r="DE525">
        <v>0</v>
      </c>
      <c r="DF525">
        <v>0</v>
      </c>
      <c r="DG525">
        <v>0</v>
      </c>
    </row>
    <row r="526" spans="1:111" x14ac:dyDescent="0.35">
      <c r="A526" t="str">
        <f t="shared" si="16"/>
        <v>0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0</v>
      </c>
      <c r="BJ526">
        <v>0</v>
      </c>
      <c r="BK526">
        <v>0</v>
      </c>
      <c r="BL526">
        <v>0</v>
      </c>
      <c r="BM526">
        <v>0</v>
      </c>
      <c r="BN526">
        <v>0</v>
      </c>
      <c r="BO526">
        <v>0</v>
      </c>
      <c r="BP526">
        <v>0</v>
      </c>
      <c r="BQ526">
        <v>0</v>
      </c>
      <c r="BR526">
        <v>0</v>
      </c>
      <c r="BS526">
        <v>0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0</v>
      </c>
      <c r="BZ526">
        <v>0</v>
      </c>
      <c r="CA526">
        <v>0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0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0</v>
      </c>
      <c r="CO526">
        <v>0</v>
      </c>
      <c r="CP526">
        <v>0</v>
      </c>
      <c r="CQ526">
        <v>0</v>
      </c>
      <c r="CR526">
        <v>0</v>
      </c>
      <c r="CS526">
        <v>0</v>
      </c>
      <c r="CT526">
        <v>0</v>
      </c>
      <c r="CU526">
        <v>0</v>
      </c>
      <c r="CV526">
        <v>0</v>
      </c>
      <c r="CW526">
        <v>0</v>
      </c>
      <c r="CX526">
        <v>0</v>
      </c>
      <c r="CY526">
        <v>0</v>
      </c>
      <c r="CZ526">
        <v>0</v>
      </c>
      <c r="DA526">
        <v>0</v>
      </c>
      <c r="DB526">
        <v>0</v>
      </c>
      <c r="DC526">
        <v>0</v>
      </c>
      <c r="DD526">
        <v>0</v>
      </c>
      <c r="DE526">
        <v>0</v>
      </c>
      <c r="DF526">
        <v>0</v>
      </c>
      <c r="DG526">
        <v>0</v>
      </c>
    </row>
    <row r="527" spans="1:111" x14ac:dyDescent="0.35">
      <c r="A527" t="str">
        <f t="shared" si="16"/>
        <v>0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0</v>
      </c>
      <c r="AU527">
        <v>0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0</v>
      </c>
      <c r="BK527">
        <v>0</v>
      </c>
      <c r="BL527">
        <v>0</v>
      </c>
      <c r="BM527">
        <v>0</v>
      </c>
      <c r="BN527">
        <v>0</v>
      </c>
      <c r="BO527">
        <v>0</v>
      </c>
      <c r="BP527">
        <v>0</v>
      </c>
      <c r="BQ527">
        <v>0</v>
      </c>
      <c r="BR527">
        <v>0</v>
      </c>
      <c r="BS527">
        <v>0</v>
      </c>
      <c r="BT527">
        <v>0</v>
      </c>
      <c r="BU527">
        <v>0</v>
      </c>
      <c r="BV527">
        <v>0</v>
      </c>
      <c r="BW527">
        <v>0</v>
      </c>
      <c r="BX527">
        <v>0</v>
      </c>
      <c r="BY527">
        <v>0</v>
      </c>
      <c r="BZ527">
        <v>0</v>
      </c>
      <c r="CA527">
        <v>0</v>
      </c>
      <c r="CB527">
        <v>0</v>
      </c>
      <c r="CC527">
        <v>0</v>
      </c>
      <c r="CD527">
        <v>0</v>
      </c>
      <c r="CE527">
        <v>0</v>
      </c>
      <c r="CF527">
        <v>0</v>
      </c>
      <c r="CG527">
        <v>0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0</v>
      </c>
      <c r="CO527">
        <v>0</v>
      </c>
      <c r="CP527">
        <v>0</v>
      </c>
      <c r="CQ527">
        <v>0</v>
      </c>
      <c r="CR527">
        <v>0</v>
      </c>
      <c r="CS527">
        <v>0</v>
      </c>
      <c r="CT527">
        <v>0</v>
      </c>
      <c r="CU527">
        <v>0</v>
      </c>
      <c r="CV527">
        <v>0</v>
      </c>
      <c r="CW527">
        <v>0</v>
      </c>
      <c r="CX527">
        <v>0</v>
      </c>
      <c r="CY527">
        <v>0</v>
      </c>
      <c r="CZ527">
        <v>0</v>
      </c>
      <c r="DA527">
        <v>0</v>
      </c>
      <c r="DB527">
        <v>0</v>
      </c>
      <c r="DC527">
        <v>0</v>
      </c>
      <c r="DD527">
        <v>0</v>
      </c>
      <c r="DE527">
        <v>0</v>
      </c>
      <c r="DF527">
        <v>0</v>
      </c>
      <c r="DG527">
        <v>0</v>
      </c>
    </row>
    <row r="528" spans="1:111" x14ac:dyDescent="0.35">
      <c r="A528" t="str">
        <f t="shared" si="16"/>
        <v>0</v>
      </c>
      <c r="B528">
        <v>0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0</v>
      </c>
      <c r="AW528">
        <v>0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0</v>
      </c>
      <c r="BK528">
        <v>0</v>
      </c>
      <c r="BL528">
        <v>0</v>
      </c>
      <c r="BM528">
        <v>0</v>
      </c>
      <c r="BN528">
        <v>0</v>
      </c>
      <c r="BO528">
        <v>0</v>
      </c>
      <c r="BP528">
        <v>0</v>
      </c>
      <c r="BQ528">
        <v>0</v>
      </c>
      <c r="BR528">
        <v>0</v>
      </c>
      <c r="BS528">
        <v>0</v>
      </c>
      <c r="BT528">
        <v>0</v>
      </c>
      <c r="BU528">
        <v>0</v>
      </c>
      <c r="BV528">
        <v>0</v>
      </c>
      <c r="BW528">
        <v>0</v>
      </c>
      <c r="BX528">
        <v>0</v>
      </c>
      <c r="BY528">
        <v>0</v>
      </c>
      <c r="BZ528">
        <v>0</v>
      </c>
      <c r="CA528">
        <v>0</v>
      </c>
      <c r="CB528">
        <v>0</v>
      </c>
      <c r="CC528">
        <v>0</v>
      </c>
      <c r="CD528">
        <v>0</v>
      </c>
      <c r="CE528">
        <v>0</v>
      </c>
      <c r="CF528">
        <v>0</v>
      </c>
      <c r="CG528">
        <v>0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0</v>
      </c>
      <c r="CO528">
        <v>0</v>
      </c>
      <c r="CP528">
        <v>0</v>
      </c>
      <c r="CQ528">
        <v>0</v>
      </c>
      <c r="CR528">
        <v>0</v>
      </c>
      <c r="CS528">
        <v>0</v>
      </c>
      <c r="CT528">
        <v>0</v>
      </c>
      <c r="CU528">
        <v>0</v>
      </c>
      <c r="CV528">
        <v>0</v>
      </c>
      <c r="CW528">
        <v>0</v>
      </c>
      <c r="CX528">
        <v>0</v>
      </c>
      <c r="CY528">
        <v>0</v>
      </c>
      <c r="CZ528">
        <v>0</v>
      </c>
      <c r="DA528">
        <v>0</v>
      </c>
      <c r="DB528">
        <v>0</v>
      </c>
      <c r="DC528">
        <v>0</v>
      </c>
      <c r="DD528">
        <v>0</v>
      </c>
      <c r="DE528">
        <v>0</v>
      </c>
      <c r="DF528">
        <v>0</v>
      </c>
      <c r="DG528">
        <v>0</v>
      </c>
    </row>
    <row r="529" spans="1:111" x14ac:dyDescent="0.35">
      <c r="A529" t="str">
        <f t="shared" si="16"/>
        <v>0</v>
      </c>
      <c r="B529">
        <v>0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0</v>
      </c>
      <c r="BK529">
        <v>0</v>
      </c>
      <c r="BL529">
        <v>0</v>
      </c>
      <c r="BM529">
        <v>0</v>
      </c>
      <c r="BN529">
        <v>0</v>
      </c>
      <c r="BO529">
        <v>0</v>
      </c>
      <c r="BP529">
        <v>0</v>
      </c>
      <c r="BQ529">
        <v>0</v>
      </c>
      <c r="BR529">
        <v>0</v>
      </c>
      <c r="BS529">
        <v>0</v>
      </c>
      <c r="BT529">
        <v>0</v>
      </c>
      <c r="BU529">
        <v>0</v>
      </c>
      <c r="BV529">
        <v>0</v>
      </c>
      <c r="BW529">
        <v>0</v>
      </c>
      <c r="BX529">
        <v>0</v>
      </c>
      <c r="BY529">
        <v>0</v>
      </c>
      <c r="BZ529">
        <v>0</v>
      </c>
      <c r="CA529">
        <v>0</v>
      </c>
      <c r="CB529">
        <v>0</v>
      </c>
      <c r="CC529">
        <v>0</v>
      </c>
      <c r="CD529">
        <v>0</v>
      </c>
      <c r="CE529">
        <v>0</v>
      </c>
      <c r="CF529">
        <v>0</v>
      </c>
      <c r="CG529">
        <v>0</v>
      </c>
      <c r="CH529">
        <v>0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0</v>
      </c>
      <c r="CO529">
        <v>0</v>
      </c>
      <c r="CP529">
        <v>0</v>
      </c>
      <c r="CQ529">
        <v>0</v>
      </c>
      <c r="CR529">
        <v>0</v>
      </c>
      <c r="CS529">
        <v>0</v>
      </c>
      <c r="CT529">
        <v>0</v>
      </c>
      <c r="CU529">
        <v>0</v>
      </c>
      <c r="CV529">
        <v>0</v>
      </c>
      <c r="CW529">
        <v>0</v>
      </c>
      <c r="CX529">
        <v>0</v>
      </c>
      <c r="CY529">
        <v>0</v>
      </c>
      <c r="CZ529">
        <v>0</v>
      </c>
      <c r="DA529">
        <v>0</v>
      </c>
      <c r="DB529">
        <v>0</v>
      </c>
      <c r="DC529">
        <v>0</v>
      </c>
      <c r="DD529">
        <v>0</v>
      </c>
      <c r="DE529">
        <v>0</v>
      </c>
      <c r="DF529">
        <v>0</v>
      </c>
      <c r="DG529">
        <v>0</v>
      </c>
    </row>
    <row r="530" spans="1:111" x14ac:dyDescent="0.35">
      <c r="A530" t="str">
        <f t="shared" si="16"/>
        <v>0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  <c r="BF530">
        <v>0</v>
      </c>
      <c r="BG530">
        <v>0</v>
      </c>
      <c r="BH530">
        <v>0</v>
      </c>
      <c r="BI530">
        <v>0</v>
      </c>
      <c r="BJ530">
        <v>0</v>
      </c>
      <c r="BK530">
        <v>0</v>
      </c>
      <c r="BL530">
        <v>0</v>
      </c>
      <c r="BM530">
        <v>0</v>
      </c>
      <c r="BN530">
        <v>0</v>
      </c>
      <c r="BO530">
        <v>0</v>
      </c>
      <c r="BP530">
        <v>0</v>
      </c>
      <c r="BQ530">
        <v>0</v>
      </c>
      <c r="BR530">
        <v>0</v>
      </c>
      <c r="BS530">
        <v>0</v>
      </c>
      <c r="BT530">
        <v>0</v>
      </c>
      <c r="BU530">
        <v>0</v>
      </c>
      <c r="BV530">
        <v>0</v>
      </c>
      <c r="BW530">
        <v>0</v>
      </c>
      <c r="BX530">
        <v>0</v>
      </c>
      <c r="BY530">
        <v>0</v>
      </c>
      <c r="BZ530">
        <v>0</v>
      </c>
      <c r="CA530">
        <v>0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0</v>
      </c>
      <c r="CO530">
        <v>0</v>
      </c>
      <c r="CP530">
        <v>0</v>
      </c>
      <c r="CQ530">
        <v>0</v>
      </c>
      <c r="CR530">
        <v>0</v>
      </c>
      <c r="CS530">
        <v>0</v>
      </c>
      <c r="CT530">
        <v>0</v>
      </c>
      <c r="CU530">
        <v>0</v>
      </c>
      <c r="CV530">
        <v>0</v>
      </c>
      <c r="CW530">
        <v>0</v>
      </c>
      <c r="CX530">
        <v>0</v>
      </c>
      <c r="CY530">
        <v>0</v>
      </c>
      <c r="CZ530">
        <v>0</v>
      </c>
      <c r="DA530">
        <v>0</v>
      </c>
      <c r="DB530">
        <v>0</v>
      </c>
      <c r="DC530">
        <v>0</v>
      </c>
      <c r="DD530">
        <v>0</v>
      </c>
      <c r="DE530">
        <v>0</v>
      </c>
      <c r="DF530">
        <v>0</v>
      </c>
      <c r="DG530">
        <v>0</v>
      </c>
    </row>
    <row r="531" spans="1:111" x14ac:dyDescent="0.35">
      <c r="A531" t="str">
        <f t="shared" si="16"/>
        <v>0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0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  <c r="BG531">
        <v>0</v>
      </c>
      <c r="BH531">
        <v>0</v>
      </c>
      <c r="BI531">
        <v>0</v>
      </c>
      <c r="BJ531">
        <v>0</v>
      </c>
      <c r="BK531">
        <v>0</v>
      </c>
      <c r="BL531">
        <v>0</v>
      </c>
      <c r="BM531">
        <v>0</v>
      </c>
      <c r="BN531">
        <v>0</v>
      </c>
      <c r="BO531">
        <v>0</v>
      </c>
      <c r="BP531">
        <v>0</v>
      </c>
      <c r="BQ531">
        <v>0</v>
      </c>
      <c r="BR531">
        <v>0</v>
      </c>
      <c r="BS531">
        <v>0</v>
      </c>
      <c r="BT531">
        <v>0</v>
      </c>
      <c r="BU531">
        <v>0</v>
      </c>
      <c r="BV531">
        <v>0</v>
      </c>
      <c r="BW531">
        <v>0</v>
      </c>
      <c r="BX531">
        <v>0</v>
      </c>
      <c r="BY531">
        <v>0</v>
      </c>
      <c r="BZ531">
        <v>0</v>
      </c>
      <c r="CA531">
        <v>0</v>
      </c>
      <c r="CB531">
        <v>0</v>
      </c>
      <c r="CC531">
        <v>0</v>
      </c>
      <c r="CD531">
        <v>0</v>
      </c>
      <c r="CE531">
        <v>0</v>
      </c>
      <c r="CF531">
        <v>0</v>
      </c>
      <c r="CG531">
        <v>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0</v>
      </c>
      <c r="CO531">
        <v>0</v>
      </c>
      <c r="CP531">
        <v>0</v>
      </c>
      <c r="CQ531">
        <v>0</v>
      </c>
      <c r="CR531">
        <v>0</v>
      </c>
      <c r="CS531">
        <v>0</v>
      </c>
      <c r="CT531">
        <v>0</v>
      </c>
      <c r="CU531">
        <v>0</v>
      </c>
      <c r="CV531">
        <v>0</v>
      </c>
      <c r="CW531">
        <v>0</v>
      </c>
      <c r="CX531">
        <v>0</v>
      </c>
      <c r="CY531">
        <v>0</v>
      </c>
      <c r="CZ531">
        <v>0</v>
      </c>
      <c r="DA531">
        <v>0</v>
      </c>
      <c r="DB531">
        <v>0</v>
      </c>
      <c r="DC531">
        <v>0</v>
      </c>
      <c r="DD531">
        <v>0</v>
      </c>
      <c r="DE531">
        <v>0</v>
      </c>
      <c r="DF531">
        <v>0</v>
      </c>
      <c r="DG531">
        <v>0</v>
      </c>
    </row>
    <row r="532" spans="1:111" x14ac:dyDescent="0.35">
      <c r="A532" t="str">
        <f t="shared" si="16"/>
        <v>0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0</v>
      </c>
      <c r="AX532">
        <v>0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0</v>
      </c>
      <c r="BK532">
        <v>0</v>
      </c>
      <c r="BL532">
        <v>0</v>
      </c>
      <c r="BM532">
        <v>0</v>
      </c>
      <c r="BN532">
        <v>0</v>
      </c>
      <c r="BO532">
        <v>0</v>
      </c>
      <c r="BP532">
        <v>0</v>
      </c>
      <c r="BQ532">
        <v>0</v>
      </c>
      <c r="BR532">
        <v>0</v>
      </c>
      <c r="BS532">
        <v>0</v>
      </c>
      <c r="BT532">
        <v>0</v>
      </c>
      <c r="BU532">
        <v>0</v>
      </c>
      <c r="BV532">
        <v>0</v>
      </c>
      <c r="BW532">
        <v>0</v>
      </c>
      <c r="BX532">
        <v>0</v>
      </c>
      <c r="BY532">
        <v>0</v>
      </c>
      <c r="BZ532">
        <v>0</v>
      </c>
      <c r="CA532">
        <v>0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0</v>
      </c>
      <c r="CO532">
        <v>0</v>
      </c>
      <c r="CP532">
        <v>0</v>
      </c>
      <c r="CQ532">
        <v>0</v>
      </c>
      <c r="CR532">
        <v>0</v>
      </c>
      <c r="CS532">
        <v>0</v>
      </c>
      <c r="CT532">
        <v>0</v>
      </c>
      <c r="CU532">
        <v>0</v>
      </c>
      <c r="CV532">
        <v>0</v>
      </c>
      <c r="CW532">
        <v>0</v>
      </c>
      <c r="CX532">
        <v>0</v>
      </c>
      <c r="CY532">
        <v>0</v>
      </c>
      <c r="CZ532">
        <v>0</v>
      </c>
      <c r="DA532">
        <v>0</v>
      </c>
      <c r="DB532">
        <v>0</v>
      </c>
      <c r="DC532">
        <v>0</v>
      </c>
      <c r="DD532">
        <v>0</v>
      </c>
      <c r="DE532">
        <v>0</v>
      </c>
      <c r="DF532">
        <v>0</v>
      </c>
      <c r="DG532">
        <v>0</v>
      </c>
    </row>
    <row r="533" spans="1:111" x14ac:dyDescent="0.35">
      <c r="A533" t="str">
        <f t="shared" si="16"/>
        <v>0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0</v>
      </c>
      <c r="BK533">
        <v>0</v>
      </c>
      <c r="BL533">
        <v>0</v>
      </c>
      <c r="BM533">
        <v>0</v>
      </c>
      <c r="BN533">
        <v>0</v>
      </c>
      <c r="BO533">
        <v>0</v>
      </c>
      <c r="BP533">
        <v>0</v>
      </c>
      <c r="BQ533">
        <v>0</v>
      </c>
      <c r="BR533">
        <v>0</v>
      </c>
      <c r="BS533">
        <v>0</v>
      </c>
      <c r="BT533">
        <v>0</v>
      </c>
      <c r="BU533">
        <v>0</v>
      </c>
      <c r="BV533">
        <v>0</v>
      </c>
      <c r="BW533">
        <v>0</v>
      </c>
      <c r="BX533">
        <v>0</v>
      </c>
      <c r="BY533">
        <v>0</v>
      </c>
      <c r="BZ533">
        <v>0</v>
      </c>
      <c r="CA533">
        <v>0</v>
      </c>
      <c r="CB533">
        <v>0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0</v>
      </c>
      <c r="CO533">
        <v>0</v>
      </c>
      <c r="CP533">
        <v>0</v>
      </c>
      <c r="CQ533">
        <v>0</v>
      </c>
      <c r="CR533">
        <v>0</v>
      </c>
      <c r="CS533">
        <v>0</v>
      </c>
      <c r="CT533">
        <v>0</v>
      </c>
      <c r="CU533">
        <v>0</v>
      </c>
      <c r="CV533">
        <v>0</v>
      </c>
      <c r="CW533">
        <v>0</v>
      </c>
      <c r="CX533">
        <v>0</v>
      </c>
      <c r="CY533">
        <v>0</v>
      </c>
      <c r="CZ533">
        <v>0</v>
      </c>
      <c r="DA533">
        <v>0</v>
      </c>
      <c r="DB533">
        <v>0</v>
      </c>
      <c r="DC533">
        <v>0</v>
      </c>
      <c r="DD533">
        <v>0</v>
      </c>
      <c r="DE533">
        <v>0</v>
      </c>
      <c r="DF533">
        <v>0</v>
      </c>
      <c r="DG533">
        <v>0</v>
      </c>
    </row>
    <row r="534" spans="1:111" x14ac:dyDescent="0.35">
      <c r="A534" t="str">
        <f t="shared" si="16"/>
        <v>0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  <c r="AT534">
        <v>0</v>
      </c>
      <c r="AU534">
        <v>0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0</v>
      </c>
      <c r="BF534">
        <v>0</v>
      </c>
      <c r="BG534">
        <v>0</v>
      </c>
      <c r="BH534">
        <v>0</v>
      </c>
      <c r="BI534">
        <v>0</v>
      </c>
      <c r="BJ534">
        <v>0</v>
      </c>
      <c r="BK534">
        <v>0</v>
      </c>
      <c r="BL534">
        <v>0</v>
      </c>
      <c r="BM534">
        <v>0</v>
      </c>
      <c r="BN534">
        <v>0</v>
      </c>
      <c r="BO534">
        <v>0</v>
      </c>
      <c r="BP534">
        <v>0</v>
      </c>
      <c r="BQ534">
        <v>0</v>
      </c>
      <c r="BR534">
        <v>0</v>
      </c>
      <c r="BS534">
        <v>0</v>
      </c>
      <c r="BT534">
        <v>0</v>
      </c>
      <c r="BU534">
        <v>0</v>
      </c>
      <c r="BV534">
        <v>0</v>
      </c>
      <c r="BW534">
        <v>0</v>
      </c>
      <c r="BX534">
        <v>0</v>
      </c>
      <c r="BY534">
        <v>0</v>
      </c>
      <c r="BZ534">
        <v>0</v>
      </c>
      <c r="CA534">
        <v>0</v>
      </c>
      <c r="CB534">
        <v>0</v>
      </c>
      <c r="CC534">
        <v>0</v>
      </c>
      <c r="CD534">
        <v>0</v>
      </c>
      <c r="CE534">
        <v>0</v>
      </c>
      <c r="CF534">
        <v>0</v>
      </c>
      <c r="CG534">
        <v>0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0</v>
      </c>
      <c r="CO534">
        <v>0</v>
      </c>
      <c r="CP534">
        <v>0</v>
      </c>
      <c r="CQ534">
        <v>0</v>
      </c>
      <c r="CR534">
        <v>0</v>
      </c>
      <c r="CS534">
        <v>0</v>
      </c>
      <c r="CT534">
        <v>0</v>
      </c>
      <c r="CU534">
        <v>0</v>
      </c>
      <c r="CV534">
        <v>0</v>
      </c>
      <c r="CW534">
        <v>0</v>
      </c>
      <c r="CX534">
        <v>0</v>
      </c>
      <c r="CY534">
        <v>0</v>
      </c>
      <c r="CZ534">
        <v>0</v>
      </c>
      <c r="DA534">
        <v>0</v>
      </c>
      <c r="DB534">
        <v>0</v>
      </c>
      <c r="DC534">
        <v>0</v>
      </c>
      <c r="DD534">
        <v>0</v>
      </c>
      <c r="DE534">
        <v>0</v>
      </c>
      <c r="DF534">
        <v>0</v>
      </c>
      <c r="DG534">
        <v>0</v>
      </c>
    </row>
    <row r="535" spans="1:111" x14ac:dyDescent="0.35">
      <c r="A535" t="str">
        <f t="shared" si="16"/>
        <v>0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0</v>
      </c>
      <c r="BK535">
        <v>0</v>
      </c>
      <c r="BL535">
        <v>0</v>
      </c>
      <c r="BM535">
        <v>0</v>
      </c>
      <c r="BN535">
        <v>0</v>
      </c>
      <c r="BO535">
        <v>0</v>
      </c>
      <c r="BP535">
        <v>0</v>
      </c>
      <c r="BQ535">
        <v>0</v>
      </c>
      <c r="BR535">
        <v>0</v>
      </c>
      <c r="BS535">
        <v>0</v>
      </c>
      <c r="BT535">
        <v>0</v>
      </c>
      <c r="BU535">
        <v>0</v>
      </c>
      <c r="BV535">
        <v>0</v>
      </c>
      <c r="BW535">
        <v>0</v>
      </c>
      <c r="BX535">
        <v>0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0</v>
      </c>
      <c r="CO535">
        <v>0</v>
      </c>
      <c r="CP535">
        <v>0</v>
      </c>
      <c r="CQ535">
        <v>0</v>
      </c>
      <c r="CR535">
        <v>0</v>
      </c>
      <c r="CS535">
        <v>0</v>
      </c>
      <c r="CT535">
        <v>0</v>
      </c>
      <c r="CU535">
        <v>0</v>
      </c>
      <c r="CV535">
        <v>0</v>
      </c>
      <c r="CW535">
        <v>0</v>
      </c>
      <c r="CX535">
        <v>0</v>
      </c>
      <c r="CY535">
        <v>0</v>
      </c>
      <c r="CZ535">
        <v>0</v>
      </c>
      <c r="DA535">
        <v>0</v>
      </c>
      <c r="DB535">
        <v>0</v>
      </c>
      <c r="DC535">
        <v>0</v>
      </c>
      <c r="DD535">
        <v>0</v>
      </c>
      <c r="DE535">
        <v>0</v>
      </c>
      <c r="DF535">
        <v>0</v>
      </c>
      <c r="DG535">
        <v>0</v>
      </c>
    </row>
    <row r="536" spans="1:111" x14ac:dyDescent="0.35">
      <c r="A536" t="str">
        <f t="shared" si="16"/>
        <v>0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0</v>
      </c>
      <c r="AW536">
        <v>0</v>
      </c>
      <c r="AX536">
        <v>0</v>
      </c>
      <c r="AY536">
        <v>0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0</v>
      </c>
      <c r="BJ536">
        <v>0</v>
      </c>
      <c r="BK536">
        <v>0</v>
      </c>
      <c r="BL536">
        <v>0</v>
      </c>
      <c r="BM536">
        <v>0</v>
      </c>
      <c r="BN536">
        <v>0</v>
      </c>
      <c r="BO536">
        <v>0</v>
      </c>
      <c r="BP536">
        <v>0</v>
      </c>
      <c r="BQ536">
        <v>0</v>
      </c>
      <c r="BR536">
        <v>0</v>
      </c>
      <c r="BS536">
        <v>0</v>
      </c>
      <c r="BT536">
        <v>0</v>
      </c>
      <c r="BU536">
        <v>0</v>
      </c>
      <c r="BV536">
        <v>0</v>
      </c>
      <c r="BW536">
        <v>0</v>
      </c>
      <c r="BX536">
        <v>0</v>
      </c>
      <c r="BY536">
        <v>0</v>
      </c>
      <c r="BZ536">
        <v>0</v>
      </c>
      <c r="CA536">
        <v>0</v>
      </c>
      <c r="CB536">
        <v>0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0</v>
      </c>
      <c r="CO536">
        <v>0</v>
      </c>
      <c r="CP536">
        <v>0</v>
      </c>
      <c r="CQ536">
        <v>0</v>
      </c>
      <c r="CR536">
        <v>0</v>
      </c>
      <c r="CS536">
        <v>0</v>
      </c>
      <c r="CT536">
        <v>0</v>
      </c>
      <c r="CU536">
        <v>0</v>
      </c>
      <c r="CV536">
        <v>0</v>
      </c>
      <c r="CW536">
        <v>0</v>
      </c>
      <c r="CX536">
        <v>0</v>
      </c>
      <c r="CY536">
        <v>0</v>
      </c>
      <c r="CZ536">
        <v>0</v>
      </c>
      <c r="DA536">
        <v>0</v>
      </c>
      <c r="DB536">
        <v>0</v>
      </c>
      <c r="DC536">
        <v>0</v>
      </c>
      <c r="DD536">
        <v>0</v>
      </c>
      <c r="DE536">
        <v>0</v>
      </c>
      <c r="DF536">
        <v>0</v>
      </c>
      <c r="DG536">
        <v>0</v>
      </c>
    </row>
    <row r="537" spans="1:111" x14ac:dyDescent="0.35">
      <c r="A537" t="str">
        <f t="shared" si="16"/>
        <v>0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0</v>
      </c>
      <c r="BK537">
        <v>0</v>
      </c>
      <c r="BL537">
        <v>0</v>
      </c>
      <c r="BM537">
        <v>0</v>
      </c>
      <c r="BN537">
        <v>0</v>
      </c>
      <c r="BO537">
        <v>0</v>
      </c>
      <c r="BP537">
        <v>0</v>
      </c>
      <c r="BQ537">
        <v>0</v>
      </c>
      <c r="BR537">
        <v>0</v>
      </c>
      <c r="BS537">
        <v>0</v>
      </c>
      <c r="BT537">
        <v>0</v>
      </c>
      <c r="BU537">
        <v>0</v>
      </c>
      <c r="BV537">
        <v>0</v>
      </c>
      <c r="BW537">
        <v>0</v>
      </c>
      <c r="BX537">
        <v>0</v>
      </c>
      <c r="BY537">
        <v>0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0</v>
      </c>
      <c r="CO537">
        <v>0</v>
      </c>
      <c r="CP537">
        <v>0</v>
      </c>
      <c r="CQ537">
        <v>0</v>
      </c>
      <c r="CR537">
        <v>0</v>
      </c>
      <c r="CS537">
        <v>0</v>
      </c>
      <c r="CT537">
        <v>0</v>
      </c>
      <c r="CU537">
        <v>0</v>
      </c>
      <c r="CV537">
        <v>0</v>
      </c>
      <c r="CW537">
        <v>0</v>
      </c>
      <c r="CX537">
        <v>0</v>
      </c>
      <c r="CY537">
        <v>0</v>
      </c>
      <c r="CZ537">
        <v>0</v>
      </c>
      <c r="DA537">
        <v>0</v>
      </c>
      <c r="DB537">
        <v>0</v>
      </c>
      <c r="DC537">
        <v>0</v>
      </c>
      <c r="DD537">
        <v>0</v>
      </c>
      <c r="DE537">
        <v>0</v>
      </c>
      <c r="DF537">
        <v>0</v>
      </c>
      <c r="DG537">
        <v>0</v>
      </c>
    </row>
    <row r="538" spans="1:111" x14ac:dyDescent="0.35">
      <c r="A538" t="str">
        <f t="shared" si="16"/>
        <v>0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0</v>
      </c>
      <c r="BH538">
        <v>0</v>
      </c>
      <c r="BI538">
        <v>0</v>
      </c>
      <c r="BJ538">
        <v>0</v>
      </c>
      <c r="BK538">
        <v>0</v>
      </c>
      <c r="BL538">
        <v>0</v>
      </c>
      <c r="BM538">
        <v>0</v>
      </c>
      <c r="BN538">
        <v>0</v>
      </c>
      <c r="BO538">
        <v>0</v>
      </c>
      <c r="BP538">
        <v>0</v>
      </c>
      <c r="BQ538">
        <v>0</v>
      </c>
      <c r="BR538">
        <v>0</v>
      </c>
      <c r="BS538">
        <v>0</v>
      </c>
      <c r="BT538">
        <v>0</v>
      </c>
      <c r="BU538">
        <v>0</v>
      </c>
      <c r="BV538">
        <v>0</v>
      </c>
      <c r="BW538">
        <v>0</v>
      </c>
      <c r="BX538">
        <v>0</v>
      </c>
      <c r="BY538">
        <v>0</v>
      </c>
      <c r="BZ538">
        <v>0</v>
      </c>
      <c r="CA538">
        <v>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0</v>
      </c>
      <c r="CO538">
        <v>0</v>
      </c>
      <c r="CP538">
        <v>0</v>
      </c>
      <c r="CQ538">
        <v>0</v>
      </c>
      <c r="CR538">
        <v>0</v>
      </c>
      <c r="CS538">
        <v>0</v>
      </c>
      <c r="CT538">
        <v>0</v>
      </c>
      <c r="CU538">
        <v>0</v>
      </c>
      <c r="CV538">
        <v>0</v>
      </c>
      <c r="CW538">
        <v>0</v>
      </c>
      <c r="CX538">
        <v>0</v>
      </c>
      <c r="CY538">
        <v>0</v>
      </c>
      <c r="CZ538">
        <v>0</v>
      </c>
      <c r="DA538">
        <v>0</v>
      </c>
      <c r="DB538">
        <v>0</v>
      </c>
      <c r="DC538">
        <v>0</v>
      </c>
      <c r="DD538">
        <v>0</v>
      </c>
      <c r="DE538">
        <v>0</v>
      </c>
      <c r="DF538">
        <v>0</v>
      </c>
      <c r="DG538">
        <v>0</v>
      </c>
    </row>
    <row r="539" spans="1:111" x14ac:dyDescent="0.35">
      <c r="A539" t="str">
        <f t="shared" si="16"/>
        <v>0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0</v>
      </c>
      <c r="BH539">
        <v>0</v>
      </c>
      <c r="BI539">
        <v>0</v>
      </c>
      <c r="BJ539">
        <v>0</v>
      </c>
      <c r="BK539">
        <v>0</v>
      </c>
      <c r="BL539">
        <v>0</v>
      </c>
      <c r="BM539">
        <v>0</v>
      </c>
      <c r="BN539">
        <v>0</v>
      </c>
      <c r="BO539">
        <v>0</v>
      </c>
      <c r="BP539">
        <v>0</v>
      </c>
      <c r="BQ539">
        <v>0</v>
      </c>
      <c r="BR539">
        <v>0</v>
      </c>
      <c r="BS539">
        <v>0</v>
      </c>
      <c r="BT539">
        <v>0</v>
      </c>
      <c r="BU539">
        <v>0</v>
      </c>
      <c r="BV539">
        <v>0</v>
      </c>
      <c r="BW539">
        <v>0</v>
      </c>
      <c r="BX539">
        <v>0</v>
      </c>
      <c r="BY539">
        <v>0</v>
      </c>
      <c r="BZ539">
        <v>0</v>
      </c>
      <c r="CA539">
        <v>0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0</v>
      </c>
      <c r="CO539">
        <v>0</v>
      </c>
      <c r="CP539">
        <v>0</v>
      </c>
      <c r="CQ539">
        <v>0</v>
      </c>
      <c r="CR539">
        <v>0</v>
      </c>
      <c r="CS539">
        <v>0</v>
      </c>
      <c r="CT539">
        <v>0</v>
      </c>
      <c r="CU539">
        <v>0</v>
      </c>
      <c r="CV539">
        <v>0</v>
      </c>
      <c r="CW539">
        <v>0</v>
      </c>
      <c r="CX539">
        <v>0</v>
      </c>
      <c r="CY539">
        <v>0</v>
      </c>
      <c r="CZ539">
        <v>0</v>
      </c>
      <c r="DA539">
        <v>0</v>
      </c>
      <c r="DB539">
        <v>0</v>
      </c>
      <c r="DC539">
        <v>0</v>
      </c>
      <c r="DD539">
        <v>0</v>
      </c>
      <c r="DE539">
        <v>0</v>
      </c>
      <c r="DF539">
        <v>0</v>
      </c>
      <c r="DG539">
        <v>0</v>
      </c>
    </row>
    <row r="540" spans="1:111" x14ac:dyDescent="0.35">
      <c r="A540" t="str">
        <f t="shared" si="16"/>
        <v>0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0</v>
      </c>
      <c r="BK540">
        <v>0</v>
      </c>
      <c r="BL540">
        <v>0</v>
      </c>
      <c r="BM540">
        <v>0</v>
      </c>
      <c r="BN540">
        <v>0</v>
      </c>
      <c r="BO540">
        <v>0</v>
      </c>
      <c r="BP540">
        <v>0</v>
      </c>
      <c r="BQ540">
        <v>0</v>
      </c>
      <c r="BR540">
        <v>0</v>
      </c>
      <c r="BS540">
        <v>0</v>
      </c>
      <c r="BT540">
        <v>0</v>
      </c>
      <c r="BU540">
        <v>0</v>
      </c>
      <c r="BV540">
        <v>0</v>
      </c>
      <c r="BW540">
        <v>0</v>
      </c>
      <c r="BX540">
        <v>0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0</v>
      </c>
      <c r="CO540">
        <v>0</v>
      </c>
      <c r="CP540">
        <v>0</v>
      </c>
      <c r="CQ540">
        <v>0</v>
      </c>
      <c r="CR540">
        <v>0</v>
      </c>
      <c r="CS540">
        <v>0</v>
      </c>
      <c r="CT540">
        <v>0</v>
      </c>
      <c r="CU540">
        <v>0</v>
      </c>
      <c r="CV540">
        <v>0</v>
      </c>
      <c r="CW540">
        <v>0</v>
      </c>
      <c r="CX540">
        <v>0</v>
      </c>
      <c r="CY540">
        <v>0</v>
      </c>
      <c r="CZ540">
        <v>0</v>
      </c>
      <c r="DA540">
        <v>0</v>
      </c>
      <c r="DB540">
        <v>0</v>
      </c>
      <c r="DC540">
        <v>0</v>
      </c>
      <c r="DD540">
        <v>0</v>
      </c>
      <c r="DE540">
        <v>0</v>
      </c>
      <c r="DF540">
        <v>0</v>
      </c>
      <c r="DG540">
        <v>0</v>
      </c>
    </row>
    <row r="541" spans="1:111" x14ac:dyDescent="0.35">
      <c r="A541" t="str">
        <f t="shared" si="16"/>
        <v>0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0</v>
      </c>
      <c r="BK541">
        <v>0</v>
      </c>
      <c r="BL541">
        <v>0</v>
      </c>
      <c r="BM541">
        <v>0</v>
      </c>
      <c r="BN541">
        <v>0</v>
      </c>
      <c r="BO541">
        <v>0</v>
      </c>
      <c r="BP541">
        <v>0</v>
      </c>
      <c r="BQ541">
        <v>0</v>
      </c>
      <c r="BR541">
        <v>0</v>
      </c>
      <c r="BS541">
        <v>0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0</v>
      </c>
      <c r="CO541">
        <v>0</v>
      </c>
      <c r="CP541">
        <v>0</v>
      </c>
      <c r="CQ541">
        <v>0</v>
      </c>
      <c r="CR541">
        <v>0</v>
      </c>
      <c r="CS541">
        <v>0</v>
      </c>
      <c r="CT541">
        <v>0</v>
      </c>
      <c r="CU541">
        <v>0</v>
      </c>
      <c r="CV541">
        <v>0</v>
      </c>
      <c r="CW541">
        <v>0</v>
      </c>
      <c r="CX541">
        <v>0</v>
      </c>
      <c r="CY541">
        <v>0</v>
      </c>
      <c r="CZ541">
        <v>0</v>
      </c>
      <c r="DA541">
        <v>0</v>
      </c>
      <c r="DB541">
        <v>0</v>
      </c>
      <c r="DC541">
        <v>0</v>
      </c>
      <c r="DD541">
        <v>0</v>
      </c>
      <c r="DE541">
        <v>0</v>
      </c>
      <c r="DF541">
        <v>0</v>
      </c>
      <c r="DG541">
        <v>0</v>
      </c>
    </row>
    <row r="542" spans="1:111" x14ac:dyDescent="0.35">
      <c r="A542" t="str">
        <f t="shared" si="16"/>
        <v>0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0</v>
      </c>
      <c r="BK542">
        <v>0</v>
      </c>
      <c r="BL542">
        <v>0</v>
      </c>
      <c r="BM542">
        <v>0</v>
      </c>
      <c r="BN542">
        <v>0</v>
      </c>
      <c r="BO542">
        <v>0</v>
      </c>
      <c r="BP542">
        <v>0</v>
      </c>
      <c r="BQ542">
        <v>0</v>
      </c>
      <c r="BR542">
        <v>0</v>
      </c>
      <c r="BS542">
        <v>0</v>
      </c>
      <c r="BT542">
        <v>0</v>
      </c>
      <c r="BU542">
        <v>0</v>
      </c>
      <c r="BV542">
        <v>0</v>
      </c>
      <c r="BW542">
        <v>0</v>
      </c>
      <c r="BX542">
        <v>0</v>
      </c>
      <c r="BY542">
        <v>0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0</v>
      </c>
      <c r="CO542">
        <v>0</v>
      </c>
      <c r="CP542">
        <v>0</v>
      </c>
      <c r="CQ542">
        <v>0</v>
      </c>
      <c r="CR542">
        <v>0</v>
      </c>
      <c r="CS542">
        <v>0</v>
      </c>
      <c r="CT542">
        <v>0</v>
      </c>
      <c r="CU542">
        <v>0</v>
      </c>
      <c r="CV542">
        <v>0</v>
      </c>
      <c r="CW542">
        <v>0</v>
      </c>
      <c r="CX542">
        <v>0</v>
      </c>
      <c r="CY542">
        <v>0</v>
      </c>
      <c r="CZ542">
        <v>0</v>
      </c>
      <c r="DA542">
        <v>0</v>
      </c>
      <c r="DB542">
        <v>0</v>
      </c>
      <c r="DC542">
        <v>0</v>
      </c>
      <c r="DD542">
        <v>0</v>
      </c>
      <c r="DE542">
        <v>0</v>
      </c>
      <c r="DF542">
        <v>0</v>
      </c>
      <c r="DG542">
        <v>0</v>
      </c>
    </row>
    <row r="543" spans="1:111" x14ac:dyDescent="0.35">
      <c r="A543" t="str">
        <f t="shared" si="16"/>
        <v>0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0</v>
      </c>
      <c r="AV543">
        <v>0</v>
      </c>
      <c r="AW543">
        <v>0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0</v>
      </c>
      <c r="BK543">
        <v>0</v>
      </c>
      <c r="BL543">
        <v>0</v>
      </c>
      <c r="BM543">
        <v>0</v>
      </c>
      <c r="BN543">
        <v>0</v>
      </c>
      <c r="BO543">
        <v>0</v>
      </c>
      <c r="BP543">
        <v>0</v>
      </c>
      <c r="BQ543">
        <v>0</v>
      </c>
      <c r="BR543">
        <v>0</v>
      </c>
      <c r="BS543">
        <v>0</v>
      </c>
      <c r="BT543">
        <v>0</v>
      </c>
      <c r="BU543">
        <v>0</v>
      </c>
      <c r="BV543">
        <v>0</v>
      </c>
      <c r="BW543">
        <v>0</v>
      </c>
      <c r="BX543">
        <v>0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0</v>
      </c>
      <c r="CO543">
        <v>0</v>
      </c>
      <c r="CP543">
        <v>0</v>
      </c>
      <c r="CQ543">
        <v>0</v>
      </c>
      <c r="CR543">
        <v>0</v>
      </c>
      <c r="CS543">
        <v>0</v>
      </c>
      <c r="CT543">
        <v>0</v>
      </c>
      <c r="CU543">
        <v>0</v>
      </c>
      <c r="CV543">
        <v>0</v>
      </c>
      <c r="CW543">
        <v>0</v>
      </c>
      <c r="CX543">
        <v>0</v>
      </c>
      <c r="CY543">
        <v>0</v>
      </c>
      <c r="CZ543">
        <v>0</v>
      </c>
      <c r="DA543">
        <v>0</v>
      </c>
      <c r="DB543">
        <v>0</v>
      </c>
      <c r="DC543">
        <v>0</v>
      </c>
      <c r="DD543">
        <v>0</v>
      </c>
      <c r="DE543">
        <v>0</v>
      </c>
      <c r="DF543">
        <v>0</v>
      </c>
      <c r="DG543">
        <v>0</v>
      </c>
    </row>
    <row r="544" spans="1:111" x14ac:dyDescent="0.35">
      <c r="A544" t="str">
        <f t="shared" si="16"/>
        <v>0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0</v>
      </c>
      <c r="BK544">
        <v>0</v>
      </c>
      <c r="BL544">
        <v>0</v>
      </c>
      <c r="BM544">
        <v>0</v>
      </c>
      <c r="BN544">
        <v>0</v>
      </c>
      <c r="BO544">
        <v>0</v>
      </c>
      <c r="BP544">
        <v>0</v>
      </c>
      <c r="BQ544">
        <v>0</v>
      </c>
      <c r="BR544">
        <v>0</v>
      </c>
      <c r="BS544">
        <v>0</v>
      </c>
      <c r="BT544">
        <v>0</v>
      </c>
      <c r="BU544">
        <v>0</v>
      </c>
      <c r="BV544">
        <v>0</v>
      </c>
      <c r="BW544">
        <v>0</v>
      </c>
      <c r="BX544">
        <v>0</v>
      </c>
      <c r="BY544">
        <v>0</v>
      </c>
      <c r="BZ544">
        <v>0</v>
      </c>
      <c r="CA544">
        <v>0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0</v>
      </c>
      <c r="CO544">
        <v>0</v>
      </c>
      <c r="CP544">
        <v>0</v>
      </c>
      <c r="CQ544">
        <v>0</v>
      </c>
      <c r="CR544">
        <v>0</v>
      </c>
      <c r="CS544">
        <v>0</v>
      </c>
      <c r="CT544">
        <v>0</v>
      </c>
      <c r="CU544">
        <v>0</v>
      </c>
      <c r="CV544">
        <v>0</v>
      </c>
      <c r="CW544">
        <v>0</v>
      </c>
      <c r="CX544">
        <v>0</v>
      </c>
      <c r="CY544">
        <v>0</v>
      </c>
      <c r="CZ544">
        <v>0</v>
      </c>
      <c r="DA544">
        <v>0</v>
      </c>
      <c r="DB544">
        <v>0</v>
      </c>
      <c r="DC544">
        <v>0</v>
      </c>
      <c r="DD544">
        <v>0</v>
      </c>
      <c r="DE544">
        <v>0</v>
      </c>
      <c r="DF544">
        <v>0</v>
      </c>
      <c r="DG544">
        <v>0</v>
      </c>
    </row>
    <row r="545" spans="1:111" x14ac:dyDescent="0.35">
      <c r="A545" t="str">
        <f t="shared" si="16"/>
        <v>0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  <c r="BK545">
        <v>0</v>
      </c>
      <c r="BL545">
        <v>0</v>
      </c>
      <c r="BM545">
        <v>0</v>
      </c>
      <c r="BN545">
        <v>0</v>
      </c>
      <c r="BO545">
        <v>0</v>
      </c>
      <c r="BP545">
        <v>0</v>
      </c>
      <c r="BQ545">
        <v>0</v>
      </c>
      <c r="BR545">
        <v>0</v>
      </c>
      <c r="BS545">
        <v>0</v>
      </c>
      <c r="BT545">
        <v>0</v>
      </c>
      <c r="BU545">
        <v>0</v>
      </c>
      <c r="BV545">
        <v>0</v>
      </c>
      <c r="BW545">
        <v>0</v>
      </c>
      <c r="BX545">
        <v>0</v>
      </c>
      <c r="BY545">
        <v>0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0</v>
      </c>
      <c r="CO545">
        <v>0</v>
      </c>
      <c r="CP545">
        <v>0</v>
      </c>
      <c r="CQ545">
        <v>0</v>
      </c>
      <c r="CR545">
        <v>0</v>
      </c>
      <c r="CS545">
        <v>0</v>
      </c>
      <c r="CT545">
        <v>0</v>
      </c>
      <c r="CU545">
        <v>0</v>
      </c>
      <c r="CV545">
        <v>0</v>
      </c>
      <c r="CW545">
        <v>0</v>
      </c>
      <c r="CX545">
        <v>0</v>
      </c>
      <c r="CY545">
        <v>0</v>
      </c>
      <c r="CZ545">
        <v>0</v>
      </c>
      <c r="DA545">
        <v>0</v>
      </c>
      <c r="DB545">
        <v>0</v>
      </c>
      <c r="DC545">
        <v>0</v>
      </c>
      <c r="DD545">
        <v>0</v>
      </c>
      <c r="DE545">
        <v>0</v>
      </c>
      <c r="DF545">
        <v>0</v>
      </c>
      <c r="DG545">
        <v>0</v>
      </c>
    </row>
    <row r="546" spans="1:111" x14ac:dyDescent="0.35">
      <c r="A546" t="str">
        <f t="shared" si="16"/>
        <v>0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0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0</v>
      </c>
      <c r="BK546">
        <v>0</v>
      </c>
      <c r="BL546">
        <v>0</v>
      </c>
      <c r="BM546">
        <v>0</v>
      </c>
      <c r="BN546">
        <v>0</v>
      </c>
      <c r="BO546">
        <v>0</v>
      </c>
      <c r="BP546">
        <v>0</v>
      </c>
      <c r="BQ546">
        <v>0</v>
      </c>
      <c r="BR546">
        <v>0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0</v>
      </c>
      <c r="BZ546">
        <v>0</v>
      </c>
      <c r="CA546">
        <v>0</v>
      </c>
      <c r="CB546">
        <v>0</v>
      </c>
      <c r="CC546">
        <v>0</v>
      </c>
      <c r="CD546">
        <v>0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0</v>
      </c>
      <c r="CO546">
        <v>0</v>
      </c>
      <c r="CP546">
        <v>0</v>
      </c>
      <c r="CQ546">
        <v>0</v>
      </c>
      <c r="CR546">
        <v>0</v>
      </c>
      <c r="CS546">
        <v>0</v>
      </c>
      <c r="CT546">
        <v>0</v>
      </c>
      <c r="CU546">
        <v>0</v>
      </c>
      <c r="CV546">
        <v>0</v>
      </c>
      <c r="CW546">
        <v>0</v>
      </c>
      <c r="CX546">
        <v>0</v>
      </c>
      <c r="CY546">
        <v>0</v>
      </c>
      <c r="CZ546">
        <v>0</v>
      </c>
      <c r="DA546">
        <v>0</v>
      </c>
      <c r="DB546">
        <v>0</v>
      </c>
      <c r="DC546">
        <v>0</v>
      </c>
      <c r="DD546">
        <v>0</v>
      </c>
      <c r="DE546">
        <v>0</v>
      </c>
      <c r="DF546">
        <v>0</v>
      </c>
      <c r="DG546">
        <v>0</v>
      </c>
    </row>
    <row r="547" spans="1:111" x14ac:dyDescent="0.35">
      <c r="A547" t="str">
        <f t="shared" si="16"/>
        <v>0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0</v>
      </c>
      <c r="AW547">
        <v>0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0</v>
      </c>
      <c r="BK547">
        <v>0</v>
      </c>
      <c r="BL547">
        <v>0</v>
      </c>
      <c r="BM547">
        <v>0</v>
      </c>
      <c r="BN547">
        <v>0</v>
      </c>
      <c r="BO547">
        <v>0</v>
      </c>
      <c r="BP547">
        <v>0</v>
      </c>
      <c r="BQ547">
        <v>0</v>
      </c>
      <c r="BR547">
        <v>0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0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0</v>
      </c>
      <c r="CO547">
        <v>0</v>
      </c>
      <c r="CP547">
        <v>0</v>
      </c>
      <c r="CQ547">
        <v>0</v>
      </c>
      <c r="CR547">
        <v>0</v>
      </c>
      <c r="CS547">
        <v>0</v>
      </c>
      <c r="CT547">
        <v>0</v>
      </c>
      <c r="CU547">
        <v>0</v>
      </c>
      <c r="CV547">
        <v>0</v>
      </c>
      <c r="CW547">
        <v>0</v>
      </c>
      <c r="CX547">
        <v>0</v>
      </c>
      <c r="CY547">
        <v>0</v>
      </c>
      <c r="CZ547">
        <v>0</v>
      </c>
      <c r="DA547">
        <v>0</v>
      </c>
      <c r="DB547">
        <v>0</v>
      </c>
      <c r="DC547">
        <v>0</v>
      </c>
      <c r="DD547">
        <v>0</v>
      </c>
      <c r="DE547">
        <v>0</v>
      </c>
      <c r="DF547">
        <v>0</v>
      </c>
      <c r="DG547">
        <v>0</v>
      </c>
    </row>
    <row r="548" spans="1:111" x14ac:dyDescent="0.35">
      <c r="A548" t="str">
        <f t="shared" si="16"/>
        <v>0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0</v>
      </c>
      <c r="AX548">
        <v>0</v>
      </c>
      <c r="AY548">
        <v>0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0</v>
      </c>
      <c r="BF548">
        <v>0</v>
      </c>
      <c r="BG548">
        <v>0</v>
      </c>
      <c r="BH548">
        <v>0</v>
      </c>
      <c r="BI548">
        <v>0</v>
      </c>
      <c r="BJ548">
        <v>0</v>
      </c>
      <c r="BK548">
        <v>0</v>
      </c>
      <c r="BL548">
        <v>0</v>
      </c>
      <c r="BM548">
        <v>0</v>
      </c>
      <c r="BN548">
        <v>0</v>
      </c>
      <c r="BO548">
        <v>0</v>
      </c>
      <c r="BP548">
        <v>0</v>
      </c>
      <c r="BQ548">
        <v>0</v>
      </c>
      <c r="BR548">
        <v>0</v>
      </c>
      <c r="BS548">
        <v>0</v>
      </c>
      <c r="BT548">
        <v>0</v>
      </c>
      <c r="BU548">
        <v>0</v>
      </c>
      <c r="BV548">
        <v>0</v>
      </c>
      <c r="BW548">
        <v>0</v>
      </c>
      <c r="BX548">
        <v>0</v>
      </c>
      <c r="BY548">
        <v>0</v>
      </c>
      <c r="BZ548">
        <v>0</v>
      </c>
      <c r="CA548">
        <v>0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0</v>
      </c>
      <c r="CO548">
        <v>0</v>
      </c>
      <c r="CP548">
        <v>0</v>
      </c>
      <c r="CQ548">
        <v>0</v>
      </c>
      <c r="CR548">
        <v>0</v>
      </c>
      <c r="CS548">
        <v>0</v>
      </c>
      <c r="CT548">
        <v>0</v>
      </c>
      <c r="CU548">
        <v>0</v>
      </c>
      <c r="CV548">
        <v>0</v>
      </c>
      <c r="CW548">
        <v>0</v>
      </c>
      <c r="CX548">
        <v>0</v>
      </c>
      <c r="CY548">
        <v>0</v>
      </c>
      <c r="CZ548">
        <v>0</v>
      </c>
      <c r="DA548">
        <v>0</v>
      </c>
      <c r="DB548">
        <v>0</v>
      </c>
      <c r="DC548">
        <v>0</v>
      </c>
      <c r="DD548">
        <v>0</v>
      </c>
      <c r="DE548">
        <v>0</v>
      </c>
      <c r="DF548">
        <v>0</v>
      </c>
      <c r="DG548">
        <v>0</v>
      </c>
    </row>
    <row r="549" spans="1:111" x14ac:dyDescent="0.35">
      <c r="A549" t="str">
        <f t="shared" si="16"/>
        <v>0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0</v>
      </c>
      <c r="AV549">
        <v>0</v>
      </c>
      <c r="AW549">
        <v>0</v>
      </c>
      <c r="AX549">
        <v>0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0</v>
      </c>
      <c r="BH549">
        <v>0</v>
      </c>
      <c r="BI549">
        <v>0</v>
      </c>
      <c r="BJ549">
        <v>0</v>
      </c>
      <c r="BK549">
        <v>0</v>
      </c>
      <c r="BL549">
        <v>0</v>
      </c>
      <c r="BM549">
        <v>0</v>
      </c>
      <c r="BN549">
        <v>0</v>
      </c>
      <c r="BO549">
        <v>0</v>
      </c>
      <c r="BP549">
        <v>0</v>
      </c>
      <c r="BQ549">
        <v>0</v>
      </c>
      <c r="BR549">
        <v>0</v>
      </c>
      <c r="BS549">
        <v>0</v>
      </c>
      <c r="BT549">
        <v>0</v>
      </c>
      <c r="BU549">
        <v>0</v>
      </c>
      <c r="BV549">
        <v>0</v>
      </c>
      <c r="BW549">
        <v>0</v>
      </c>
      <c r="BX549">
        <v>0</v>
      </c>
      <c r="BY549">
        <v>0</v>
      </c>
      <c r="BZ549">
        <v>0</v>
      </c>
      <c r="CA549">
        <v>0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0</v>
      </c>
      <c r="CO549">
        <v>0</v>
      </c>
      <c r="CP549">
        <v>0</v>
      </c>
      <c r="CQ549">
        <v>0</v>
      </c>
      <c r="CR549">
        <v>0</v>
      </c>
      <c r="CS549">
        <v>0</v>
      </c>
      <c r="CT549">
        <v>0</v>
      </c>
      <c r="CU549">
        <v>0</v>
      </c>
      <c r="CV549">
        <v>0</v>
      </c>
      <c r="CW549">
        <v>0</v>
      </c>
      <c r="CX549">
        <v>0</v>
      </c>
      <c r="CY549">
        <v>0</v>
      </c>
      <c r="CZ549">
        <v>0</v>
      </c>
      <c r="DA549">
        <v>0</v>
      </c>
      <c r="DB549">
        <v>0</v>
      </c>
      <c r="DC549">
        <v>0</v>
      </c>
      <c r="DD549">
        <v>0</v>
      </c>
      <c r="DE549">
        <v>0</v>
      </c>
      <c r="DF549">
        <v>0</v>
      </c>
      <c r="DG549">
        <v>0</v>
      </c>
    </row>
    <row r="550" spans="1:111" x14ac:dyDescent="0.35">
      <c r="A550" t="str">
        <f t="shared" si="16"/>
        <v>0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0</v>
      </c>
      <c r="BL550">
        <v>0</v>
      </c>
      <c r="BM550">
        <v>0</v>
      </c>
      <c r="BN550">
        <v>0</v>
      </c>
      <c r="BO550">
        <v>0</v>
      </c>
      <c r="BP550">
        <v>0</v>
      </c>
      <c r="BQ550">
        <v>0</v>
      </c>
      <c r="BR550">
        <v>0</v>
      </c>
      <c r="BS550">
        <v>0</v>
      </c>
      <c r="BT550">
        <v>0</v>
      </c>
      <c r="BU550">
        <v>0</v>
      </c>
      <c r="BV550">
        <v>0</v>
      </c>
      <c r="BW550">
        <v>0</v>
      </c>
      <c r="BX550">
        <v>0</v>
      </c>
      <c r="BY550">
        <v>0</v>
      </c>
      <c r="BZ550">
        <v>0</v>
      </c>
      <c r="CA550">
        <v>0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0</v>
      </c>
      <c r="CO550">
        <v>0</v>
      </c>
      <c r="CP550">
        <v>0</v>
      </c>
      <c r="CQ550">
        <v>0</v>
      </c>
      <c r="CR550">
        <v>0</v>
      </c>
      <c r="CS550">
        <v>0</v>
      </c>
      <c r="CT550">
        <v>0</v>
      </c>
      <c r="CU550">
        <v>0</v>
      </c>
      <c r="CV550">
        <v>0</v>
      </c>
      <c r="CW550">
        <v>0</v>
      </c>
      <c r="CX550">
        <v>0</v>
      </c>
      <c r="CY550">
        <v>0</v>
      </c>
      <c r="CZ550">
        <v>0</v>
      </c>
      <c r="DA550">
        <v>0</v>
      </c>
      <c r="DB550">
        <v>0</v>
      </c>
      <c r="DC550">
        <v>0</v>
      </c>
      <c r="DD550">
        <v>0</v>
      </c>
      <c r="DE550">
        <v>0</v>
      </c>
      <c r="DF550">
        <v>0</v>
      </c>
      <c r="DG550">
        <v>0</v>
      </c>
    </row>
    <row r="551" spans="1:111" x14ac:dyDescent="0.35">
      <c r="A551" t="str">
        <f t="shared" si="16"/>
        <v>0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0</v>
      </c>
      <c r="BL551">
        <v>0</v>
      </c>
      <c r="BM551">
        <v>0</v>
      </c>
      <c r="BN551">
        <v>0</v>
      </c>
      <c r="BO551">
        <v>0</v>
      </c>
      <c r="BP551">
        <v>0</v>
      </c>
      <c r="BQ551">
        <v>0</v>
      </c>
      <c r="BR551">
        <v>0</v>
      </c>
      <c r="BS551">
        <v>0</v>
      </c>
      <c r="BT551">
        <v>0</v>
      </c>
      <c r="BU551">
        <v>0</v>
      </c>
      <c r="BV551">
        <v>0</v>
      </c>
      <c r="BW551">
        <v>0</v>
      </c>
      <c r="BX551">
        <v>0</v>
      </c>
      <c r="BY551">
        <v>0</v>
      </c>
      <c r="BZ551">
        <v>0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0</v>
      </c>
      <c r="CO551">
        <v>0</v>
      </c>
      <c r="CP551">
        <v>0</v>
      </c>
      <c r="CQ551">
        <v>0</v>
      </c>
      <c r="CR551">
        <v>0</v>
      </c>
      <c r="CS551">
        <v>0</v>
      </c>
      <c r="CT551">
        <v>0</v>
      </c>
      <c r="CU551">
        <v>0</v>
      </c>
      <c r="CV551">
        <v>0</v>
      </c>
      <c r="CW551">
        <v>0</v>
      </c>
      <c r="CX551">
        <v>0</v>
      </c>
      <c r="CY551">
        <v>0</v>
      </c>
      <c r="CZ551">
        <v>0</v>
      </c>
      <c r="DA551">
        <v>0</v>
      </c>
      <c r="DB551">
        <v>0</v>
      </c>
      <c r="DC551">
        <v>0</v>
      </c>
      <c r="DD551">
        <v>0</v>
      </c>
      <c r="DE551">
        <v>0</v>
      </c>
      <c r="DF551">
        <v>0</v>
      </c>
      <c r="DG551">
        <v>0</v>
      </c>
    </row>
    <row r="552" spans="1:111" x14ac:dyDescent="0.35">
      <c r="A552" t="str">
        <f t="shared" si="16"/>
        <v>0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0</v>
      </c>
      <c r="BK552">
        <v>0</v>
      </c>
      <c r="BL552">
        <v>0</v>
      </c>
      <c r="BM552">
        <v>0</v>
      </c>
      <c r="BN552">
        <v>0</v>
      </c>
      <c r="BO552">
        <v>0</v>
      </c>
      <c r="BP552">
        <v>0</v>
      </c>
      <c r="BQ552">
        <v>0</v>
      </c>
      <c r="BR552">
        <v>0</v>
      </c>
      <c r="BS552">
        <v>0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0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0</v>
      </c>
      <c r="CO552">
        <v>0</v>
      </c>
      <c r="CP552">
        <v>0</v>
      </c>
      <c r="CQ552">
        <v>0</v>
      </c>
      <c r="CR552">
        <v>0</v>
      </c>
      <c r="CS552">
        <v>0</v>
      </c>
      <c r="CT552">
        <v>0</v>
      </c>
      <c r="CU552">
        <v>0</v>
      </c>
      <c r="CV552">
        <v>0</v>
      </c>
      <c r="CW552">
        <v>0</v>
      </c>
      <c r="CX552">
        <v>0</v>
      </c>
      <c r="CY552">
        <v>0</v>
      </c>
      <c r="CZ552">
        <v>0</v>
      </c>
      <c r="DA552">
        <v>0</v>
      </c>
      <c r="DB552">
        <v>0</v>
      </c>
      <c r="DC552">
        <v>0</v>
      </c>
      <c r="DD552">
        <v>0</v>
      </c>
      <c r="DE552">
        <v>0</v>
      </c>
      <c r="DF552">
        <v>0</v>
      </c>
      <c r="DG552">
        <v>0</v>
      </c>
    </row>
    <row r="553" spans="1:111" x14ac:dyDescent="0.35">
      <c r="A553" t="str">
        <f t="shared" si="16"/>
        <v>0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0</v>
      </c>
      <c r="AP553">
        <v>0</v>
      </c>
      <c r="AQ553">
        <v>0</v>
      </c>
      <c r="AR553">
        <v>0</v>
      </c>
      <c r="AS553">
        <v>0</v>
      </c>
      <c r="AT553">
        <v>0</v>
      </c>
      <c r="AU553">
        <v>0</v>
      </c>
      <c r="AV553">
        <v>0</v>
      </c>
      <c r="AW553">
        <v>0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0</v>
      </c>
      <c r="BF553">
        <v>0</v>
      </c>
      <c r="BG553">
        <v>0</v>
      </c>
      <c r="BH553">
        <v>0</v>
      </c>
      <c r="BI553">
        <v>0</v>
      </c>
      <c r="BJ553">
        <v>0</v>
      </c>
      <c r="BK553">
        <v>0</v>
      </c>
      <c r="BL553">
        <v>0</v>
      </c>
      <c r="BM553">
        <v>0</v>
      </c>
      <c r="BN553">
        <v>0</v>
      </c>
      <c r="BO553">
        <v>0</v>
      </c>
      <c r="BP553">
        <v>0</v>
      </c>
      <c r="BQ553">
        <v>0</v>
      </c>
      <c r="BR553">
        <v>0</v>
      </c>
      <c r="BS553">
        <v>0</v>
      </c>
      <c r="BT553">
        <v>0</v>
      </c>
      <c r="BU553">
        <v>0</v>
      </c>
      <c r="BV553">
        <v>0</v>
      </c>
      <c r="BW553">
        <v>0</v>
      </c>
      <c r="BX553">
        <v>0</v>
      </c>
      <c r="BY553">
        <v>0</v>
      </c>
      <c r="BZ553">
        <v>0</v>
      </c>
      <c r="CA553">
        <v>0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0</v>
      </c>
      <c r="CO553">
        <v>0</v>
      </c>
      <c r="CP553">
        <v>0</v>
      </c>
      <c r="CQ553">
        <v>0</v>
      </c>
      <c r="CR553">
        <v>0</v>
      </c>
      <c r="CS553">
        <v>0</v>
      </c>
      <c r="CT553">
        <v>0</v>
      </c>
      <c r="CU553">
        <v>0</v>
      </c>
      <c r="CV553">
        <v>0</v>
      </c>
      <c r="CW553">
        <v>0</v>
      </c>
      <c r="CX553">
        <v>0</v>
      </c>
      <c r="CY553">
        <v>0</v>
      </c>
      <c r="CZ553">
        <v>0</v>
      </c>
      <c r="DA553">
        <v>0</v>
      </c>
      <c r="DB553">
        <v>0</v>
      </c>
      <c r="DC553">
        <v>0</v>
      </c>
      <c r="DD553">
        <v>0</v>
      </c>
      <c r="DE553">
        <v>0</v>
      </c>
      <c r="DF553">
        <v>0</v>
      </c>
      <c r="DG553">
        <v>0</v>
      </c>
    </row>
    <row r="554" spans="1:111" x14ac:dyDescent="0.35">
      <c r="A554" t="str">
        <f t="shared" si="16"/>
        <v>0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0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0</v>
      </c>
      <c r="BK554">
        <v>0</v>
      </c>
      <c r="BL554">
        <v>0</v>
      </c>
      <c r="BM554">
        <v>0</v>
      </c>
      <c r="BN554">
        <v>0</v>
      </c>
      <c r="BO554">
        <v>0</v>
      </c>
      <c r="BP554">
        <v>0</v>
      </c>
      <c r="BQ554">
        <v>0</v>
      </c>
      <c r="BR554">
        <v>0</v>
      </c>
      <c r="BS554">
        <v>0</v>
      </c>
      <c r="BT554">
        <v>0</v>
      </c>
      <c r="BU554">
        <v>0</v>
      </c>
      <c r="BV554">
        <v>0</v>
      </c>
      <c r="BW554">
        <v>0</v>
      </c>
      <c r="BX554">
        <v>0</v>
      </c>
      <c r="BY554">
        <v>0</v>
      </c>
      <c r="BZ554">
        <v>0</v>
      </c>
      <c r="CA554">
        <v>0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0</v>
      </c>
      <c r="CO554">
        <v>0</v>
      </c>
      <c r="CP554">
        <v>0</v>
      </c>
      <c r="CQ554">
        <v>0</v>
      </c>
      <c r="CR554">
        <v>0</v>
      </c>
      <c r="CS554">
        <v>0</v>
      </c>
      <c r="CT554">
        <v>0</v>
      </c>
      <c r="CU554">
        <v>0</v>
      </c>
      <c r="CV554">
        <v>0</v>
      </c>
      <c r="CW554">
        <v>0</v>
      </c>
      <c r="CX554">
        <v>0</v>
      </c>
      <c r="CY554">
        <v>0</v>
      </c>
      <c r="CZ554">
        <v>0</v>
      </c>
      <c r="DA554">
        <v>0</v>
      </c>
      <c r="DB554">
        <v>0</v>
      </c>
      <c r="DC554">
        <v>0</v>
      </c>
      <c r="DD554">
        <v>0</v>
      </c>
      <c r="DE554">
        <v>0</v>
      </c>
      <c r="DF554">
        <v>0</v>
      </c>
      <c r="DG554">
        <v>0</v>
      </c>
    </row>
    <row r="555" spans="1:111" x14ac:dyDescent="0.35">
      <c r="A555" t="str">
        <f t="shared" si="16"/>
        <v>0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0</v>
      </c>
      <c r="BK555">
        <v>0</v>
      </c>
      <c r="BL555">
        <v>0</v>
      </c>
      <c r="BM555">
        <v>0</v>
      </c>
      <c r="BN555">
        <v>0</v>
      </c>
      <c r="BO555">
        <v>0</v>
      </c>
      <c r="BP555">
        <v>0</v>
      </c>
      <c r="BQ555">
        <v>0</v>
      </c>
      <c r="BR555">
        <v>0</v>
      </c>
      <c r="BS555">
        <v>0</v>
      </c>
      <c r="BT555">
        <v>0</v>
      </c>
      <c r="BU555">
        <v>0</v>
      </c>
      <c r="BV555">
        <v>0</v>
      </c>
      <c r="BW555">
        <v>0</v>
      </c>
      <c r="BX555">
        <v>0</v>
      </c>
      <c r="BY555">
        <v>0</v>
      </c>
      <c r="BZ555">
        <v>0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0</v>
      </c>
      <c r="CO555">
        <v>0</v>
      </c>
      <c r="CP555">
        <v>0</v>
      </c>
      <c r="CQ555">
        <v>0</v>
      </c>
      <c r="CR555">
        <v>0</v>
      </c>
      <c r="CS555">
        <v>0</v>
      </c>
      <c r="CT555">
        <v>0</v>
      </c>
      <c r="CU555">
        <v>0</v>
      </c>
      <c r="CV555">
        <v>0</v>
      </c>
      <c r="CW555">
        <v>0</v>
      </c>
      <c r="CX555">
        <v>0</v>
      </c>
      <c r="CY555">
        <v>0</v>
      </c>
      <c r="CZ555">
        <v>0</v>
      </c>
      <c r="DA555">
        <v>0</v>
      </c>
      <c r="DB555">
        <v>0</v>
      </c>
      <c r="DC555">
        <v>0</v>
      </c>
      <c r="DD555">
        <v>0</v>
      </c>
      <c r="DE555">
        <v>0</v>
      </c>
      <c r="DF555">
        <v>0</v>
      </c>
      <c r="DG555">
        <v>0</v>
      </c>
    </row>
    <row r="556" spans="1:111" x14ac:dyDescent="0.35">
      <c r="A556" t="str">
        <f t="shared" si="16"/>
        <v>0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0</v>
      </c>
      <c r="BK556">
        <v>0</v>
      </c>
      <c r="BL556">
        <v>0</v>
      </c>
      <c r="BM556">
        <v>0</v>
      </c>
      <c r="BN556">
        <v>0</v>
      </c>
      <c r="BO556">
        <v>0</v>
      </c>
      <c r="BP556">
        <v>0</v>
      </c>
      <c r="BQ556">
        <v>0</v>
      </c>
      <c r="BR556">
        <v>0</v>
      </c>
      <c r="BS556">
        <v>0</v>
      </c>
      <c r="BT556">
        <v>0</v>
      </c>
      <c r="BU556">
        <v>0</v>
      </c>
      <c r="BV556">
        <v>0</v>
      </c>
      <c r="BW556">
        <v>0</v>
      </c>
      <c r="BX556">
        <v>0</v>
      </c>
      <c r="BY556">
        <v>0</v>
      </c>
      <c r="BZ556">
        <v>0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0</v>
      </c>
      <c r="CO556">
        <v>0</v>
      </c>
      <c r="CP556">
        <v>0</v>
      </c>
      <c r="CQ556">
        <v>0</v>
      </c>
      <c r="CR556">
        <v>0</v>
      </c>
      <c r="CS556">
        <v>0</v>
      </c>
      <c r="CT556">
        <v>0</v>
      </c>
      <c r="CU556">
        <v>0</v>
      </c>
      <c r="CV556">
        <v>0</v>
      </c>
      <c r="CW556">
        <v>0</v>
      </c>
      <c r="CX556">
        <v>0</v>
      </c>
      <c r="CY556">
        <v>0</v>
      </c>
      <c r="CZ556">
        <v>0</v>
      </c>
      <c r="DA556">
        <v>0</v>
      </c>
      <c r="DB556">
        <v>0</v>
      </c>
      <c r="DC556">
        <v>0</v>
      </c>
      <c r="DD556">
        <v>0</v>
      </c>
      <c r="DE556">
        <v>0</v>
      </c>
      <c r="DF556">
        <v>0</v>
      </c>
      <c r="DG556">
        <v>0</v>
      </c>
    </row>
    <row r="557" spans="1:111" x14ac:dyDescent="0.35">
      <c r="A557" t="str">
        <f t="shared" si="16"/>
        <v>0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0</v>
      </c>
      <c r="BI557">
        <v>0</v>
      </c>
      <c r="BJ557">
        <v>0</v>
      </c>
      <c r="BK557">
        <v>0</v>
      </c>
      <c r="BL557">
        <v>0</v>
      </c>
      <c r="BM557">
        <v>0</v>
      </c>
      <c r="BN557">
        <v>0</v>
      </c>
      <c r="BO557">
        <v>0</v>
      </c>
      <c r="BP557">
        <v>0</v>
      </c>
      <c r="BQ557">
        <v>0</v>
      </c>
      <c r="BR557">
        <v>0</v>
      </c>
      <c r="BS557">
        <v>0</v>
      </c>
      <c r="BT557">
        <v>0</v>
      </c>
      <c r="BU557">
        <v>0</v>
      </c>
      <c r="BV557">
        <v>0</v>
      </c>
      <c r="BW557">
        <v>0</v>
      </c>
      <c r="BX557">
        <v>0</v>
      </c>
      <c r="BY557">
        <v>0</v>
      </c>
      <c r="BZ557">
        <v>0</v>
      </c>
      <c r="CA557">
        <v>0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0</v>
      </c>
      <c r="CO557">
        <v>0</v>
      </c>
      <c r="CP557">
        <v>0</v>
      </c>
      <c r="CQ557">
        <v>0</v>
      </c>
      <c r="CR557">
        <v>0</v>
      </c>
      <c r="CS557">
        <v>0</v>
      </c>
      <c r="CT557">
        <v>0</v>
      </c>
      <c r="CU557">
        <v>0</v>
      </c>
      <c r="CV557">
        <v>0</v>
      </c>
      <c r="CW557">
        <v>0</v>
      </c>
      <c r="CX557">
        <v>0</v>
      </c>
      <c r="CY557">
        <v>0</v>
      </c>
      <c r="CZ557">
        <v>0</v>
      </c>
      <c r="DA557">
        <v>0</v>
      </c>
      <c r="DB557">
        <v>0</v>
      </c>
      <c r="DC557">
        <v>0</v>
      </c>
      <c r="DD557">
        <v>0</v>
      </c>
      <c r="DE557">
        <v>0</v>
      </c>
      <c r="DF557">
        <v>0</v>
      </c>
      <c r="DG557">
        <v>0</v>
      </c>
    </row>
    <row r="558" spans="1:111" x14ac:dyDescent="0.35">
      <c r="A558" t="str">
        <f t="shared" si="16"/>
        <v>0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0</v>
      </c>
      <c r="BL558">
        <v>0</v>
      </c>
      <c r="BM558">
        <v>0</v>
      </c>
      <c r="BN558">
        <v>0</v>
      </c>
      <c r="BO558">
        <v>0</v>
      </c>
      <c r="BP558">
        <v>0</v>
      </c>
      <c r="BQ558">
        <v>0</v>
      </c>
      <c r="BR558">
        <v>0</v>
      </c>
      <c r="BS558">
        <v>0</v>
      </c>
      <c r="BT558">
        <v>0</v>
      </c>
      <c r="BU558">
        <v>0</v>
      </c>
      <c r="BV558">
        <v>0</v>
      </c>
      <c r="BW558">
        <v>0</v>
      </c>
      <c r="BX558">
        <v>0</v>
      </c>
      <c r="BY558">
        <v>0</v>
      </c>
      <c r="BZ558">
        <v>0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0</v>
      </c>
      <c r="CO558">
        <v>0</v>
      </c>
      <c r="CP558">
        <v>0</v>
      </c>
      <c r="CQ558">
        <v>0</v>
      </c>
      <c r="CR558">
        <v>0</v>
      </c>
      <c r="CS558">
        <v>0</v>
      </c>
      <c r="CT558">
        <v>0</v>
      </c>
      <c r="CU558">
        <v>0</v>
      </c>
      <c r="CV558">
        <v>0</v>
      </c>
      <c r="CW558">
        <v>0</v>
      </c>
      <c r="CX558">
        <v>0</v>
      </c>
      <c r="CY558">
        <v>0</v>
      </c>
      <c r="CZ558">
        <v>0</v>
      </c>
      <c r="DA558">
        <v>0</v>
      </c>
      <c r="DB558">
        <v>0</v>
      </c>
      <c r="DC558">
        <v>0</v>
      </c>
      <c r="DD558">
        <v>0</v>
      </c>
      <c r="DE558">
        <v>0</v>
      </c>
      <c r="DF558">
        <v>0</v>
      </c>
      <c r="DG558">
        <v>0</v>
      </c>
    </row>
    <row r="559" spans="1:111" x14ac:dyDescent="0.35">
      <c r="A559" t="str">
        <f t="shared" si="16"/>
        <v>0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0</v>
      </c>
      <c r="BK559">
        <v>0</v>
      </c>
      <c r="BL559">
        <v>0</v>
      </c>
      <c r="BM559">
        <v>0</v>
      </c>
      <c r="BN559">
        <v>0</v>
      </c>
      <c r="BO559">
        <v>0</v>
      </c>
      <c r="BP559">
        <v>0</v>
      </c>
      <c r="BQ559">
        <v>0</v>
      </c>
      <c r="BR559">
        <v>0</v>
      </c>
      <c r="BS559">
        <v>0</v>
      </c>
      <c r="BT559">
        <v>0</v>
      </c>
      <c r="BU559">
        <v>0</v>
      </c>
      <c r="BV559">
        <v>0</v>
      </c>
      <c r="BW559">
        <v>0</v>
      </c>
      <c r="BX559">
        <v>0</v>
      </c>
      <c r="BY559">
        <v>0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0</v>
      </c>
      <c r="CO559">
        <v>0</v>
      </c>
      <c r="CP559">
        <v>0</v>
      </c>
      <c r="CQ559">
        <v>0</v>
      </c>
      <c r="CR559">
        <v>0</v>
      </c>
      <c r="CS559">
        <v>0</v>
      </c>
      <c r="CT559">
        <v>0</v>
      </c>
      <c r="CU559">
        <v>0</v>
      </c>
      <c r="CV559">
        <v>0</v>
      </c>
      <c r="CW559">
        <v>0</v>
      </c>
      <c r="CX559">
        <v>0</v>
      </c>
      <c r="CY559">
        <v>0</v>
      </c>
      <c r="CZ559">
        <v>0</v>
      </c>
      <c r="DA559">
        <v>0</v>
      </c>
      <c r="DB559">
        <v>0</v>
      </c>
      <c r="DC559">
        <v>0</v>
      </c>
      <c r="DD559">
        <v>0</v>
      </c>
      <c r="DE559">
        <v>0</v>
      </c>
      <c r="DF559">
        <v>0</v>
      </c>
      <c r="DG559">
        <v>0</v>
      </c>
    </row>
    <row r="560" spans="1:111" x14ac:dyDescent="0.35">
      <c r="A560" t="str">
        <f t="shared" si="16"/>
        <v>0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0</v>
      </c>
      <c r="BK560">
        <v>0</v>
      </c>
      <c r="BL560">
        <v>0</v>
      </c>
      <c r="BM560">
        <v>0</v>
      </c>
      <c r="BN560">
        <v>0</v>
      </c>
      <c r="BO560">
        <v>0</v>
      </c>
      <c r="BP560">
        <v>0</v>
      </c>
      <c r="BQ560">
        <v>0</v>
      </c>
      <c r="BR560">
        <v>0</v>
      </c>
      <c r="BS560">
        <v>0</v>
      </c>
      <c r="BT560">
        <v>0</v>
      </c>
      <c r="BU560">
        <v>0</v>
      </c>
      <c r="BV560">
        <v>0</v>
      </c>
      <c r="BW560">
        <v>0</v>
      </c>
      <c r="BX560">
        <v>0</v>
      </c>
      <c r="BY560">
        <v>0</v>
      </c>
      <c r="BZ560">
        <v>0</v>
      </c>
      <c r="CA560">
        <v>0</v>
      </c>
      <c r="CB560">
        <v>0</v>
      </c>
      <c r="CC560">
        <v>0</v>
      </c>
      <c r="CD560">
        <v>0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0</v>
      </c>
      <c r="CO560">
        <v>0</v>
      </c>
      <c r="CP560">
        <v>0</v>
      </c>
      <c r="CQ560">
        <v>0</v>
      </c>
      <c r="CR560">
        <v>0</v>
      </c>
      <c r="CS560">
        <v>0</v>
      </c>
      <c r="CT560">
        <v>0</v>
      </c>
      <c r="CU560">
        <v>0</v>
      </c>
      <c r="CV560">
        <v>0</v>
      </c>
      <c r="CW560">
        <v>0</v>
      </c>
      <c r="CX560">
        <v>0</v>
      </c>
      <c r="CY560">
        <v>0</v>
      </c>
      <c r="CZ560">
        <v>0</v>
      </c>
      <c r="DA560">
        <v>0</v>
      </c>
      <c r="DB560">
        <v>0</v>
      </c>
      <c r="DC560">
        <v>0</v>
      </c>
      <c r="DD560">
        <v>0</v>
      </c>
      <c r="DE560">
        <v>0</v>
      </c>
      <c r="DF560">
        <v>0</v>
      </c>
      <c r="DG560">
        <v>0</v>
      </c>
    </row>
    <row r="561" spans="1:111" x14ac:dyDescent="0.35">
      <c r="A561" t="str">
        <f t="shared" si="16"/>
        <v>0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0</v>
      </c>
      <c r="BK561">
        <v>0</v>
      </c>
      <c r="BL561">
        <v>0</v>
      </c>
      <c r="BM561">
        <v>0</v>
      </c>
      <c r="BN561">
        <v>0</v>
      </c>
      <c r="BO561">
        <v>0</v>
      </c>
      <c r="BP561">
        <v>0</v>
      </c>
      <c r="BQ561">
        <v>0</v>
      </c>
      <c r="BR561">
        <v>0</v>
      </c>
      <c r="BS561">
        <v>0</v>
      </c>
      <c r="BT561">
        <v>0</v>
      </c>
      <c r="BU561">
        <v>0</v>
      </c>
      <c r="BV561">
        <v>0</v>
      </c>
      <c r="BW561">
        <v>0</v>
      </c>
      <c r="BX561">
        <v>0</v>
      </c>
      <c r="BY561">
        <v>0</v>
      </c>
      <c r="BZ561">
        <v>0</v>
      </c>
      <c r="CA561">
        <v>0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0</v>
      </c>
      <c r="CO561">
        <v>0</v>
      </c>
      <c r="CP561">
        <v>0</v>
      </c>
      <c r="CQ561">
        <v>0</v>
      </c>
      <c r="CR561">
        <v>0</v>
      </c>
      <c r="CS561">
        <v>0</v>
      </c>
      <c r="CT561">
        <v>0</v>
      </c>
      <c r="CU561">
        <v>0</v>
      </c>
      <c r="CV561">
        <v>0</v>
      </c>
      <c r="CW561">
        <v>0</v>
      </c>
      <c r="CX561">
        <v>0</v>
      </c>
      <c r="CY561">
        <v>0</v>
      </c>
      <c r="CZ561">
        <v>0</v>
      </c>
      <c r="DA561">
        <v>0</v>
      </c>
      <c r="DB561">
        <v>0</v>
      </c>
      <c r="DC561">
        <v>0</v>
      </c>
      <c r="DD561">
        <v>0</v>
      </c>
      <c r="DE561">
        <v>0</v>
      </c>
      <c r="DF561">
        <v>0</v>
      </c>
      <c r="DG561">
        <v>0</v>
      </c>
    </row>
    <row r="562" spans="1:111" x14ac:dyDescent="0.35">
      <c r="A562" t="str">
        <f t="shared" si="16"/>
        <v>0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0</v>
      </c>
      <c r="BK562">
        <v>0</v>
      </c>
      <c r="BL562">
        <v>0</v>
      </c>
      <c r="BM562">
        <v>0</v>
      </c>
      <c r="BN562">
        <v>0</v>
      </c>
      <c r="BO562">
        <v>0</v>
      </c>
      <c r="BP562">
        <v>0</v>
      </c>
      <c r="BQ562">
        <v>0</v>
      </c>
      <c r="BR562">
        <v>0</v>
      </c>
      <c r="BS562">
        <v>0</v>
      </c>
      <c r="BT562">
        <v>0</v>
      </c>
      <c r="BU562">
        <v>0</v>
      </c>
      <c r="BV562">
        <v>0</v>
      </c>
      <c r="BW562">
        <v>0</v>
      </c>
      <c r="BX562">
        <v>0</v>
      </c>
      <c r="BY562">
        <v>0</v>
      </c>
      <c r="BZ562">
        <v>0</v>
      </c>
      <c r="CA562">
        <v>0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0</v>
      </c>
      <c r="CO562">
        <v>0</v>
      </c>
      <c r="CP562">
        <v>0</v>
      </c>
      <c r="CQ562">
        <v>0</v>
      </c>
      <c r="CR562">
        <v>0</v>
      </c>
      <c r="CS562">
        <v>0</v>
      </c>
      <c r="CT562">
        <v>0</v>
      </c>
      <c r="CU562">
        <v>0</v>
      </c>
      <c r="CV562">
        <v>0</v>
      </c>
      <c r="CW562">
        <v>0</v>
      </c>
      <c r="CX562">
        <v>0</v>
      </c>
      <c r="CY562">
        <v>0</v>
      </c>
      <c r="CZ562">
        <v>0</v>
      </c>
      <c r="DA562">
        <v>0</v>
      </c>
      <c r="DB562">
        <v>0</v>
      </c>
      <c r="DC562">
        <v>0</v>
      </c>
      <c r="DD562">
        <v>0</v>
      </c>
      <c r="DE562">
        <v>0</v>
      </c>
      <c r="DF562">
        <v>0</v>
      </c>
      <c r="DG562">
        <v>0</v>
      </c>
    </row>
    <row r="563" spans="1:111" x14ac:dyDescent="0.35">
      <c r="A563" t="str">
        <f t="shared" si="16"/>
        <v>0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  <c r="AT563">
        <v>0</v>
      </c>
      <c r="AU563">
        <v>0</v>
      </c>
      <c r="AV563">
        <v>0</v>
      </c>
      <c r="AW563">
        <v>0</v>
      </c>
      <c r="AX563">
        <v>0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0</v>
      </c>
      <c r="BF563">
        <v>0</v>
      </c>
      <c r="BG563">
        <v>0</v>
      </c>
      <c r="BH563">
        <v>0</v>
      </c>
      <c r="BI563">
        <v>0</v>
      </c>
      <c r="BJ563">
        <v>0</v>
      </c>
      <c r="BK563">
        <v>0</v>
      </c>
      <c r="BL563">
        <v>0</v>
      </c>
      <c r="BM563">
        <v>0</v>
      </c>
      <c r="BN563">
        <v>0</v>
      </c>
      <c r="BO563">
        <v>0</v>
      </c>
      <c r="BP563">
        <v>0</v>
      </c>
      <c r="BQ563">
        <v>0</v>
      </c>
      <c r="BR563">
        <v>0</v>
      </c>
      <c r="BS563">
        <v>0</v>
      </c>
      <c r="BT563">
        <v>0</v>
      </c>
      <c r="BU563">
        <v>0</v>
      </c>
      <c r="BV563">
        <v>0</v>
      </c>
      <c r="BW563">
        <v>0</v>
      </c>
      <c r="BX563">
        <v>0</v>
      </c>
      <c r="BY563">
        <v>0</v>
      </c>
      <c r="BZ563">
        <v>0</v>
      </c>
      <c r="CA563">
        <v>0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0</v>
      </c>
      <c r="CO563">
        <v>0</v>
      </c>
      <c r="CP563">
        <v>0</v>
      </c>
      <c r="CQ563">
        <v>0</v>
      </c>
      <c r="CR563">
        <v>0</v>
      </c>
      <c r="CS563">
        <v>0</v>
      </c>
      <c r="CT563">
        <v>0</v>
      </c>
      <c r="CU563">
        <v>0</v>
      </c>
      <c r="CV563">
        <v>0</v>
      </c>
      <c r="CW563">
        <v>0</v>
      </c>
      <c r="CX563">
        <v>0</v>
      </c>
      <c r="CY563">
        <v>0</v>
      </c>
      <c r="CZ563">
        <v>0</v>
      </c>
      <c r="DA563">
        <v>0</v>
      </c>
      <c r="DB563">
        <v>0</v>
      </c>
      <c r="DC563">
        <v>0</v>
      </c>
      <c r="DD563">
        <v>0</v>
      </c>
      <c r="DE563">
        <v>0</v>
      </c>
      <c r="DF563">
        <v>0</v>
      </c>
      <c r="DG563">
        <v>0</v>
      </c>
    </row>
    <row r="564" spans="1:111" x14ac:dyDescent="0.35">
      <c r="A564" t="str">
        <f t="shared" si="16"/>
        <v>0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0</v>
      </c>
      <c r="BL564">
        <v>0</v>
      </c>
      <c r="BM564">
        <v>0</v>
      </c>
      <c r="BN564">
        <v>0</v>
      </c>
      <c r="BO564">
        <v>0</v>
      </c>
      <c r="BP564">
        <v>0</v>
      </c>
      <c r="BQ564">
        <v>0</v>
      </c>
      <c r="BR564">
        <v>0</v>
      </c>
      <c r="BS564">
        <v>0</v>
      </c>
      <c r="BT564">
        <v>0</v>
      </c>
      <c r="BU564">
        <v>0</v>
      </c>
      <c r="BV564">
        <v>0</v>
      </c>
      <c r="BW564">
        <v>0</v>
      </c>
      <c r="BX564">
        <v>0</v>
      </c>
      <c r="BY564">
        <v>0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0</v>
      </c>
      <c r="CO564">
        <v>0</v>
      </c>
      <c r="CP564">
        <v>0</v>
      </c>
      <c r="CQ564">
        <v>0</v>
      </c>
      <c r="CR564">
        <v>0</v>
      </c>
      <c r="CS564">
        <v>0</v>
      </c>
      <c r="CT564">
        <v>0</v>
      </c>
      <c r="CU564">
        <v>0</v>
      </c>
      <c r="CV564">
        <v>0</v>
      </c>
      <c r="CW564">
        <v>0</v>
      </c>
      <c r="CX564">
        <v>0</v>
      </c>
      <c r="CY564">
        <v>0</v>
      </c>
      <c r="CZ564">
        <v>0</v>
      </c>
      <c r="DA564">
        <v>0</v>
      </c>
      <c r="DB564">
        <v>0</v>
      </c>
      <c r="DC564">
        <v>0</v>
      </c>
      <c r="DD564">
        <v>0</v>
      </c>
      <c r="DE564">
        <v>0</v>
      </c>
      <c r="DF564">
        <v>0</v>
      </c>
      <c r="DG564">
        <v>0</v>
      </c>
    </row>
    <row r="565" spans="1:111" x14ac:dyDescent="0.35">
      <c r="A565" t="str">
        <f t="shared" si="16"/>
        <v>0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  <c r="BH565">
        <v>0</v>
      </c>
      <c r="BI565">
        <v>0</v>
      </c>
      <c r="BJ565">
        <v>0</v>
      </c>
      <c r="BK565">
        <v>0</v>
      </c>
      <c r="BL565">
        <v>0</v>
      </c>
      <c r="BM565">
        <v>0</v>
      </c>
      <c r="BN565">
        <v>0</v>
      </c>
      <c r="BO565">
        <v>0</v>
      </c>
      <c r="BP565">
        <v>0</v>
      </c>
      <c r="BQ565">
        <v>0</v>
      </c>
      <c r="BR565">
        <v>0</v>
      </c>
      <c r="BS565">
        <v>0</v>
      </c>
      <c r="BT565">
        <v>0</v>
      </c>
      <c r="BU565">
        <v>0</v>
      </c>
      <c r="BV565">
        <v>0</v>
      </c>
      <c r="BW565">
        <v>0</v>
      </c>
      <c r="BX565">
        <v>0</v>
      </c>
      <c r="BY565">
        <v>0</v>
      </c>
      <c r="BZ565">
        <v>0</v>
      </c>
      <c r="CA565">
        <v>0</v>
      </c>
      <c r="CB565">
        <v>0</v>
      </c>
      <c r="CC565">
        <v>0</v>
      </c>
      <c r="CD565">
        <v>0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0</v>
      </c>
      <c r="CO565">
        <v>0</v>
      </c>
      <c r="CP565">
        <v>0</v>
      </c>
      <c r="CQ565">
        <v>0</v>
      </c>
      <c r="CR565">
        <v>0</v>
      </c>
      <c r="CS565">
        <v>0</v>
      </c>
      <c r="CT565">
        <v>0</v>
      </c>
      <c r="CU565">
        <v>0</v>
      </c>
      <c r="CV565">
        <v>0</v>
      </c>
      <c r="CW565">
        <v>0</v>
      </c>
      <c r="CX565">
        <v>0</v>
      </c>
      <c r="CY565">
        <v>0</v>
      </c>
      <c r="CZ565">
        <v>0</v>
      </c>
      <c r="DA565">
        <v>0</v>
      </c>
      <c r="DB565">
        <v>0</v>
      </c>
      <c r="DC565">
        <v>0</v>
      </c>
      <c r="DD565">
        <v>0</v>
      </c>
      <c r="DE565">
        <v>0</v>
      </c>
      <c r="DF565">
        <v>0</v>
      </c>
      <c r="DG565">
        <v>0</v>
      </c>
    </row>
    <row r="566" spans="1:111" x14ac:dyDescent="0.35">
      <c r="A566" t="str">
        <f t="shared" si="16"/>
        <v>0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0</v>
      </c>
      <c r="BK566">
        <v>0</v>
      </c>
      <c r="BL566">
        <v>0</v>
      </c>
      <c r="BM566">
        <v>0</v>
      </c>
      <c r="BN566">
        <v>0</v>
      </c>
      <c r="BO566">
        <v>0</v>
      </c>
      <c r="BP566">
        <v>0</v>
      </c>
      <c r="BQ566">
        <v>0</v>
      </c>
      <c r="BR566">
        <v>0</v>
      </c>
      <c r="BS566">
        <v>0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0</v>
      </c>
      <c r="BZ566">
        <v>0</v>
      </c>
      <c r="CA566">
        <v>0</v>
      </c>
      <c r="CB566">
        <v>0</v>
      </c>
      <c r="CC566">
        <v>0</v>
      </c>
      <c r="CD566">
        <v>0</v>
      </c>
      <c r="CE566">
        <v>0</v>
      </c>
      <c r="CF566">
        <v>0</v>
      </c>
      <c r="CG566">
        <v>0</v>
      </c>
      <c r="CH566">
        <v>0</v>
      </c>
      <c r="CI566">
        <v>0</v>
      </c>
      <c r="CJ566">
        <v>0</v>
      </c>
      <c r="CK566">
        <v>0</v>
      </c>
      <c r="CL566">
        <v>0</v>
      </c>
      <c r="CM566">
        <v>0</v>
      </c>
      <c r="CN566">
        <v>0</v>
      </c>
      <c r="CO566">
        <v>0</v>
      </c>
      <c r="CP566">
        <v>0</v>
      </c>
      <c r="CQ566">
        <v>0</v>
      </c>
      <c r="CR566">
        <v>0</v>
      </c>
      <c r="CS566">
        <v>0</v>
      </c>
      <c r="CT566">
        <v>0</v>
      </c>
      <c r="CU566">
        <v>0</v>
      </c>
      <c r="CV566">
        <v>0</v>
      </c>
      <c r="CW566">
        <v>0</v>
      </c>
      <c r="CX566">
        <v>0</v>
      </c>
      <c r="CY566">
        <v>0</v>
      </c>
      <c r="CZ566">
        <v>0</v>
      </c>
      <c r="DA566">
        <v>0</v>
      </c>
      <c r="DB566">
        <v>0</v>
      </c>
      <c r="DC566">
        <v>0</v>
      </c>
      <c r="DD566">
        <v>0</v>
      </c>
      <c r="DE566">
        <v>0</v>
      </c>
      <c r="DF566">
        <v>0</v>
      </c>
      <c r="DG566">
        <v>0</v>
      </c>
    </row>
    <row r="567" spans="1:111" x14ac:dyDescent="0.35">
      <c r="A567" t="str">
        <f t="shared" si="16"/>
        <v>0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  <c r="BG567">
        <v>0</v>
      </c>
      <c r="BH567">
        <v>0</v>
      </c>
      <c r="BI567">
        <v>0</v>
      </c>
      <c r="BJ567">
        <v>0</v>
      </c>
      <c r="BK567">
        <v>0</v>
      </c>
      <c r="BL567">
        <v>0</v>
      </c>
      <c r="BM567">
        <v>0</v>
      </c>
      <c r="BN567">
        <v>0</v>
      </c>
      <c r="BO567">
        <v>0</v>
      </c>
      <c r="BP567">
        <v>0</v>
      </c>
      <c r="BQ567">
        <v>0</v>
      </c>
      <c r="BR567">
        <v>0</v>
      </c>
      <c r="BS567">
        <v>0</v>
      </c>
      <c r="BT567">
        <v>0</v>
      </c>
      <c r="BU567">
        <v>0</v>
      </c>
      <c r="BV567">
        <v>0</v>
      </c>
      <c r="BW567">
        <v>0</v>
      </c>
      <c r="BX567">
        <v>0</v>
      </c>
      <c r="BY567">
        <v>0</v>
      </c>
      <c r="BZ567">
        <v>0</v>
      </c>
      <c r="CA567">
        <v>0</v>
      </c>
      <c r="CB567">
        <v>0</v>
      </c>
      <c r="CC567">
        <v>0</v>
      </c>
      <c r="CD567">
        <v>0</v>
      </c>
      <c r="CE567">
        <v>0</v>
      </c>
      <c r="CF567">
        <v>0</v>
      </c>
      <c r="CG567">
        <v>0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0</v>
      </c>
      <c r="CO567">
        <v>0</v>
      </c>
      <c r="CP567">
        <v>0</v>
      </c>
      <c r="CQ567">
        <v>0</v>
      </c>
      <c r="CR567">
        <v>0</v>
      </c>
      <c r="CS567">
        <v>0</v>
      </c>
      <c r="CT567">
        <v>0</v>
      </c>
      <c r="CU567">
        <v>0</v>
      </c>
      <c r="CV567">
        <v>0</v>
      </c>
      <c r="CW567">
        <v>0</v>
      </c>
      <c r="CX567">
        <v>0</v>
      </c>
      <c r="CY567">
        <v>0</v>
      </c>
      <c r="CZ567">
        <v>0</v>
      </c>
      <c r="DA567">
        <v>0</v>
      </c>
      <c r="DB567">
        <v>0</v>
      </c>
      <c r="DC567">
        <v>0</v>
      </c>
      <c r="DD567">
        <v>0</v>
      </c>
      <c r="DE567">
        <v>0</v>
      </c>
      <c r="DF567">
        <v>0</v>
      </c>
      <c r="DG567">
        <v>0</v>
      </c>
    </row>
    <row r="568" spans="1:111" x14ac:dyDescent="0.35">
      <c r="A568" t="str">
        <f t="shared" si="16"/>
        <v>0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0</v>
      </c>
      <c r="BK568">
        <v>0</v>
      </c>
      <c r="BL568">
        <v>0</v>
      </c>
      <c r="BM568">
        <v>0</v>
      </c>
      <c r="BN568">
        <v>0</v>
      </c>
      <c r="BO568">
        <v>0</v>
      </c>
      <c r="BP568">
        <v>0</v>
      </c>
      <c r="BQ568">
        <v>0</v>
      </c>
      <c r="BR568">
        <v>0</v>
      </c>
      <c r="BS568">
        <v>0</v>
      </c>
      <c r="BT568">
        <v>0</v>
      </c>
      <c r="BU568">
        <v>0</v>
      </c>
      <c r="BV568">
        <v>0</v>
      </c>
      <c r="BW568">
        <v>0</v>
      </c>
      <c r="BX568">
        <v>0</v>
      </c>
      <c r="BY568">
        <v>0</v>
      </c>
      <c r="BZ568">
        <v>0</v>
      </c>
      <c r="CA568">
        <v>0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0</v>
      </c>
      <c r="CO568">
        <v>0</v>
      </c>
      <c r="CP568">
        <v>0</v>
      </c>
      <c r="CQ568">
        <v>0</v>
      </c>
      <c r="CR568">
        <v>0</v>
      </c>
      <c r="CS568">
        <v>0</v>
      </c>
      <c r="CT568">
        <v>0</v>
      </c>
      <c r="CU568">
        <v>0</v>
      </c>
      <c r="CV568">
        <v>0</v>
      </c>
      <c r="CW568">
        <v>0</v>
      </c>
      <c r="CX568">
        <v>0</v>
      </c>
      <c r="CY568">
        <v>0</v>
      </c>
      <c r="CZ568">
        <v>0</v>
      </c>
      <c r="DA568">
        <v>0</v>
      </c>
      <c r="DB568">
        <v>0</v>
      </c>
      <c r="DC568">
        <v>0</v>
      </c>
      <c r="DD568">
        <v>0</v>
      </c>
      <c r="DE568">
        <v>0</v>
      </c>
      <c r="DF568">
        <v>0</v>
      </c>
      <c r="DG568">
        <v>0</v>
      </c>
    </row>
    <row r="569" spans="1:111" x14ac:dyDescent="0.35">
      <c r="A569" t="str">
        <f t="shared" si="16"/>
        <v>0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  <c r="BK569">
        <v>0</v>
      </c>
      <c r="BL569">
        <v>0</v>
      </c>
      <c r="BM569">
        <v>0</v>
      </c>
      <c r="BN569">
        <v>0</v>
      </c>
      <c r="BO569">
        <v>0</v>
      </c>
      <c r="BP569">
        <v>0</v>
      </c>
      <c r="BQ569">
        <v>0</v>
      </c>
      <c r="BR569">
        <v>0</v>
      </c>
      <c r="BS569">
        <v>0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0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0</v>
      </c>
      <c r="CO569">
        <v>0</v>
      </c>
      <c r="CP569">
        <v>0</v>
      </c>
      <c r="CQ569">
        <v>0</v>
      </c>
      <c r="CR569">
        <v>0</v>
      </c>
      <c r="CS569">
        <v>0</v>
      </c>
      <c r="CT569">
        <v>0</v>
      </c>
      <c r="CU569">
        <v>0</v>
      </c>
      <c r="CV569">
        <v>0</v>
      </c>
      <c r="CW569">
        <v>0</v>
      </c>
      <c r="CX569">
        <v>0</v>
      </c>
      <c r="CY569">
        <v>0</v>
      </c>
      <c r="CZ569">
        <v>0</v>
      </c>
      <c r="DA569">
        <v>0</v>
      </c>
      <c r="DB569">
        <v>0</v>
      </c>
      <c r="DC569">
        <v>0</v>
      </c>
      <c r="DD569">
        <v>0</v>
      </c>
      <c r="DE569">
        <v>0</v>
      </c>
      <c r="DF569">
        <v>0</v>
      </c>
      <c r="DG569">
        <v>0</v>
      </c>
    </row>
    <row r="570" spans="1:111" x14ac:dyDescent="0.35">
      <c r="A570" t="str">
        <f t="shared" si="16"/>
        <v>0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0</v>
      </c>
      <c r="BJ570">
        <v>0</v>
      </c>
      <c r="BK570">
        <v>0</v>
      </c>
      <c r="BL570">
        <v>0</v>
      </c>
      <c r="BM570">
        <v>0</v>
      </c>
      <c r="BN570">
        <v>0</v>
      </c>
      <c r="BO570">
        <v>0</v>
      </c>
      <c r="BP570">
        <v>0</v>
      </c>
      <c r="BQ570">
        <v>0</v>
      </c>
      <c r="BR570">
        <v>0</v>
      </c>
      <c r="BS570">
        <v>0</v>
      </c>
      <c r="BT570">
        <v>0</v>
      </c>
      <c r="BU570">
        <v>0</v>
      </c>
      <c r="BV570">
        <v>0</v>
      </c>
      <c r="BW570">
        <v>0</v>
      </c>
      <c r="BX570">
        <v>0</v>
      </c>
      <c r="BY570">
        <v>0</v>
      </c>
      <c r="BZ570">
        <v>0</v>
      </c>
      <c r="CA570">
        <v>0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0</v>
      </c>
      <c r="CO570">
        <v>0</v>
      </c>
      <c r="CP570">
        <v>0</v>
      </c>
      <c r="CQ570">
        <v>0</v>
      </c>
      <c r="CR570">
        <v>0</v>
      </c>
      <c r="CS570">
        <v>0</v>
      </c>
      <c r="CT570">
        <v>0</v>
      </c>
      <c r="CU570">
        <v>0</v>
      </c>
      <c r="CV570">
        <v>0</v>
      </c>
      <c r="CW570">
        <v>0</v>
      </c>
      <c r="CX570">
        <v>0</v>
      </c>
      <c r="CY570">
        <v>0</v>
      </c>
      <c r="CZ570">
        <v>0</v>
      </c>
      <c r="DA570">
        <v>0</v>
      </c>
      <c r="DB570">
        <v>0</v>
      </c>
      <c r="DC570">
        <v>0</v>
      </c>
      <c r="DD570">
        <v>0</v>
      </c>
      <c r="DE570">
        <v>0</v>
      </c>
      <c r="DF570">
        <v>0</v>
      </c>
      <c r="DG570">
        <v>0</v>
      </c>
    </row>
    <row r="571" spans="1:111" x14ac:dyDescent="0.35">
      <c r="A571" t="str">
        <f t="shared" si="16"/>
        <v>0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0</v>
      </c>
      <c r="AV571">
        <v>0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0</v>
      </c>
      <c r="BF571">
        <v>0</v>
      </c>
      <c r="BG571">
        <v>0</v>
      </c>
      <c r="BH571">
        <v>0</v>
      </c>
      <c r="BI571">
        <v>0</v>
      </c>
      <c r="BJ571">
        <v>0</v>
      </c>
      <c r="BK571">
        <v>0</v>
      </c>
      <c r="BL571">
        <v>0</v>
      </c>
      <c r="BM571">
        <v>0</v>
      </c>
      <c r="BN571">
        <v>0</v>
      </c>
      <c r="BO571">
        <v>0</v>
      </c>
      <c r="BP571">
        <v>0</v>
      </c>
      <c r="BQ571">
        <v>0</v>
      </c>
      <c r="BR571">
        <v>0</v>
      </c>
      <c r="BS571">
        <v>0</v>
      </c>
      <c r="BT571">
        <v>0</v>
      </c>
      <c r="BU571">
        <v>0</v>
      </c>
      <c r="BV571">
        <v>0</v>
      </c>
      <c r="BW571">
        <v>0</v>
      </c>
      <c r="BX571">
        <v>0</v>
      </c>
      <c r="BY571">
        <v>0</v>
      </c>
      <c r="BZ571">
        <v>0</v>
      </c>
      <c r="CA571">
        <v>0</v>
      </c>
      <c r="CB571">
        <v>0</v>
      </c>
      <c r="CC571">
        <v>0</v>
      </c>
      <c r="CD571">
        <v>0</v>
      </c>
      <c r="CE571">
        <v>0</v>
      </c>
      <c r="CF571">
        <v>0</v>
      </c>
      <c r="CG571">
        <v>0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0</v>
      </c>
      <c r="CO571">
        <v>0</v>
      </c>
      <c r="CP571">
        <v>0</v>
      </c>
      <c r="CQ571">
        <v>0</v>
      </c>
      <c r="CR571">
        <v>0</v>
      </c>
      <c r="CS571">
        <v>0</v>
      </c>
      <c r="CT571">
        <v>0</v>
      </c>
      <c r="CU571">
        <v>0</v>
      </c>
      <c r="CV571">
        <v>0</v>
      </c>
      <c r="CW571">
        <v>0</v>
      </c>
      <c r="CX571">
        <v>0</v>
      </c>
      <c r="CY571">
        <v>0</v>
      </c>
      <c r="CZ571">
        <v>0</v>
      </c>
      <c r="DA571">
        <v>0</v>
      </c>
      <c r="DB571">
        <v>0</v>
      </c>
      <c r="DC571">
        <v>0</v>
      </c>
      <c r="DD571">
        <v>0</v>
      </c>
      <c r="DE571">
        <v>0</v>
      </c>
      <c r="DF571">
        <v>0</v>
      </c>
      <c r="DG571">
        <v>0</v>
      </c>
    </row>
    <row r="572" spans="1:111" x14ac:dyDescent="0.35">
      <c r="A572" t="str">
        <f t="shared" si="16"/>
        <v>0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  <c r="BJ572">
        <v>0</v>
      </c>
      <c r="BK572">
        <v>0</v>
      </c>
      <c r="BL572">
        <v>0</v>
      </c>
      <c r="BM572">
        <v>0</v>
      </c>
      <c r="BN572">
        <v>0</v>
      </c>
      <c r="BO572">
        <v>0</v>
      </c>
      <c r="BP572">
        <v>0</v>
      </c>
      <c r="BQ572">
        <v>0</v>
      </c>
      <c r="BR572">
        <v>0</v>
      </c>
      <c r="BS572">
        <v>0</v>
      </c>
      <c r="BT572">
        <v>0</v>
      </c>
      <c r="BU572">
        <v>0</v>
      </c>
      <c r="BV572">
        <v>0</v>
      </c>
      <c r="BW572">
        <v>0</v>
      </c>
      <c r="BX572">
        <v>0</v>
      </c>
      <c r="BY572">
        <v>0</v>
      </c>
      <c r="BZ572">
        <v>0</v>
      </c>
      <c r="CA572">
        <v>0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0</v>
      </c>
      <c r="CO572">
        <v>0</v>
      </c>
      <c r="CP572">
        <v>0</v>
      </c>
      <c r="CQ572">
        <v>0</v>
      </c>
      <c r="CR572">
        <v>0</v>
      </c>
      <c r="CS572">
        <v>0</v>
      </c>
      <c r="CT572">
        <v>0</v>
      </c>
      <c r="CU572">
        <v>0</v>
      </c>
      <c r="CV572">
        <v>0</v>
      </c>
      <c r="CW572">
        <v>0</v>
      </c>
      <c r="CX572">
        <v>0</v>
      </c>
      <c r="CY572">
        <v>0</v>
      </c>
      <c r="CZ572">
        <v>0</v>
      </c>
      <c r="DA572">
        <v>0</v>
      </c>
      <c r="DB572">
        <v>0</v>
      </c>
      <c r="DC572">
        <v>0</v>
      </c>
      <c r="DD572">
        <v>0</v>
      </c>
      <c r="DE572">
        <v>0</v>
      </c>
      <c r="DF572">
        <v>0</v>
      </c>
      <c r="DG572">
        <v>0</v>
      </c>
    </row>
    <row r="573" spans="1:111" x14ac:dyDescent="0.35">
      <c r="A573" t="str">
        <f t="shared" si="16"/>
        <v>0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0</v>
      </c>
      <c r="BK573">
        <v>0</v>
      </c>
      <c r="BL573">
        <v>0</v>
      </c>
      <c r="BM573">
        <v>0</v>
      </c>
      <c r="BN573">
        <v>0</v>
      </c>
      <c r="BO573">
        <v>0</v>
      </c>
      <c r="BP573">
        <v>0</v>
      </c>
      <c r="BQ573">
        <v>0</v>
      </c>
      <c r="BR573">
        <v>0</v>
      </c>
      <c r="BS573">
        <v>0</v>
      </c>
      <c r="BT573">
        <v>0</v>
      </c>
      <c r="BU573">
        <v>0</v>
      </c>
      <c r="BV573">
        <v>0</v>
      </c>
      <c r="BW573">
        <v>0</v>
      </c>
      <c r="BX573">
        <v>0</v>
      </c>
      <c r="BY573">
        <v>0</v>
      </c>
      <c r="BZ573">
        <v>0</v>
      </c>
      <c r="CA573">
        <v>0</v>
      </c>
      <c r="CB573">
        <v>0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0</v>
      </c>
      <c r="CO573">
        <v>0</v>
      </c>
      <c r="CP573">
        <v>0</v>
      </c>
      <c r="CQ573">
        <v>0</v>
      </c>
      <c r="CR573">
        <v>0</v>
      </c>
      <c r="CS573">
        <v>0</v>
      </c>
      <c r="CT573">
        <v>0</v>
      </c>
      <c r="CU573">
        <v>0</v>
      </c>
      <c r="CV573">
        <v>0</v>
      </c>
      <c r="CW573">
        <v>0</v>
      </c>
      <c r="CX573">
        <v>0</v>
      </c>
      <c r="CY573">
        <v>0</v>
      </c>
      <c r="CZ573">
        <v>0</v>
      </c>
      <c r="DA573">
        <v>0</v>
      </c>
      <c r="DB573">
        <v>0</v>
      </c>
      <c r="DC573">
        <v>0</v>
      </c>
      <c r="DD573">
        <v>0</v>
      </c>
      <c r="DE573">
        <v>0</v>
      </c>
      <c r="DF573">
        <v>0</v>
      </c>
      <c r="DG573">
        <v>0</v>
      </c>
    </row>
    <row r="574" spans="1:111" x14ac:dyDescent="0.35">
      <c r="A574" t="str">
        <f t="shared" si="16"/>
        <v>0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0</v>
      </c>
      <c r="BK574">
        <v>0</v>
      </c>
      <c r="BL574">
        <v>0</v>
      </c>
      <c r="BM574">
        <v>0</v>
      </c>
      <c r="BN574">
        <v>0</v>
      </c>
      <c r="BO574">
        <v>0</v>
      </c>
      <c r="BP574">
        <v>0</v>
      </c>
      <c r="BQ574">
        <v>0</v>
      </c>
      <c r="BR574">
        <v>0</v>
      </c>
      <c r="BS574">
        <v>0</v>
      </c>
      <c r="BT574">
        <v>0</v>
      </c>
      <c r="BU574">
        <v>0</v>
      </c>
      <c r="BV574">
        <v>0</v>
      </c>
      <c r="BW574">
        <v>0</v>
      </c>
      <c r="BX574">
        <v>0</v>
      </c>
      <c r="BY574">
        <v>0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0</v>
      </c>
      <c r="CO574">
        <v>0</v>
      </c>
      <c r="CP574">
        <v>0</v>
      </c>
      <c r="CQ574">
        <v>0</v>
      </c>
      <c r="CR574">
        <v>0</v>
      </c>
      <c r="CS574">
        <v>0</v>
      </c>
      <c r="CT574">
        <v>0</v>
      </c>
      <c r="CU574">
        <v>0</v>
      </c>
      <c r="CV574">
        <v>0</v>
      </c>
      <c r="CW574">
        <v>0</v>
      </c>
      <c r="CX574">
        <v>0</v>
      </c>
      <c r="CY574">
        <v>0</v>
      </c>
      <c r="CZ574">
        <v>0</v>
      </c>
      <c r="DA574">
        <v>0</v>
      </c>
      <c r="DB574">
        <v>0</v>
      </c>
      <c r="DC574">
        <v>0</v>
      </c>
      <c r="DD574">
        <v>0</v>
      </c>
      <c r="DE574">
        <v>0</v>
      </c>
      <c r="DF574">
        <v>0</v>
      </c>
      <c r="DG574">
        <v>0</v>
      </c>
    </row>
    <row r="575" spans="1:111" x14ac:dyDescent="0.35">
      <c r="A575" t="str">
        <f t="shared" si="16"/>
        <v>0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0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  <c r="BG575">
        <v>0</v>
      </c>
      <c r="BH575">
        <v>0</v>
      </c>
      <c r="BI575">
        <v>0</v>
      </c>
      <c r="BJ575">
        <v>0</v>
      </c>
      <c r="BK575">
        <v>0</v>
      </c>
      <c r="BL575">
        <v>0</v>
      </c>
      <c r="BM575">
        <v>0</v>
      </c>
      <c r="BN575">
        <v>0</v>
      </c>
      <c r="BO575">
        <v>0</v>
      </c>
      <c r="BP575">
        <v>0</v>
      </c>
      <c r="BQ575">
        <v>0</v>
      </c>
      <c r="BR575">
        <v>0</v>
      </c>
      <c r="BS575">
        <v>0</v>
      </c>
      <c r="BT575">
        <v>0</v>
      </c>
      <c r="BU575">
        <v>0</v>
      </c>
      <c r="BV575">
        <v>0</v>
      </c>
      <c r="BW575">
        <v>0</v>
      </c>
      <c r="BX575">
        <v>0</v>
      </c>
      <c r="BY575">
        <v>0</v>
      </c>
      <c r="BZ575">
        <v>0</v>
      </c>
      <c r="CA575">
        <v>0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0</v>
      </c>
      <c r="CO575">
        <v>0</v>
      </c>
      <c r="CP575">
        <v>0</v>
      </c>
      <c r="CQ575">
        <v>0</v>
      </c>
      <c r="CR575">
        <v>0</v>
      </c>
      <c r="CS575">
        <v>0</v>
      </c>
      <c r="CT575">
        <v>0</v>
      </c>
      <c r="CU575">
        <v>0</v>
      </c>
      <c r="CV575">
        <v>0</v>
      </c>
      <c r="CW575">
        <v>0</v>
      </c>
      <c r="CX575">
        <v>0</v>
      </c>
      <c r="CY575">
        <v>0</v>
      </c>
      <c r="CZ575">
        <v>0</v>
      </c>
      <c r="DA575">
        <v>0</v>
      </c>
      <c r="DB575">
        <v>0</v>
      </c>
      <c r="DC575">
        <v>0</v>
      </c>
      <c r="DD575">
        <v>0</v>
      </c>
      <c r="DE575">
        <v>0</v>
      </c>
      <c r="DF575">
        <v>0</v>
      </c>
      <c r="DG575">
        <v>0</v>
      </c>
    </row>
    <row r="576" spans="1:111" x14ac:dyDescent="0.35">
      <c r="A576" t="str">
        <f t="shared" si="16"/>
        <v>0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  <c r="AX576">
        <v>0</v>
      </c>
      <c r="AY576">
        <v>0</v>
      </c>
      <c r="AZ576">
        <v>0</v>
      </c>
      <c r="BA576">
        <v>0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0</v>
      </c>
      <c r="BH576">
        <v>0</v>
      </c>
      <c r="BI576">
        <v>0</v>
      </c>
      <c r="BJ576">
        <v>0</v>
      </c>
      <c r="BK576">
        <v>0</v>
      </c>
      <c r="BL576">
        <v>0</v>
      </c>
      <c r="BM576">
        <v>0</v>
      </c>
      <c r="BN576">
        <v>0</v>
      </c>
      <c r="BO576">
        <v>0</v>
      </c>
      <c r="BP576">
        <v>0</v>
      </c>
      <c r="BQ576">
        <v>0</v>
      </c>
      <c r="BR576">
        <v>0</v>
      </c>
      <c r="BS576">
        <v>0</v>
      </c>
      <c r="BT576">
        <v>0</v>
      </c>
      <c r="BU576">
        <v>0</v>
      </c>
      <c r="BV576">
        <v>0</v>
      </c>
      <c r="BW576">
        <v>0</v>
      </c>
      <c r="BX576">
        <v>0</v>
      </c>
      <c r="BY576">
        <v>0</v>
      </c>
      <c r="BZ576">
        <v>0</v>
      </c>
      <c r="CA576">
        <v>0</v>
      </c>
      <c r="CB576">
        <v>0</v>
      </c>
      <c r="CC576">
        <v>0</v>
      </c>
      <c r="CD576">
        <v>0</v>
      </c>
      <c r="CE576">
        <v>0</v>
      </c>
      <c r="CF576">
        <v>0</v>
      </c>
      <c r="CG576">
        <v>0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0</v>
      </c>
      <c r="CO576">
        <v>0</v>
      </c>
      <c r="CP576">
        <v>0</v>
      </c>
      <c r="CQ576">
        <v>0</v>
      </c>
      <c r="CR576">
        <v>0</v>
      </c>
      <c r="CS576">
        <v>0</v>
      </c>
      <c r="CT576">
        <v>0</v>
      </c>
      <c r="CU576">
        <v>0</v>
      </c>
      <c r="CV576">
        <v>0</v>
      </c>
      <c r="CW576">
        <v>0</v>
      </c>
      <c r="CX576">
        <v>0</v>
      </c>
      <c r="CY576">
        <v>0</v>
      </c>
      <c r="CZ576">
        <v>0</v>
      </c>
      <c r="DA576">
        <v>0</v>
      </c>
      <c r="DB576">
        <v>0</v>
      </c>
      <c r="DC576">
        <v>0</v>
      </c>
      <c r="DD576">
        <v>0</v>
      </c>
      <c r="DE576">
        <v>0</v>
      </c>
      <c r="DF576">
        <v>0</v>
      </c>
      <c r="DG576">
        <v>0</v>
      </c>
    </row>
    <row r="577" spans="1:111" x14ac:dyDescent="0.35">
      <c r="A577" t="str">
        <f t="shared" si="16"/>
        <v>0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0</v>
      </c>
      <c r="BK577">
        <v>0</v>
      </c>
      <c r="BL577">
        <v>0</v>
      </c>
      <c r="BM577">
        <v>0</v>
      </c>
      <c r="BN577">
        <v>0</v>
      </c>
      <c r="BO577">
        <v>0</v>
      </c>
      <c r="BP577">
        <v>0</v>
      </c>
      <c r="BQ577">
        <v>0</v>
      </c>
      <c r="BR577">
        <v>0</v>
      </c>
      <c r="BS577">
        <v>0</v>
      </c>
      <c r="BT577">
        <v>0</v>
      </c>
      <c r="BU577">
        <v>0</v>
      </c>
      <c r="BV577">
        <v>0</v>
      </c>
      <c r="BW577">
        <v>0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0</v>
      </c>
      <c r="CO577">
        <v>0</v>
      </c>
      <c r="CP577">
        <v>0</v>
      </c>
      <c r="CQ577">
        <v>0</v>
      </c>
      <c r="CR577">
        <v>0</v>
      </c>
      <c r="CS577">
        <v>0</v>
      </c>
      <c r="CT577">
        <v>0</v>
      </c>
      <c r="CU577">
        <v>0</v>
      </c>
      <c r="CV577">
        <v>0</v>
      </c>
      <c r="CW577">
        <v>0</v>
      </c>
      <c r="CX577">
        <v>0</v>
      </c>
      <c r="CY577">
        <v>0</v>
      </c>
      <c r="CZ577">
        <v>0</v>
      </c>
      <c r="DA577">
        <v>0</v>
      </c>
      <c r="DB577">
        <v>0</v>
      </c>
      <c r="DC577">
        <v>0</v>
      </c>
      <c r="DD577">
        <v>0</v>
      </c>
      <c r="DE577">
        <v>0</v>
      </c>
      <c r="DF577">
        <v>0</v>
      </c>
      <c r="DG577">
        <v>0</v>
      </c>
    </row>
    <row r="578" spans="1:111" x14ac:dyDescent="0.35">
      <c r="A578" t="str">
        <f t="shared" si="16"/>
        <v>0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0</v>
      </c>
      <c r="BK578">
        <v>0</v>
      </c>
      <c r="BL578">
        <v>0</v>
      </c>
      <c r="BM578">
        <v>0</v>
      </c>
      <c r="BN578">
        <v>0</v>
      </c>
      <c r="BO578">
        <v>0</v>
      </c>
      <c r="BP578">
        <v>0</v>
      </c>
      <c r="BQ578">
        <v>0</v>
      </c>
      <c r="BR578">
        <v>0</v>
      </c>
      <c r="BS578">
        <v>0</v>
      </c>
      <c r="BT578">
        <v>0</v>
      </c>
      <c r="BU578">
        <v>0</v>
      </c>
      <c r="BV578">
        <v>0</v>
      </c>
      <c r="BW578">
        <v>0</v>
      </c>
      <c r="BX578">
        <v>0</v>
      </c>
      <c r="BY578">
        <v>0</v>
      </c>
      <c r="BZ578">
        <v>0</v>
      </c>
      <c r="CA578">
        <v>0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0</v>
      </c>
      <c r="CO578">
        <v>0</v>
      </c>
      <c r="CP578">
        <v>0</v>
      </c>
      <c r="CQ578">
        <v>0</v>
      </c>
      <c r="CR578">
        <v>0</v>
      </c>
      <c r="CS578">
        <v>0</v>
      </c>
      <c r="CT578">
        <v>0</v>
      </c>
      <c r="CU578">
        <v>0</v>
      </c>
      <c r="CV578">
        <v>0</v>
      </c>
      <c r="CW578">
        <v>0</v>
      </c>
      <c r="CX578">
        <v>0</v>
      </c>
      <c r="CY578">
        <v>0</v>
      </c>
      <c r="CZ578">
        <v>0</v>
      </c>
      <c r="DA578">
        <v>0</v>
      </c>
      <c r="DB578">
        <v>0</v>
      </c>
      <c r="DC578">
        <v>0</v>
      </c>
      <c r="DD578">
        <v>0</v>
      </c>
      <c r="DE578">
        <v>0</v>
      </c>
      <c r="DF578">
        <v>0</v>
      </c>
      <c r="DG578">
        <v>0</v>
      </c>
    </row>
    <row r="579" spans="1:111" x14ac:dyDescent="0.35">
      <c r="A579" t="str">
        <f t="shared" ref="A579:A600" si="17">LEFT(B579,8)</f>
        <v>0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0</v>
      </c>
      <c r="BK579">
        <v>0</v>
      </c>
      <c r="BL579">
        <v>0</v>
      </c>
      <c r="BM579">
        <v>0</v>
      </c>
      <c r="BN579">
        <v>0</v>
      </c>
      <c r="BO579">
        <v>0</v>
      </c>
      <c r="BP579">
        <v>0</v>
      </c>
      <c r="BQ579">
        <v>0</v>
      </c>
      <c r="BR579">
        <v>0</v>
      </c>
      <c r="BS579">
        <v>0</v>
      </c>
      <c r="BT579">
        <v>0</v>
      </c>
      <c r="BU579">
        <v>0</v>
      </c>
      <c r="BV579">
        <v>0</v>
      </c>
      <c r="BW579">
        <v>0</v>
      </c>
      <c r="BX579">
        <v>0</v>
      </c>
      <c r="BY579">
        <v>0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0</v>
      </c>
      <c r="CO579">
        <v>0</v>
      </c>
      <c r="CP579">
        <v>0</v>
      </c>
      <c r="CQ579">
        <v>0</v>
      </c>
      <c r="CR579">
        <v>0</v>
      </c>
      <c r="CS579">
        <v>0</v>
      </c>
      <c r="CT579">
        <v>0</v>
      </c>
      <c r="CU579">
        <v>0</v>
      </c>
      <c r="CV579">
        <v>0</v>
      </c>
      <c r="CW579">
        <v>0</v>
      </c>
      <c r="CX579">
        <v>0</v>
      </c>
      <c r="CY579">
        <v>0</v>
      </c>
      <c r="CZ579">
        <v>0</v>
      </c>
      <c r="DA579">
        <v>0</v>
      </c>
      <c r="DB579">
        <v>0</v>
      </c>
      <c r="DC579">
        <v>0</v>
      </c>
      <c r="DD579">
        <v>0</v>
      </c>
      <c r="DE579">
        <v>0</v>
      </c>
      <c r="DF579">
        <v>0</v>
      </c>
      <c r="DG579">
        <v>0</v>
      </c>
    </row>
    <row r="580" spans="1:111" x14ac:dyDescent="0.35">
      <c r="A580" t="str">
        <f t="shared" si="17"/>
        <v>0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0</v>
      </c>
      <c r="BQ580">
        <v>0</v>
      </c>
      <c r="BR580">
        <v>0</v>
      </c>
      <c r="BS580">
        <v>0</v>
      </c>
      <c r="BT580">
        <v>0</v>
      </c>
      <c r="BU580">
        <v>0</v>
      </c>
      <c r="BV580">
        <v>0</v>
      </c>
      <c r="BW580">
        <v>0</v>
      </c>
      <c r="BX580">
        <v>0</v>
      </c>
      <c r="BY580">
        <v>0</v>
      </c>
      <c r="BZ580">
        <v>0</v>
      </c>
      <c r="CA580">
        <v>0</v>
      </c>
      <c r="CB580">
        <v>0</v>
      </c>
      <c r="CC580">
        <v>0</v>
      </c>
      <c r="CD580">
        <v>0</v>
      </c>
      <c r="CE580">
        <v>0</v>
      </c>
      <c r="CF580">
        <v>0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0</v>
      </c>
      <c r="CO580">
        <v>0</v>
      </c>
      <c r="CP580">
        <v>0</v>
      </c>
      <c r="CQ580">
        <v>0</v>
      </c>
      <c r="CR580">
        <v>0</v>
      </c>
      <c r="CS580">
        <v>0</v>
      </c>
      <c r="CT580">
        <v>0</v>
      </c>
      <c r="CU580">
        <v>0</v>
      </c>
      <c r="CV580">
        <v>0</v>
      </c>
      <c r="CW580">
        <v>0</v>
      </c>
      <c r="CX580">
        <v>0</v>
      </c>
      <c r="CY580">
        <v>0</v>
      </c>
      <c r="CZ580">
        <v>0</v>
      </c>
      <c r="DA580">
        <v>0</v>
      </c>
      <c r="DB580">
        <v>0</v>
      </c>
      <c r="DC580">
        <v>0</v>
      </c>
      <c r="DD580">
        <v>0</v>
      </c>
      <c r="DE580">
        <v>0</v>
      </c>
      <c r="DF580">
        <v>0</v>
      </c>
      <c r="DG580">
        <v>0</v>
      </c>
    </row>
    <row r="581" spans="1:111" x14ac:dyDescent="0.35">
      <c r="A581" t="str">
        <f t="shared" si="17"/>
        <v>0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0</v>
      </c>
      <c r="BK581">
        <v>0</v>
      </c>
      <c r="BL581">
        <v>0</v>
      </c>
      <c r="BM581">
        <v>0</v>
      </c>
      <c r="BN581">
        <v>0</v>
      </c>
      <c r="BO581">
        <v>0</v>
      </c>
      <c r="BP581">
        <v>0</v>
      </c>
      <c r="BQ581">
        <v>0</v>
      </c>
      <c r="BR581">
        <v>0</v>
      </c>
      <c r="BS581">
        <v>0</v>
      </c>
      <c r="BT581">
        <v>0</v>
      </c>
      <c r="BU581">
        <v>0</v>
      </c>
      <c r="BV581">
        <v>0</v>
      </c>
      <c r="BW581">
        <v>0</v>
      </c>
      <c r="BX581">
        <v>0</v>
      </c>
      <c r="BY581">
        <v>0</v>
      </c>
      <c r="BZ581">
        <v>0</v>
      </c>
      <c r="CA581">
        <v>0</v>
      </c>
      <c r="CB581">
        <v>0</v>
      </c>
      <c r="CC581">
        <v>0</v>
      </c>
      <c r="CD581">
        <v>0</v>
      </c>
      <c r="CE581">
        <v>0</v>
      </c>
      <c r="CF581">
        <v>0</v>
      </c>
      <c r="CG581">
        <v>0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0</v>
      </c>
      <c r="CO581">
        <v>0</v>
      </c>
      <c r="CP581">
        <v>0</v>
      </c>
      <c r="CQ581">
        <v>0</v>
      </c>
      <c r="CR581">
        <v>0</v>
      </c>
      <c r="CS581">
        <v>0</v>
      </c>
      <c r="CT581">
        <v>0</v>
      </c>
      <c r="CU581">
        <v>0</v>
      </c>
      <c r="CV581">
        <v>0</v>
      </c>
      <c r="CW581">
        <v>0</v>
      </c>
      <c r="CX581">
        <v>0</v>
      </c>
      <c r="CY581">
        <v>0</v>
      </c>
      <c r="CZ581">
        <v>0</v>
      </c>
      <c r="DA581">
        <v>0</v>
      </c>
      <c r="DB581">
        <v>0</v>
      </c>
      <c r="DC581">
        <v>0</v>
      </c>
      <c r="DD581">
        <v>0</v>
      </c>
      <c r="DE581">
        <v>0</v>
      </c>
      <c r="DF581">
        <v>0</v>
      </c>
      <c r="DG581">
        <v>0</v>
      </c>
    </row>
    <row r="582" spans="1:111" x14ac:dyDescent="0.35">
      <c r="A582" t="str">
        <f t="shared" si="17"/>
        <v>0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0</v>
      </c>
      <c r="AV582">
        <v>0</v>
      </c>
      <c r="AW582">
        <v>0</v>
      </c>
      <c r="AX582">
        <v>0</v>
      </c>
      <c r="AY582">
        <v>0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0</v>
      </c>
      <c r="BF582">
        <v>0</v>
      </c>
      <c r="BG582">
        <v>0</v>
      </c>
      <c r="BH582">
        <v>0</v>
      </c>
      <c r="BI582">
        <v>0</v>
      </c>
      <c r="BJ582">
        <v>0</v>
      </c>
      <c r="BK582">
        <v>0</v>
      </c>
      <c r="BL582">
        <v>0</v>
      </c>
      <c r="BM582">
        <v>0</v>
      </c>
      <c r="BN582">
        <v>0</v>
      </c>
      <c r="BO582">
        <v>0</v>
      </c>
      <c r="BP582">
        <v>0</v>
      </c>
      <c r="BQ582">
        <v>0</v>
      </c>
      <c r="BR582">
        <v>0</v>
      </c>
      <c r="BS582">
        <v>0</v>
      </c>
      <c r="BT582">
        <v>0</v>
      </c>
      <c r="BU582">
        <v>0</v>
      </c>
      <c r="BV582">
        <v>0</v>
      </c>
      <c r="BW582">
        <v>0</v>
      </c>
      <c r="BX582">
        <v>0</v>
      </c>
      <c r="BY582">
        <v>0</v>
      </c>
      <c r="BZ582">
        <v>0</v>
      </c>
      <c r="CA582">
        <v>0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0</v>
      </c>
      <c r="CO582">
        <v>0</v>
      </c>
      <c r="CP582">
        <v>0</v>
      </c>
      <c r="CQ582">
        <v>0</v>
      </c>
      <c r="CR582">
        <v>0</v>
      </c>
      <c r="CS582">
        <v>0</v>
      </c>
      <c r="CT582">
        <v>0</v>
      </c>
      <c r="CU582">
        <v>0</v>
      </c>
      <c r="CV582">
        <v>0</v>
      </c>
      <c r="CW582">
        <v>0</v>
      </c>
      <c r="CX582">
        <v>0</v>
      </c>
      <c r="CY582">
        <v>0</v>
      </c>
      <c r="CZ582">
        <v>0</v>
      </c>
      <c r="DA582">
        <v>0</v>
      </c>
      <c r="DB582">
        <v>0</v>
      </c>
      <c r="DC582">
        <v>0</v>
      </c>
      <c r="DD582">
        <v>0</v>
      </c>
      <c r="DE582">
        <v>0</v>
      </c>
      <c r="DF582">
        <v>0</v>
      </c>
      <c r="DG582">
        <v>0</v>
      </c>
    </row>
    <row r="583" spans="1:111" x14ac:dyDescent="0.35">
      <c r="A583" t="str">
        <f t="shared" si="17"/>
        <v>0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0</v>
      </c>
      <c r="AT583">
        <v>0</v>
      </c>
      <c r="AU583">
        <v>0</v>
      </c>
      <c r="AV583">
        <v>0</v>
      </c>
      <c r="AW583">
        <v>0</v>
      </c>
      <c r="AX583">
        <v>0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0</v>
      </c>
      <c r="BK583">
        <v>0</v>
      </c>
      <c r="BL583">
        <v>0</v>
      </c>
      <c r="BM583">
        <v>0</v>
      </c>
      <c r="BN583">
        <v>0</v>
      </c>
      <c r="BO583">
        <v>0</v>
      </c>
      <c r="BP583">
        <v>0</v>
      </c>
      <c r="BQ583">
        <v>0</v>
      </c>
      <c r="BR583">
        <v>0</v>
      </c>
      <c r="BS583">
        <v>0</v>
      </c>
      <c r="BT583">
        <v>0</v>
      </c>
      <c r="BU583">
        <v>0</v>
      </c>
      <c r="BV583">
        <v>0</v>
      </c>
      <c r="BW583">
        <v>0</v>
      </c>
      <c r="BX583">
        <v>0</v>
      </c>
      <c r="BY583">
        <v>0</v>
      </c>
      <c r="BZ583">
        <v>0</v>
      </c>
      <c r="CA583">
        <v>0</v>
      </c>
      <c r="CB583">
        <v>0</v>
      </c>
      <c r="CC583">
        <v>0</v>
      </c>
      <c r="CD583">
        <v>0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0</v>
      </c>
      <c r="CO583">
        <v>0</v>
      </c>
      <c r="CP583">
        <v>0</v>
      </c>
      <c r="CQ583">
        <v>0</v>
      </c>
      <c r="CR583">
        <v>0</v>
      </c>
      <c r="CS583">
        <v>0</v>
      </c>
      <c r="CT583">
        <v>0</v>
      </c>
      <c r="CU583">
        <v>0</v>
      </c>
      <c r="CV583">
        <v>0</v>
      </c>
      <c r="CW583">
        <v>0</v>
      </c>
      <c r="CX583">
        <v>0</v>
      </c>
      <c r="CY583">
        <v>0</v>
      </c>
      <c r="CZ583">
        <v>0</v>
      </c>
      <c r="DA583">
        <v>0</v>
      </c>
      <c r="DB583">
        <v>0</v>
      </c>
      <c r="DC583">
        <v>0</v>
      </c>
      <c r="DD583">
        <v>0</v>
      </c>
      <c r="DE583">
        <v>0</v>
      </c>
      <c r="DF583">
        <v>0</v>
      </c>
      <c r="DG583">
        <v>0</v>
      </c>
    </row>
    <row r="584" spans="1:111" x14ac:dyDescent="0.35">
      <c r="A584" t="str">
        <f t="shared" si="17"/>
        <v>0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0</v>
      </c>
      <c r="BF584">
        <v>0</v>
      </c>
      <c r="BG584">
        <v>0</v>
      </c>
      <c r="BH584">
        <v>0</v>
      </c>
      <c r="BI584">
        <v>0</v>
      </c>
      <c r="BJ584">
        <v>0</v>
      </c>
      <c r="BK584">
        <v>0</v>
      </c>
      <c r="BL584">
        <v>0</v>
      </c>
      <c r="BM584">
        <v>0</v>
      </c>
      <c r="BN584">
        <v>0</v>
      </c>
      <c r="BO584">
        <v>0</v>
      </c>
      <c r="BP584">
        <v>0</v>
      </c>
      <c r="BQ584">
        <v>0</v>
      </c>
      <c r="BR584">
        <v>0</v>
      </c>
      <c r="BS584">
        <v>0</v>
      </c>
      <c r="BT584">
        <v>0</v>
      </c>
      <c r="BU584">
        <v>0</v>
      </c>
      <c r="BV584">
        <v>0</v>
      </c>
      <c r="BW584">
        <v>0</v>
      </c>
      <c r="BX584">
        <v>0</v>
      </c>
      <c r="BY584">
        <v>0</v>
      </c>
      <c r="BZ584">
        <v>0</v>
      </c>
      <c r="CA584">
        <v>0</v>
      </c>
      <c r="CB584">
        <v>0</v>
      </c>
      <c r="CC584">
        <v>0</v>
      </c>
      <c r="CD584">
        <v>0</v>
      </c>
      <c r="CE584">
        <v>0</v>
      </c>
      <c r="CF584">
        <v>0</v>
      </c>
      <c r="CG584">
        <v>0</v>
      </c>
      <c r="CH584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0</v>
      </c>
      <c r="CO584">
        <v>0</v>
      </c>
      <c r="CP584">
        <v>0</v>
      </c>
      <c r="CQ584">
        <v>0</v>
      </c>
      <c r="CR584">
        <v>0</v>
      </c>
      <c r="CS584">
        <v>0</v>
      </c>
      <c r="CT584">
        <v>0</v>
      </c>
      <c r="CU584">
        <v>0</v>
      </c>
      <c r="CV584">
        <v>0</v>
      </c>
      <c r="CW584">
        <v>0</v>
      </c>
      <c r="CX584">
        <v>0</v>
      </c>
      <c r="CY584">
        <v>0</v>
      </c>
      <c r="CZ584">
        <v>0</v>
      </c>
      <c r="DA584">
        <v>0</v>
      </c>
      <c r="DB584">
        <v>0</v>
      </c>
      <c r="DC584">
        <v>0</v>
      </c>
      <c r="DD584">
        <v>0</v>
      </c>
      <c r="DE584">
        <v>0</v>
      </c>
      <c r="DF584">
        <v>0</v>
      </c>
      <c r="DG584">
        <v>0</v>
      </c>
    </row>
    <row r="585" spans="1:111" x14ac:dyDescent="0.35">
      <c r="A585" t="str">
        <f t="shared" si="17"/>
        <v>0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0</v>
      </c>
      <c r="AV585">
        <v>0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  <c r="BK585">
        <v>0</v>
      </c>
      <c r="BL585">
        <v>0</v>
      </c>
      <c r="BM585">
        <v>0</v>
      </c>
      <c r="BN585">
        <v>0</v>
      </c>
      <c r="BO585">
        <v>0</v>
      </c>
      <c r="BP585">
        <v>0</v>
      </c>
      <c r="BQ585">
        <v>0</v>
      </c>
      <c r="BR585">
        <v>0</v>
      </c>
      <c r="BS585">
        <v>0</v>
      </c>
      <c r="BT585">
        <v>0</v>
      </c>
      <c r="BU585">
        <v>0</v>
      </c>
      <c r="BV585">
        <v>0</v>
      </c>
      <c r="BW585">
        <v>0</v>
      </c>
      <c r="BX585">
        <v>0</v>
      </c>
      <c r="BY585">
        <v>0</v>
      </c>
      <c r="BZ585">
        <v>0</v>
      </c>
      <c r="CA585">
        <v>0</v>
      </c>
      <c r="CB585">
        <v>0</v>
      </c>
      <c r="CC585">
        <v>0</v>
      </c>
      <c r="CD585">
        <v>0</v>
      </c>
      <c r="CE585">
        <v>0</v>
      </c>
      <c r="CF585">
        <v>0</v>
      </c>
      <c r="CG585">
        <v>0</v>
      </c>
      <c r="CH585">
        <v>0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0</v>
      </c>
      <c r="CO585">
        <v>0</v>
      </c>
      <c r="CP585">
        <v>0</v>
      </c>
      <c r="CQ585">
        <v>0</v>
      </c>
      <c r="CR585">
        <v>0</v>
      </c>
      <c r="CS585">
        <v>0</v>
      </c>
      <c r="CT585">
        <v>0</v>
      </c>
      <c r="CU585">
        <v>0</v>
      </c>
      <c r="CV585">
        <v>0</v>
      </c>
      <c r="CW585">
        <v>0</v>
      </c>
      <c r="CX585">
        <v>0</v>
      </c>
      <c r="CY585">
        <v>0</v>
      </c>
      <c r="CZ585">
        <v>0</v>
      </c>
      <c r="DA585">
        <v>0</v>
      </c>
      <c r="DB585">
        <v>0</v>
      </c>
      <c r="DC585">
        <v>0</v>
      </c>
      <c r="DD585">
        <v>0</v>
      </c>
      <c r="DE585">
        <v>0</v>
      </c>
      <c r="DF585">
        <v>0</v>
      </c>
      <c r="DG585">
        <v>0</v>
      </c>
    </row>
    <row r="586" spans="1:111" x14ac:dyDescent="0.35">
      <c r="A586" t="str">
        <f t="shared" si="17"/>
        <v>0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0</v>
      </c>
      <c r="BK586">
        <v>0</v>
      </c>
      <c r="BL586">
        <v>0</v>
      </c>
      <c r="BM586">
        <v>0</v>
      </c>
      <c r="BN586">
        <v>0</v>
      </c>
      <c r="BO586">
        <v>0</v>
      </c>
      <c r="BP586">
        <v>0</v>
      </c>
      <c r="BQ586">
        <v>0</v>
      </c>
      <c r="BR586">
        <v>0</v>
      </c>
      <c r="BS586">
        <v>0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0</v>
      </c>
      <c r="BZ586">
        <v>0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0</v>
      </c>
      <c r="CO586">
        <v>0</v>
      </c>
      <c r="CP586">
        <v>0</v>
      </c>
      <c r="CQ586">
        <v>0</v>
      </c>
      <c r="CR586">
        <v>0</v>
      </c>
      <c r="CS586">
        <v>0</v>
      </c>
      <c r="CT586">
        <v>0</v>
      </c>
      <c r="CU586">
        <v>0</v>
      </c>
      <c r="CV586">
        <v>0</v>
      </c>
      <c r="CW586">
        <v>0</v>
      </c>
      <c r="CX586">
        <v>0</v>
      </c>
      <c r="CY586">
        <v>0</v>
      </c>
      <c r="CZ586">
        <v>0</v>
      </c>
      <c r="DA586">
        <v>0</v>
      </c>
      <c r="DB586">
        <v>0</v>
      </c>
      <c r="DC586">
        <v>0</v>
      </c>
      <c r="DD586">
        <v>0</v>
      </c>
      <c r="DE586">
        <v>0</v>
      </c>
      <c r="DF586">
        <v>0</v>
      </c>
      <c r="DG586">
        <v>0</v>
      </c>
    </row>
    <row r="587" spans="1:111" x14ac:dyDescent="0.35">
      <c r="A587" t="str">
        <f t="shared" si="17"/>
        <v>0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0</v>
      </c>
      <c r="BL587">
        <v>0</v>
      </c>
      <c r="BM587">
        <v>0</v>
      </c>
      <c r="BN587">
        <v>0</v>
      </c>
      <c r="BO587">
        <v>0</v>
      </c>
      <c r="BP587">
        <v>0</v>
      </c>
      <c r="BQ587">
        <v>0</v>
      </c>
      <c r="BR587">
        <v>0</v>
      </c>
      <c r="BS587">
        <v>0</v>
      </c>
      <c r="BT587">
        <v>0</v>
      </c>
      <c r="BU587">
        <v>0</v>
      </c>
      <c r="BV587">
        <v>0</v>
      </c>
      <c r="BW587">
        <v>0</v>
      </c>
      <c r="BX587">
        <v>0</v>
      </c>
      <c r="BY587">
        <v>0</v>
      </c>
      <c r="BZ587">
        <v>0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0</v>
      </c>
      <c r="CO587">
        <v>0</v>
      </c>
      <c r="CP587">
        <v>0</v>
      </c>
      <c r="CQ587">
        <v>0</v>
      </c>
      <c r="CR587">
        <v>0</v>
      </c>
      <c r="CS587">
        <v>0</v>
      </c>
      <c r="CT587">
        <v>0</v>
      </c>
      <c r="CU587">
        <v>0</v>
      </c>
      <c r="CV587">
        <v>0</v>
      </c>
      <c r="CW587">
        <v>0</v>
      </c>
      <c r="CX587">
        <v>0</v>
      </c>
      <c r="CY587">
        <v>0</v>
      </c>
      <c r="CZ587">
        <v>0</v>
      </c>
      <c r="DA587">
        <v>0</v>
      </c>
      <c r="DB587">
        <v>0</v>
      </c>
      <c r="DC587">
        <v>0</v>
      </c>
      <c r="DD587">
        <v>0</v>
      </c>
      <c r="DE587">
        <v>0</v>
      </c>
      <c r="DF587">
        <v>0</v>
      </c>
      <c r="DG587">
        <v>0</v>
      </c>
    </row>
    <row r="588" spans="1:111" x14ac:dyDescent="0.35">
      <c r="A588" t="str">
        <f t="shared" si="17"/>
        <v>0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0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0</v>
      </c>
      <c r="BK588">
        <v>0</v>
      </c>
      <c r="BL588">
        <v>0</v>
      </c>
      <c r="BM588">
        <v>0</v>
      </c>
      <c r="BN588">
        <v>0</v>
      </c>
      <c r="BO588">
        <v>0</v>
      </c>
      <c r="BP588">
        <v>0</v>
      </c>
      <c r="BQ588">
        <v>0</v>
      </c>
      <c r="BR588">
        <v>0</v>
      </c>
      <c r="BS588">
        <v>0</v>
      </c>
      <c r="BT588">
        <v>0</v>
      </c>
      <c r="BU588">
        <v>0</v>
      </c>
      <c r="BV588">
        <v>0</v>
      </c>
      <c r="BW588">
        <v>0</v>
      </c>
      <c r="BX588">
        <v>0</v>
      </c>
      <c r="BY588">
        <v>0</v>
      </c>
      <c r="BZ588">
        <v>0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0</v>
      </c>
      <c r="CO588">
        <v>0</v>
      </c>
      <c r="CP588">
        <v>0</v>
      </c>
      <c r="CQ588">
        <v>0</v>
      </c>
      <c r="CR588">
        <v>0</v>
      </c>
      <c r="CS588">
        <v>0</v>
      </c>
      <c r="CT588">
        <v>0</v>
      </c>
      <c r="CU588">
        <v>0</v>
      </c>
      <c r="CV588">
        <v>0</v>
      </c>
      <c r="CW588">
        <v>0</v>
      </c>
      <c r="CX588">
        <v>0</v>
      </c>
      <c r="CY588">
        <v>0</v>
      </c>
      <c r="CZ588">
        <v>0</v>
      </c>
      <c r="DA588">
        <v>0</v>
      </c>
      <c r="DB588">
        <v>0</v>
      </c>
      <c r="DC588">
        <v>0</v>
      </c>
      <c r="DD588">
        <v>0</v>
      </c>
      <c r="DE588">
        <v>0</v>
      </c>
      <c r="DF588">
        <v>0</v>
      </c>
      <c r="DG588">
        <v>0</v>
      </c>
    </row>
    <row r="589" spans="1:111" x14ac:dyDescent="0.35">
      <c r="A589" t="str">
        <f t="shared" si="17"/>
        <v>0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0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0</v>
      </c>
      <c r="BG589">
        <v>0</v>
      </c>
      <c r="BH589">
        <v>0</v>
      </c>
      <c r="BI589">
        <v>0</v>
      </c>
      <c r="BJ589">
        <v>0</v>
      </c>
      <c r="BK589">
        <v>0</v>
      </c>
      <c r="BL589">
        <v>0</v>
      </c>
      <c r="BM589">
        <v>0</v>
      </c>
      <c r="BN589">
        <v>0</v>
      </c>
      <c r="BO589">
        <v>0</v>
      </c>
      <c r="BP589">
        <v>0</v>
      </c>
      <c r="BQ589">
        <v>0</v>
      </c>
      <c r="BR589">
        <v>0</v>
      </c>
      <c r="BS589">
        <v>0</v>
      </c>
      <c r="BT589">
        <v>0</v>
      </c>
      <c r="BU589">
        <v>0</v>
      </c>
      <c r="BV589">
        <v>0</v>
      </c>
      <c r="BW589">
        <v>0</v>
      </c>
      <c r="BX589">
        <v>0</v>
      </c>
      <c r="BY589">
        <v>0</v>
      </c>
      <c r="BZ589">
        <v>0</v>
      </c>
      <c r="CA589">
        <v>0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0</v>
      </c>
      <c r="CO589">
        <v>0</v>
      </c>
      <c r="CP589">
        <v>0</v>
      </c>
      <c r="CQ589">
        <v>0</v>
      </c>
      <c r="CR589">
        <v>0</v>
      </c>
      <c r="CS589">
        <v>0</v>
      </c>
      <c r="CT589">
        <v>0</v>
      </c>
      <c r="CU589">
        <v>0</v>
      </c>
      <c r="CV589">
        <v>0</v>
      </c>
      <c r="CW589">
        <v>0</v>
      </c>
      <c r="CX589">
        <v>0</v>
      </c>
      <c r="CY589">
        <v>0</v>
      </c>
      <c r="CZ589">
        <v>0</v>
      </c>
      <c r="DA589">
        <v>0</v>
      </c>
      <c r="DB589">
        <v>0</v>
      </c>
      <c r="DC589">
        <v>0</v>
      </c>
      <c r="DD589">
        <v>0</v>
      </c>
      <c r="DE589">
        <v>0</v>
      </c>
      <c r="DF589">
        <v>0</v>
      </c>
      <c r="DG589">
        <v>0</v>
      </c>
    </row>
    <row r="590" spans="1:111" x14ac:dyDescent="0.35">
      <c r="A590" t="str">
        <f t="shared" si="17"/>
        <v>0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0</v>
      </c>
      <c r="BK590">
        <v>0</v>
      </c>
      <c r="BL590">
        <v>0</v>
      </c>
      <c r="BM590">
        <v>0</v>
      </c>
      <c r="BN590">
        <v>0</v>
      </c>
      <c r="BO590">
        <v>0</v>
      </c>
      <c r="BP590">
        <v>0</v>
      </c>
      <c r="BQ590">
        <v>0</v>
      </c>
      <c r="BR590">
        <v>0</v>
      </c>
      <c r="BS590">
        <v>0</v>
      </c>
      <c r="BT590">
        <v>0</v>
      </c>
      <c r="BU590">
        <v>0</v>
      </c>
      <c r="BV590">
        <v>0</v>
      </c>
      <c r="BW590">
        <v>0</v>
      </c>
      <c r="BX590">
        <v>0</v>
      </c>
      <c r="BY590">
        <v>0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0</v>
      </c>
      <c r="CO590">
        <v>0</v>
      </c>
      <c r="CP590">
        <v>0</v>
      </c>
      <c r="CQ590">
        <v>0</v>
      </c>
      <c r="CR590">
        <v>0</v>
      </c>
      <c r="CS590">
        <v>0</v>
      </c>
      <c r="CT590">
        <v>0</v>
      </c>
      <c r="CU590">
        <v>0</v>
      </c>
      <c r="CV590">
        <v>0</v>
      </c>
      <c r="CW590">
        <v>0</v>
      </c>
      <c r="CX590">
        <v>0</v>
      </c>
      <c r="CY590">
        <v>0</v>
      </c>
      <c r="CZ590">
        <v>0</v>
      </c>
      <c r="DA590">
        <v>0</v>
      </c>
      <c r="DB590">
        <v>0</v>
      </c>
      <c r="DC590">
        <v>0</v>
      </c>
      <c r="DD590">
        <v>0</v>
      </c>
      <c r="DE590">
        <v>0</v>
      </c>
      <c r="DF590">
        <v>0</v>
      </c>
      <c r="DG590">
        <v>0</v>
      </c>
    </row>
    <row r="591" spans="1:111" x14ac:dyDescent="0.35">
      <c r="A591" t="str">
        <f t="shared" si="17"/>
        <v>0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0</v>
      </c>
      <c r="BK591">
        <v>0</v>
      </c>
      <c r="BL591">
        <v>0</v>
      </c>
      <c r="BM591">
        <v>0</v>
      </c>
      <c r="BN591">
        <v>0</v>
      </c>
      <c r="BO591">
        <v>0</v>
      </c>
      <c r="BP591">
        <v>0</v>
      </c>
      <c r="BQ591">
        <v>0</v>
      </c>
      <c r="BR591">
        <v>0</v>
      </c>
      <c r="BS591">
        <v>0</v>
      </c>
      <c r="BT591">
        <v>0</v>
      </c>
      <c r="BU591">
        <v>0</v>
      </c>
      <c r="BV591">
        <v>0</v>
      </c>
      <c r="BW591">
        <v>0</v>
      </c>
      <c r="BX591">
        <v>0</v>
      </c>
      <c r="BY591">
        <v>0</v>
      </c>
      <c r="BZ591">
        <v>0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0</v>
      </c>
      <c r="CO591">
        <v>0</v>
      </c>
      <c r="CP591">
        <v>0</v>
      </c>
      <c r="CQ591">
        <v>0</v>
      </c>
      <c r="CR591">
        <v>0</v>
      </c>
      <c r="CS591">
        <v>0</v>
      </c>
      <c r="CT591">
        <v>0</v>
      </c>
      <c r="CU591">
        <v>0</v>
      </c>
      <c r="CV591">
        <v>0</v>
      </c>
      <c r="CW591">
        <v>0</v>
      </c>
      <c r="CX591">
        <v>0</v>
      </c>
      <c r="CY591">
        <v>0</v>
      </c>
      <c r="CZ591">
        <v>0</v>
      </c>
      <c r="DA591">
        <v>0</v>
      </c>
      <c r="DB591">
        <v>0</v>
      </c>
      <c r="DC591">
        <v>0</v>
      </c>
      <c r="DD591">
        <v>0</v>
      </c>
      <c r="DE591">
        <v>0</v>
      </c>
      <c r="DF591">
        <v>0</v>
      </c>
      <c r="DG591">
        <v>0</v>
      </c>
    </row>
    <row r="592" spans="1:111" x14ac:dyDescent="0.35">
      <c r="A592" t="str">
        <f t="shared" si="17"/>
        <v>0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  <c r="BK592">
        <v>0</v>
      </c>
      <c r="BL592">
        <v>0</v>
      </c>
      <c r="BM592">
        <v>0</v>
      </c>
      <c r="BN592">
        <v>0</v>
      </c>
      <c r="BO592">
        <v>0</v>
      </c>
      <c r="BP592">
        <v>0</v>
      </c>
      <c r="BQ592">
        <v>0</v>
      </c>
      <c r="BR592">
        <v>0</v>
      </c>
      <c r="BS592">
        <v>0</v>
      </c>
      <c r="BT592">
        <v>0</v>
      </c>
      <c r="BU592">
        <v>0</v>
      </c>
      <c r="BV592">
        <v>0</v>
      </c>
      <c r="BW592">
        <v>0</v>
      </c>
      <c r="BX592">
        <v>0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0</v>
      </c>
      <c r="CO592">
        <v>0</v>
      </c>
      <c r="CP592">
        <v>0</v>
      </c>
      <c r="CQ592">
        <v>0</v>
      </c>
      <c r="CR592">
        <v>0</v>
      </c>
      <c r="CS592">
        <v>0</v>
      </c>
      <c r="CT592">
        <v>0</v>
      </c>
      <c r="CU592">
        <v>0</v>
      </c>
      <c r="CV592">
        <v>0</v>
      </c>
      <c r="CW592">
        <v>0</v>
      </c>
      <c r="CX592">
        <v>0</v>
      </c>
      <c r="CY592">
        <v>0</v>
      </c>
      <c r="CZ592">
        <v>0</v>
      </c>
      <c r="DA592">
        <v>0</v>
      </c>
      <c r="DB592">
        <v>0</v>
      </c>
      <c r="DC592">
        <v>0</v>
      </c>
      <c r="DD592">
        <v>0</v>
      </c>
      <c r="DE592">
        <v>0</v>
      </c>
      <c r="DF592">
        <v>0</v>
      </c>
      <c r="DG592">
        <v>0</v>
      </c>
    </row>
    <row r="593" spans="1:111" x14ac:dyDescent="0.35">
      <c r="A593" t="str">
        <f t="shared" si="17"/>
        <v>0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0</v>
      </c>
      <c r="BK593">
        <v>0</v>
      </c>
      <c r="BL593">
        <v>0</v>
      </c>
      <c r="BM593">
        <v>0</v>
      </c>
      <c r="BN593">
        <v>0</v>
      </c>
      <c r="BO593">
        <v>0</v>
      </c>
      <c r="BP593">
        <v>0</v>
      </c>
      <c r="BQ593">
        <v>0</v>
      </c>
      <c r="BR593">
        <v>0</v>
      </c>
      <c r="BS593">
        <v>0</v>
      </c>
      <c r="BT593">
        <v>0</v>
      </c>
      <c r="BU593">
        <v>0</v>
      </c>
      <c r="BV593">
        <v>0</v>
      </c>
      <c r="BW593">
        <v>0</v>
      </c>
      <c r="BX593">
        <v>0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0</v>
      </c>
      <c r="CO593">
        <v>0</v>
      </c>
      <c r="CP593">
        <v>0</v>
      </c>
      <c r="CQ593">
        <v>0</v>
      </c>
      <c r="CR593">
        <v>0</v>
      </c>
      <c r="CS593">
        <v>0</v>
      </c>
      <c r="CT593">
        <v>0</v>
      </c>
      <c r="CU593">
        <v>0</v>
      </c>
      <c r="CV593">
        <v>0</v>
      </c>
      <c r="CW593">
        <v>0</v>
      </c>
      <c r="CX593">
        <v>0</v>
      </c>
      <c r="CY593">
        <v>0</v>
      </c>
      <c r="CZ593">
        <v>0</v>
      </c>
      <c r="DA593">
        <v>0</v>
      </c>
      <c r="DB593">
        <v>0</v>
      </c>
      <c r="DC593">
        <v>0</v>
      </c>
      <c r="DD593">
        <v>0</v>
      </c>
      <c r="DE593">
        <v>0</v>
      </c>
      <c r="DF593">
        <v>0</v>
      </c>
      <c r="DG593">
        <v>0</v>
      </c>
    </row>
    <row r="594" spans="1:111" x14ac:dyDescent="0.35">
      <c r="A594" t="str">
        <f t="shared" si="17"/>
        <v>0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  <c r="AT594">
        <v>0</v>
      </c>
      <c r="AU594">
        <v>0</v>
      </c>
      <c r="AV594">
        <v>0</v>
      </c>
      <c r="AW594">
        <v>0</v>
      </c>
      <c r="AX594">
        <v>0</v>
      </c>
      <c r="AY594">
        <v>0</v>
      </c>
      <c r="AZ594">
        <v>0</v>
      </c>
      <c r="BA594">
        <v>0</v>
      </c>
      <c r="BB594">
        <v>0</v>
      </c>
      <c r="BC594">
        <v>0</v>
      </c>
      <c r="BD594">
        <v>0</v>
      </c>
      <c r="BE594">
        <v>0</v>
      </c>
      <c r="BF594">
        <v>0</v>
      </c>
      <c r="BG594">
        <v>0</v>
      </c>
      <c r="BH594">
        <v>0</v>
      </c>
      <c r="BI594">
        <v>0</v>
      </c>
      <c r="BJ594">
        <v>0</v>
      </c>
      <c r="BK594">
        <v>0</v>
      </c>
      <c r="BL594">
        <v>0</v>
      </c>
      <c r="BM594">
        <v>0</v>
      </c>
      <c r="BN594">
        <v>0</v>
      </c>
      <c r="BO594">
        <v>0</v>
      </c>
      <c r="BP594">
        <v>0</v>
      </c>
      <c r="BQ594">
        <v>0</v>
      </c>
      <c r="BR594">
        <v>0</v>
      </c>
      <c r="BS594">
        <v>0</v>
      </c>
      <c r="BT594">
        <v>0</v>
      </c>
      <c r="BU594">
        <v>0</v>
      </c>
      <c r="BV594">
        <v>0</v>
      </c>
      <c r="BW594">
        <v>0</v>
      </c>
      <c r="BX594">
        <v>0</v>
      </c>
      <c r="BY594">
        <v>0</v>
      </c>
      <c r="BZ594">
        <v>0</v>
      </c>
      <c r="CA594">
        <v>0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0</v>
      </c>
      <c r="CO594">
        <v>0</v>
      </c>
      <c r="CP594">
        <v>0</v>
      </c>
      <c r="CQ594">
        <v>0</v>
      </c>
      <c r="CR594">
        <v>0</v>
      </c>
      <c r="CS594">
        <v>0</v>
      </c>
      <c r="CT594">
        <v>0</v>
      </c>
      <c r="CU594">
        <v>0</v>
      </c>
      <c r="CV594">
        <v>0</v>
      </c>
      <c r="CW594">
        <v>0</v>
      </c>
      <c r="CX594">
        <v>0</v>
      </c>
      <c r="CY594">
        <v>0</v>
      </c>
      <c r="CZ594">
        <v>0</v>
      </c>
      <c r="DA594">
        <v>0</v>
      </c>
      <c r="DB594">
        <v>0</v>
      </c>
      <c r="DC594">
        <v>0</v>
      </c>
      <c r="DD594">
        <v>0</v>
      </c>
      <c r="DE594">
        <v>0</v>
      </c>
      <c r="DF594">
        <v>0</v>
      </c>
      <c r="DG594">
        <v>0</v>
      </c>
    </row>
    <row r="595" spans="1:111" x14ac:dyDescent="0.35">
      <c r="A595" t="str">
        <f t="shared" si="17"/>
        <v>0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0</v>
      </c>
      <c r="AW595">
        <v>0</v>
      </c>
      <c r="AX595">
        <v>0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0</v>
      </c>
      <c r="BF595">
        <v>0</v>
      </c>
      <c r="BG595">
        <v>0</v>
      </c>
      <c r="BH595">
        <v>0</v>
      </c>
      <c r="BI595">
        <v>0</v>
      </c>
      <c r="BJ595">
        <v>0</v>
      </c>
      <c r="BK595">
        <v>0</v>
      </c>
      <c r="BL595">
        <v>0</v>
      </c>
      <c r="BM595">
        <v>0</v>
      </c>
      <c r="BN595">
        <v>0</v>
      </c>
      <c r="BO595">
        <v>0</v>
      </c>
      <c r="BP595">
        <v>0</v>
      </c>
      <c r="BQ595">
        <v>0</v>
      </c>
      <c r="BR595">
        <v>0</v>
      </c>
      <c r="BS595">
        <v>0</v>
      </c>
      <c r="BT595">
        <v>0</v>
      </c>
      <c r="BU595">
        <v>0</v>
      </c>
      <c r="BV595">
        <v>0</v>
      </c>
      <c r="BW595">
        <v>0</v>
      </c>
      <c r="BX595">
        <v>0</v>
      </c>
      <c r="BY595">
        <v>0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0</v>
      </c>
      <c r="CO595">
        <v>0</v>
      </c>
      <c r="CP595">
        <v>0</v>
      </c>
      <c r="CQ595">
        <v>0</v>
      </c>
      <c r="CR595">
        <v>0</v>
      </c>
      <c r="CS595">
        <v>0</v>
      </c>
      <c r="CT595">
        <v>0</v>
      </c>
      <c r="CU595">
        <v>0</v>
      </c>
      <c r="CV595">
        <v>0</v>
      </c>
      <c r="CW595">
        <v>0</v>
      </c>
      <c r="CX595">
        <v>0</v>
      </c>
      <c r="CY595">
        <v>0</v>
      </c>
      <c r="CZ595">
        <v>0</v>
      </c>
      <c r="DA595">
        <v>0</v>
      </c>
      <c r="DB595">
        <v>0</v>
      </c>
      <c r="DC595">
        <v>0</v>
      </c>
      <c r="DD595">
        <v>0</v>
      </c>
      <c r="DE595">
        <v>0</v>
      </c>
      <c r="DF595">
        <v>0</v>
      </c>
      <c r="DG595">
        <v>0</v>
      </c>
    </row>
    <row r="596" spans="1:111" x14ac:dyDescent="0.35">
      <c r="A596" t="str">
        <f t="shared" si="17"/>
        <v>0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0</v>
      </c>
      <c r="AW596">
        <v>0</v>
      </c>
      <c r="AX596">
        <v>0</v>
      </c>
      <c r="AY596">
        <v>0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0</v>
      </c>
      <c r="BK596">
        <v>0</v>
      </c>
      <c r="BL596">
        <v>0</v>
      </c>
      <c r="BM596">
        <v>0</v>
      </c>
      <c r="BN596">
        <v>0</v>
      </c>
      <c r="BO596">
        <v>0</v>
      </c>
      <c r="BP596">
        <v>0</v>
      </c>
      <c r="BQ596">
        <v>0</v>
      </c>
      <c r="BR596">
        <v>0</v>
      </c>
      <c r="BS596">
        <v>0</v>
      </c>
      <c r="BT596">
        <v>0</v>
      </c>
      <c r="BU596">
        <v>0</v>
      </c>
      <c r="BV596">
        <v>0</v>
      </c>
      <c r="BW596">
        <v>0</v>
      </c>
      <c r="BX596">
        <v>0</v>
      </c>
      <c r="BY596">
        <v>0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0</v>
      </c>
      <c r="CO596">
        <v>0</v>
      </c>
      <c r="CP596">
        <v>0</v>
      </c>
      <c r="CQ596">
        <v>0</v>
      </c>
      <c r="CR596">
        <v>0</v>
      </c>
      <c r="CS596">
        <v>0</v>
      </c>
      <c r="CT596">
        <v>0</v>
      </c>
      <c r="CU596">
        <v>0</v>
      </c>
      <c r="CV596">
        <v>0</v>
      </c>
      <c r="CW596">
        <v>0</v>
      </c>
      <c r="CX596">
        <v>0</v>
      </c>
      <c r="CY596">
        <v>0</v>
      </c>
      <c r="CZ596">
        <v>0</v>
      </c>
      <c r="DA596">
        <v>0</v>
      </c>
      <c r="DB596">
        <v>0</v>
      </c>
      <c r="DC596">
        <v>0</v>
      </c>
      <c r="DD596">
        <v>0</v>
      </c>
      <c r="DE596">
        <v>0</v>
      </c>
      <c r="DF596">
        <v>0</v>
      </c>
      <c r="DG596">
        <v>0</v>
      </c>
    </row>
    <row r="597" spans="1:111" x14ac:dyDescent="0.35">
      <c r="A597" t="str">
        <f t="shared" si="17"/>
        <v>0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0</v>
      </c>
      <c r="AW597">
        <v>0</v>
      </c>
      <c r="AX597">
        <v>0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0</v>
      </c>
      <c r="BF597">
        <v>0</v>
      </c>
      <c r="BG597">
        <v>0</v>
      </c>
      <c r="BH597">
        <v>0</v>
      </c>
      <c r="BI597">
        <v>0</v>
      </c>
      <c r="BJ597">
        <v>0</v>
      </c>
      <c r="BK597">
        <v>0</v>
      </c>
      <c r="BL597">
        <v>0</v>
      </c>
      <c r="BM597">
        <v>0</v>
      </c>
      <c r="BN597">
        <v>0</v>
      </c>
      <c r="BO597">
        <v>0</v>
      </c>
      <c r="BP597">
        <v>0</v>
      </c>
      <c r="BQ597">
        <v>0</v>
      </c>
      <c r="BR597">
        <v>0</v>
      </c>
      <c r="BS597">
        <v>0</v>
      </c>
      <c r="BT597">
        <v>0</v>
      </c>
      <c r="BU597">
        <v>0</v>
      </c>
      <c r="BV597">
        <v>0</v>
      </c>
      <c r="BW597">
        <v>0</v>
      </c>
      <c r="BX597">
        <v>0</v>
      </c>
      <c r="BY597">
        <v>0</v>
      </c>
      <c r="BZ597">
        <v>0</v>
      </c>
      <c r="CA597">
        <v>0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0</v>
      </c>
      <c r="CO597">
        <v>0</v>
      </c>
      <c r="CP597">
        <v>0</v>
      </c>
      <c r="CQ597">
        <v>0</v>
      </c>
      <c r="CR597">
        <v>0</v>
      </c>
      <c r="CS597">
        <v>0</v>
      </c>
      <c r="CT597">
        <v>0</v>
      </c>
      <c r="CU597">
        <v>0</v>
      </c>
      <c r="CV597">
        <v>0</v>
      </c>
      <c r="CW597">
        <v>0</v>
      </c>
      <c r="CX597">
        <v>0</v>
      </c>
      <c r="CY597">
        <v>0</v>
      </c>
      <c r="CZ597">
        <v>0</v>
      </c>
      <c r="DA597">
        <v>0</v>
      </c>
      <c r="DB597">
        <v>0</v>
      </c>
      <c r="DC597">
        <v>0</v>
      </c>
      <c r="DD597">
        <v>0</v>
      </c>
      <c r="DE597">
        <v>0</v>
      </c>
      <c r="DF597">
        <v>0</v>
      </c>
      <c r="DG597">
        <v>0</v>
      </c>
    </row>
    <row r="598" spans="1:111" x14ac:dyDescent="0.35">
      <c r="A598" t="str">
        <f t="shared" si="17"/>
        <v>0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  <c r="BK598">
        <v>0</v>
      </c>
      <c r="BL598">
        <v>0</v>
      </c>
      <c r="BM598">
        <v>0</v>
      </c>
      <c r="BN598">
        <v>0</v>
      </c>
      <c r="BO598">
        <v>0</v>
      </c>
      <c r="BP598">
        <v>0</v>
      </c>
      <c r="BQ598">
        <v>0</v>
      </c>
      <c r="BR598">
        <v>0</v>
      </c>
      <c r="BS598">
        <v>0</v>
      </c>
      <c r="BT598">
        <v>0</v>
      </c>
      <c r="BU598">
        <v>0</v>
      </c>
      <c r="BV598">
        <v>0</v>
      </c>
      <c r="BW598">
        <v>0</v>
      </c>
      <c r="BX598">
        <v>0</v>
      </c>
      <c r="BY598">
        <v>0</v>
      </c>
      <c r="BZ598">
        <v>0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0</v>
      </c>
      <c r="CO598">
        <v>0</v>
      </c>
      <c r="CP598">
        <v>0</v>
      </c>
      <c r="CQ598">
        <v>0</v>
      </c>
      <c r="CR598">
        <v>0</v>
      </c>
      <c r="CS598">
        <v>0</v>
      </c>
      <c r="CT598">
        <v>0</v>
      </c>
      <c r="CU598">
        <v>0</v>
      </c>
      <c r="CV598">
        <v>0</v>
      </c>
      <c r="CW598">
        <v>0</v>
      </c>
      <c r="CX598">
        <v>0</v>
      </c>
      <c r="CY598">
        <v>0</v>
      </c>
      <c r="CZ598">
        <v>0</v>
      </c>
      <c r="DA598">
        <v>0</v>
      </c>
      <c r="DB598">
        <v>0</v>
      </c>
      <c r="DC598">
        <v>0</v>
      </c>
      <c r="DD598">
        <v>0</v>
      </c>
      <c r="DE598">
        <v>0</v>
      </c>
      <c r="DF598">
        <v>0</v>
      </c>
      <c r="DG598">
        <v>0</v>
      </c>
    </row>
    <row r="599" spans="1:111" x14ac:dyDescent="0.35">
      <c r="A599" t="str">
        <f t="shared" si="17"/>
        <v>0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0</v>
      </c>
      <c r="AX599">
        <v>0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0</v>
      </c>
      <c r="BK599">
        <v>0</v>
      </c>
      <c r="BL599">
        <v>0</v>
      </c>
      <c r="BM599">
        <v>0</v>
      </c>
      <c r="BN599">
        <v>0</v>
      </c>
      <c r="BO599">
        <v>0</v>
      </c>
      <c r="BP599">
        <v>0</v>
      </c>
      <c r="BQ599">
        <v>0</v>
      </c>
      <c r="BR599">
        <v>0</v>
      </c>
      <c r="BS599">
        <v>0</v>
      </c>
      <c r="BT599">
        <v>0</v>
      </c>
      <c r="BU599">
        <v>0</v>
      </c>
      <c r="BV599">
        <v>0</v>
      </c>
      <c r="BW599">
        <v>0</v>
      </c>
      <c r="BX599">
        <v>0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0</v>
      </c>
      <c r="CO599">
        <v>0</v>
      </c>
      <c r="CP599">
        <v>0</v>
      </c>
      <c r="CQ599">
        <v>0</v>
      </c>
      <c r="CR599">
        <v>0</v>
      </c>
      <c r="CS599">
        <v>0</v>
      </c>
      <c r="CT599">
        <v>0</v>
      </c>
      <c r="CU599">
        <v>0</v>
      </c>
      <c r="CV599">
        <v>0</v>
      </c>
      <c r="CW599">
        <v>0</v>
      </c>
      <c r="CX599">
        <v>0</v>
      </c>
      <c r="CY599">
        <v>0</v>
      </c>
      <c r="CZ599">
        <v>0</v>
      </c>
      <c r="DA599">
        <v>0</v>
      </c>
      <c r="DB599">
        <v>0</v>
      </c>
      <c r="DC599">
        <v>0</v>
      </c>
      <c r="DD599">
        <v>0</v>
      </c>
      <c r="DE599">
        <v>0</v>
      </c>
      <c r="DF599">
        <v>0</v>
      </c>
      <c r="DG599">
        <v>0</v>
      </c>
    </row>
    <row r="600" spans="1:111" x14ac:dyDescent="0.35">
      <c r="A600" t="str">
        <f t="shared" si="17"/>
        <v>0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0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0</v>
      </c>
      <c r="BK600">
        <v>0</v>
      </c>
      <c r="BL600">
        <v>0</v>
      </c>
      <c r="BM600">
        <v>0</v>
      </c>
      <c r="BN600">
        <v>0</v>
      </c>
      <c r="BO600">
        <v>0</v>
      </c>
      <c r="BP600">
        <v>0</v>
      </c>
      <c r="BQ600">
        <v>0</v>
      </c>
      <c r="BR600">
        <v>0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0</v>
      </c>
      <c r="CO600">
        <v>0</v>
      </c>
      <c r="CP600">
        <v>0</v>
      </c>
      <c r="CQ600">
        <v>0</v>
      </c>
      <c r="CR600">
        <v>0</v>
      </c>
      <c r="CS600">
        <v>0</v>
      </c>
      <c r="CT600">
        <v>0</v>
      </c>
      <c r="CU600">
        <v>0</v>
      </c>
      <c r="CV600">
        <v>0</v>
      </c>
      <c r="CW600">
        <v>0</v>
      </c>
      <c r="CX600">
        <v>0</v>
      </c>
      <c r="CY600">
        <v>0</v>
      </c>
      <c r="CZ600">
        <v>0</v>
      </c>
      <c r="DA600">
        <v>0</v>
      </c>
      <c r="DB600">
        <v>0</v>
      </c>
      <c r="DC600">
        <v>0</v>
      </c>
      <c r="DD600">
        <v>0</v>
      </c>
      <c r="DE600">
        <v>0</v>
      </c>
      <c r="DF600">
        <v>0</v>
      </c>
      <c r="DG600">
        <v>0</v>
      </c>
    </row>
  </sheetData>
  <autoFilter ref="C1:DO600" xr:uid="{13EB2197-C1C1-4C51-8ED5-970730594303}">
    <sortState ref="C2:DO600">
      <sortCondition descending="1" ref="E1:E600"/>
    </sortState>
  </autoFilter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0B1E6-85F2-45BC-8153-C8F395465241}">
  <sheetPr codeName="Sheet8"/>
  <dimension ref="A1:AQ73"/>
  <sheetViews>
    <sheetView zoomScale="80" zoomScaleNormal="80" workbookViewId="0">
      <selection activeCell="B182" sqref="B182"/>
    </sheetView>
  </sheetViews>
  <sheetFormatPr defaultRowHeight="14.5" x14ac:dyDescent="0.35"/>
  <cols>
    <col min="1" max="1" width="6.26953125" customWidth="1"/>
    <col min="2" max="2" width="9.1796875" customWidth="1"/>
    <col min="3" max="3" width="11.54296875" bestFit="1" customWidth="1"/>
    <col min="4" max="4" width="15.453125" customWidth="1"/>
    <col min="5" max="5" width="11.1796875" bestFit="1" customWidth="1"/>
    <col min="10" max="10" width="13" bestFit="1" customWidth="1"/>
    <col min="11" max="11" width="16.7265625" bestFit="1" customWidth="1"/>
    <col min="17" max="17" width="11.1796875" bestFit="1" customWidth="1"/>
    <col min="18" max="18" width="12.54296875" bestFit="1" customWidth="1"/>
    <col min="19" max="19" width="11.1796875" bestFit="1" customWidth="1"/>
    <col min="24" max="24" width="11.1796875" bestFit="1" customWidth="1"/>
    <col min="25" max="25" width="15.1796875" customWidth="1"/>
    <col min="26" max="26" width="11.453125" bestFit="1" customWidth="1"/>
    <col min="36" max="36" width="26.7265625" bestFit="1" customWidth="1"/>
  </cols>
  <sheetData>
    <row r="1" spans="1:43" x14ac:dyDescent="0.35">
      <c r="A1">
        <v>600</v>
      </c>
      <c r="B1">
        <v>2</v>
      </c>
      <c r="C1" t="str">
        <f>LEFT(D1,8)</f>
        <v>C3D02060</v>
      </c>
      <c r="D1" t="s">
        <v>8300</v>
      </c>
      <c r="E1" t="str">
        <f t="shared" ref="E1:E18" si="0">VLOOKUP(RIGHT(D1,1),$Y$23:$Z$28,2,FALSE)</f>
        <v>TO-220-2</v>
      </c>
      <c r="F1" t="str">
        <f t="shared" ref="F1:F18" si="1">RIGHT(D1,1)</f>
        <v>A</v>
      </c>
      <c r="H1">
        <v>650</v>
      </c>
      <c r="I1">
        <v>2</v>
      </c>
      <c r="J1" t="str">
        <f>LEFT(K1,8)</f>
        <v>C3D02065</v>
      </c>
      <c r="K1" t="s">
        <v>8255</v>
      </c>
      <c r="L1" t="str">
        <f>VLOOKUP(RIGHT(K1,1),$Y$23:$Z$29,2,FALSE)</f>
        <v>TO-252-3</v>
      </c>
      <c r="M1" t="str">
        <f>RIGHT(K1,1)</f>
        <v>E</v>
      </c>
      <c r="O1">
        <v>1700</v>
      </c>
      <c r="P1">
        <v>5</v>
      </c>
      <c r="Q1" t="str">
        <f>LEFT(R1,8)</f>
        <v>C5D05170</v>
      </c>
      <c r="R1" t="s">
        <v>7682</v>
      </c>
      <c r="S1" t="str">
        <f>VLOOKUP(RIGHT(R1,1),$Y$23:$Z$28,2,FALSE)</f>
        <v>TO-247-2</v>
      </c>
      <c r="T1" t="str">
        <f>RIGHT(R1,1)</f>
        <v>H</v>
      </c>
      <c r="V1">
        <v>1200</v>
      </c>
      <c r="W1">
        <v>2</v>
      </c>
      <c r="X1" t="str">
        <f>LEFT(Y1,8)</f>
        <v>C4D02120</v>
      </c>
      <c r="Y1" t="s">
        <v>7872</v>
      </c>
      <c r="Z1" t="str">
        <f t="shared" ref="Z1:Z15" si="2">VLOOKUP(RIGHT(Y1,1),$Y$23:$Z$28,2,FALSE)</f>
        <v>TO-220-2</v>
      </c>
      <c r="AA1" t="str">
        <f>RIGHT(Y1,1)</f>
        <v>A</v>
      </c>
      <c r="AJ1" t="s">
        <v>8570</v>
      </c>
      <c r="AK1" t="s">
        <v>0</v>
      </c>
      <c r="AL1" t="s">
        <v>2</v>
      </c>
      <c r="AM1" t="s">
        <v>8517</v>
      </c>
      <c r="AN1" t="s">
        <v>8518</v>
      </c>
      <c r="AO1" t="s">
        <v>8519</v>
      </c>
      <c r="AP1" t="s">
        <v>7</v>
      </c>
      <c r="AQ1" t="s">
        <v>8520</v>
      </c>
    </row>
    <row r="2" spans="1:43" x14ac:dyDescent="0.35">
      <c r="A2">
        <v>600</v>
      </c>
      <c r="B2">
        <v>2</v>
      </c>
      <c r="C2" t="str">
        <f t="shared" ref="C2:C18" si="3">LEFT(D2,8)</f>
        <v>C3D02060</v>
      </c>
      <c r="D2" t="s">
        <v>8287</v>
      </c>
      <c r="E2" t="str">
        <f t="shared" si="0"/>
        <v>TO-252-3</v>
      </c>
      <c r="F2" t="str">
        <f t="shared" si="1"/>
        <v>E</v>
      </c>
      <c r="H2">
        <v>650</v>
      </c>
      <c r="I2">
        <v>3</v>
      </c>
      <c r="J2" t="str">
        <f t="shared" ref="J2:J20" si="4">LEFT(K2,8)</f>
        <v>C3D03065</v>
      </c>
      <c r="K2" t="s">
        <v>8209</v>
      </c>
      <c r="L2" t="str">
        <f t="shared" ref="L2:L21" si="5">VLOOKUP(RIGHT(K2,1),$Y$23:$Z$29,2,FALSE)</f>
        <v>TO-252-3</v>
      </c>
      <c r="M2" t="str">
        <f t="shared" ref="M2:M21" si="6">RIGHT(K2,1)</f>
        <v>E</v>
      </c>
      <c r="O2">
        <v>1700</v>
      </c>
      <c r="P2">
        <v>10</v>
      </c>
      <c r="Q2" t="str">
        <f t="shared" ref="Q2:Q3" si="7">LEFT(R2,8)</f>
        <v>C5D10170</v>
      </c>
      <c r="R2" t="s">
        <v>7674</v>
      </c>
      <c r="S2" t="str">
        <f>VLOOKUP(RIGHT(R2,1),$Y$23:$Z$28,2,FALSE)</f>
        <v>TO-247-2</v>
      </c>
      <c r="T2" t="str">
        <f>RIGHT(R2,1)</f>
        <v>H</v>
      </c>
      <c r="V2">
        <v>1200</v>
      </c>
      <c r="W2">
        <v>2</v>
      </c>
      <c r="X2" t="str">
        <f t="shared" ref="X2:X15" si="8">LEFT(Y2,8)</f>
        <v>C4D02120</v>
      </c>
      <c r="Y2" t="s">
        <v>7859</v>
      </c>
      <c r="Z2" t="str">
        <f t="shared" si="2"/>
        <v>TO-252-3</v>
      </c>
      <c r="AA2" t="str">
        <f t="shared" ref="AA2:AA15" si="9">RIGHT(Y2,1)</f>
        <v>E</v>
      </c>
      <c r="AJ2" t="s">
        <v>7872</v>
      </c>
      <c r="AK2">
        <v>10000</v>
      </c>
      <c r="AL2" t="s">
        <v>8572</v>
      </c>
      <c r="AM2" t="s">
        <v>2424</v>
      </c>
      <c r="AN2" t="s">
        <v>8521</v>
      </c>
      <c r="AO2" t="s">
        <v>5389</v>
      </c>
      <c r="AP2" t="s">
        <v>7883</v>
      </c>
      <c r="AQ2" t="s">
        <v>8525</v>
      </c>
    </row>
    <row r="3" spans="1:43" x14ac:dyDescent="0.35">
      <c r="A3">
        <v>600</v>
      </c>
      <c r="B3">
        <v>2</v>
      </c>
      <c r="C3" t="str">
        <f t="shared" si="3"/>
        <v>C3D02060</v>
      </c>
      <c r="D3" t="s">
        <v>8266</v>
      </c>
      <c r="E3" t="str">
        <f t="shared" si="0"/>
        <v>TO-220-2</v>
      </c>
      <c r="F3" t="str">
        <f t="shared" si="1"/>
        <v>F</v>
      </c>
      <c r="H3">
        <v>650</v>
      </c>
      <c r="I3">
        <v>4</v>
      </c>
      <c r="J3" t="str">
        <f t="shared" si="4"/>
        <v>C6D04065</v>
      </c>
      <c r="K3" t="s">
        <v>7640</v>
      </c>
      <c r="L3" t="str">
        <f t="shared" ref="L3" si="10">VLOOKUP(RIGHT(K3,1),$Y$23:$Z$29,2,FALSE)</f>
        <v>TO-220-2</v>
      </c>
      <c r="M3" t="str">
        <f t="shared" ref="M3" si="11">RIGHT(K3,1)</f>
        <v>A</v>
      </c>
      <c r="O3">
        <v>1700</v>
      </c>
      <c r="P3">
        <v>25</v>
      </c>
      <c r="Q3" t="str">
        <f t="shared" si="7"/>
        <v>C5D25170</v>
      </c>
      <c r="R3" t="s">
        <v>7666</v>
      </c>
      <c r="S3" t="str">
        <f>VLOOKUP(RIGHT(R3,1),$Y$23:$Z$28,2,FALSE)</f>
        <v>TO-247-2</v>
      </c>
      <c r="T3" t="str">
        <f>RIGHT(R3,1)</f>
        <v>H</v>
      </c>
      <c r="V3">
        <v>1200</v>
      </c>
      <c r="W3">
        <v>5</v>
      </c>
      <c r="X3" t="str">
        <f t="shared" si="8"/>
        <v>C4D05120</v>
      </c>
      <c r="Y3" t="s">
        <v>7835</v>
      </c>
      <c r="Z3" t="str">
        <f t="shared" si="2"/>
        <v>TO-220-2</v>
      </c>
      <c r="AA3" t="str">
        <f t="shared" si="9"/>
        <v>A</v>
      </c>
      <c r="AJ3" t="s">
        <v>7859</v>
      </c>
      <c r="AK3">
        <v>10000</v>
      </c>
      <c r="AL3" t="s">
        <v>8572</v>
      </c>
      <c r="AM3" t="s">
        <v>2424</v>
      </c>
      <c r="AN3" t="s">
        <v>8521</v>
      </c>
      <c r="AO3" t="s">
        <v>5389</v>
      </c>
      <c r="AP3" t="s">
        <v>7869</v>
      </c>
      <c r="AQ3" t="s">
        <v>8526</v>
      </c>
    </row>
    <row r="4" spans="1:43" x14ac:dyDescent="0.35">
      <c r="A4">
        <v>600</v>
      </c>
      <c r="B4">
        <v>3</v>
      </c>
      <c r="C4" t="str">
        <f t="shared" si="3"/>
        <v>C3D03060</v>
      </c>
      <c r="D4" t="s">
        <v>8246</v>
      </c>
      <c r="E4" t="str">
        <f t="shared" si="0"/>
        <v>TO-220-2</v>
      </c>
      <c r="F4" t="str">
        <f t="shared" si="1"/>
        <v>A</v>
      </c>
      <c r="H4">
        <v>650</v>
      </c>
      <c r="I4">
        <v>4</v>
      </c>
      <c r="J4" t="str">
        <f t="shared" si="4"/>
        <v>C3D04065</v>
      </c>
      <c r="K4" t="s">
        <v>8141</v>
      </c>
      <c r="L4" t="str">
        <f t="shared" si="5"/>
        <v>TO-252-3</v>
      </c>
      <c r="M4" t="str">
        <f t="shared" si="6"/>
        <v>E</v>
      </c>
      <c r="V4">
        <v>1200</v>
      </c>
      <c r="W4">
        <v>5</v>
      </c>
      <c r="X4" t="str">
        <f t="shared" si="8"/>
        <v>C4D05120</v>
      </c>
      <c r="Y4" t="s">
        <v>7821</v>
      </c>
      <c r="Z4" t="str">
        <f t="shared" si="2"/>
        <v>TO-252-3</v>
      </c>
      <c r="AA4" t="str">
        <f t="shared" si="9"/>
        <v>E</v>
      </c>
      <c r="AJ4" t="s">
        <v>7849</v>
      </c>
      <c r="AK4">
        <v>10000</v>
      </c>
      <c r="AL4" t="s">
        <v>8572</v>
      </c>
      <c r="AM4" t="s">
        <v>2424</v>
      </c>
      <c r="AN4" t="s">
        <v>8521</v>
      </c>
      <c r="AO4" t="s">
        <v>5389</v>
      </c>
      <c r="AP4" t="s">
        <v>7856</v>
      </c>
      <c r="AQ4" t="s">
        <v>8526</v>
      </c>
    </row>
    <row r="5" spans="1:43" x14ac:dyDescent="0.35">
      <c r="A5">
        <v>600</v>
      </c>
      <c r="B5">
        <v>3</v>
      </c>
      <c r="C5" t="str">
        <f t="shared" si="3"/>
        <v>C3D03060</v>
      </c>
      <c r="D5" t="s">
        <v>8233</v>
      </c>
      <c r="E5" t="str">
        <f t="shared" si="0"/>
        <v>TO-252-3</v>
      </c>
      <c r="F5" t="str">
        <f t="shared" si="1"/>
        <v>E</v>
      </c>
      <c r="H5">
        <v>650</v>
      </c>
      <c r="I5">
        <v>6</v>
      </c>
      <c r="J5" t="str">
        <f t="shared" si="4"/>
        <v>C6D06065</v>
      </c>
      <c r="K5" t="s">
        <v>7634</v>
      </c>
      <c r="L5" t="str">
        <f t="shared" ref="L5" si="12">VLOOKUP(RIGHT(K5,1),$Y$23:$Z$29,2,FALSE)</f>
        <v>TO-220-2</v>
      </c>
      <c r="M5" t="str">
        <f t="shared" ref="M5" si="13">RIGHT(K5,1)</f>
        <v>A</v>
      </c>
      <c r="V5">
        <v>1200</v>
      </c>
      <c r="W5">
        <v>8</v>
      </c>
      <c r="X5" t="str">
        <f t="shared" si="8"/>
        <v>C4D08120</v>
      </c>
      <c r="Y5" t="s">
        <v>7800</v>
      </c>
      <c r="Z5" t="str">
        <f t="shared" si="2"/>
        <v>TO-220-2</v>
      </c>
      <c r="AA5" t="str">
        <f t="shared" si="9"/>
        <v>A</v>
      </c>
      <c r="AJ5" t="s">
        <v>7835</v>
      </c>
      <c r="AK5">
        <v>10000</v>
      </c>
      <c r="AL5" t="s">
        <v>8572</v>
      </c>
      <c r="AM5" t="s">
        <v>2424</v>
      </c>
      <c r="AN5" t="s">
        <v>8533</v>
      </c>
      <c r="AO5" t="s">
        <v>4480</v>
      </c>
      <c r="AP5" t="s">
        <v>7846</v>
      </c>
      <c r="AQ5" t="s">
        <v>8525</v>
      </c>
    </row>
    <row r="6" spans="1:43" x14ac:dyDescent="0.35">
      <c r="A6">
        <v>600</v>
      </c>
      <c r="B6">
        <v>3</v>
      </c>
      <c r="C6" t="str">
        <f t="shared" si="3"/>
        <v>C3D03060</v>
      </c>
      <c r="D6" t="s">
        <v>8219</v>
      </c>
      <c r="E6" t="str">
        <f t="shared" si="0"/>
        <v>TO-220-2</v>
      </c>
      <c r="F6" t="str">
        <f t="shared" si="1"/>
        <v>F</v>
      </c>
      <c r="H6">
        <v>650</v>
      </c>
      <c r="I6">
        <v>6</v>
      </c>
      <c r="J6" t="str">
        <f t="shared" si="4"/>
        <v>C3D06065</v>
      </c>
      <c r="K6" t="s">
        <v>8068</v>
      </c>
      <c r="L6" t="str">
        <f t="shared" si="5"/>
        <v>TO-252-3</v>
      </c>
      <c r="M6" t="str">
        <f t="shared" si="6"/>
        <v>E</v>
      </c>
      <c r="V6">
        <v>1200</v>
      </c>
      <c r="W6">
        <v>8</v>
      </c>
      <c r="X6" t="str">
        <f t="shared" si="8"/>
        <v>C4D08120</v>
      </c>
      <c r="Y6" t="s">
        <v>7788</v>
      </c>
      <c r="Z6" t="str">
        <f t="shared" si="2"/>
        <v>TO-252-3</v>
      </c>
      <c r="AA6" t="str">
        <f t="shared" si="9"/>
        <v>E</v>
      </c>
      <c r="AJ6" t="s">
        <v>7821</v>
      </c>
      <c r="AK6">
        <v>10000</v>
      </c>
      <c r="AL6" t="s">
        <v>8572</v>
      </c>
      <c r="AM6" t="s">
        <v>2424</v>
      </c>
      <c r="AN6" t="s">
        <v>8533</v>
      </c>
      <c r="AO6" t="s">
        <v>4480</v>
      </c>
      <c r="AP6" t="s">
        <v>7832</v>
      </c>
      <c r="AQ6" t="s">
        <v>8526</v>
      </c>
    </row>
    <row r="7" spans="1:43" x14ac:dyDescent="0.35">
      <c r="A7">
        <v>600</v>
      </c>
      <c r="B7">
        <v>4</v>
      </c>
      <c r="C7" t="str">
        <f t="shared" si="3"/>
        <v>C6D04065</v>
      </c>
      <c r="D7" t="s">
        <v>7640</v>
      </c>
      <c r="E7" t="str">
        <f t="shared" ref="E7" si="14">VLOOKUP(RIGHT(D7,1),$Y$23:$Z$29,2,FALSE)</f>
        <v>TO-220-2</v>
      </c>
      <c r="F7" t="str">
        <f t="shared" si="1"/>
        <v>A</v>
      </c>
      <c r="H7">
        <v>650</v>
      </c>
      <c r="I7">
        <v>6</v>
      </c>
      <c r="J7" t="str">
        <f t="shared" si="4"/>
        <v>C3D06065</v>
      </c>
      <c r="K7" t="s">
        <v>8049</v>
      </c>
      <c r="L7" t="str">
        <f t="shared" si="5"/>
        <v>ISOLATED</v>
      </c>
      <c r="M7" t="str">
        <f t="shared" si="6"/>
        <v>I</v>
      </c>
      <c r="V7">
        <v>1200</v>
      </c>
      <c r="W7">
        <v>10</v>
      </c>
      <c r="X7" t="str">
        <f t="shared" si="8"/>
        <v>C4D10120</v>
      </c>
      <c r="Y7" t="s">
        <v>7769</v>
      </c>
      <c r="Z7" t="str">
        <f t="shared" si="2"/>
        <v>TO-220-2</v>
      </c>
      <c r="AA7" t="str">
        <f t="shared" si="9"/>
        <v>A</v>
      </c>
      <c r="AJ7" t="s">
        <v>7811</v>
      </c>
      <c r="AK7">
        <v>10000</v>
      </c>
      <c r="AL7" t="s">
        <v>8572</v>
      </c>
      <c r="AM7" t="s">
        <v>2424</v>
      </c>
      <c r="AN7" t="s">
        <v>8533</v>
      </c>
      <c r="AO7" t="s">
        <v>4480</v>
      </c>
      <c r="AP7" t="s">
        <v>7818</v>
      </c>
      <c r="AQ7" t="s">
        <v>8526</v>
      </c>
    </row>
    <row r="8" spans="1:43" x14ac:dyDescent="0.35">
      <c r="A8">
        <v>600</v>
      </c>
      <c r="B8">
        <v>4</v>
      </c>
      <c r="C8" t="str">
        <f t="shared" si="3"/>
        <v>C3D04060</v>
      </c>
      <c r="D8" t="s">
        <v>8183</v>
      </c>
      <c r="E8" t="str">
        <f t="shared" si="0"/>
        <v>TO-252-3</v>
      </c>
      <c r="F8" t="str">
        <f t="shared" si="1"/>
        <v>E</v>
      </c>
      <c r="H8">
        <v>650</v>
      </c>
      <c r="I8">
        <v>8</v>
      </c>
      <c r="J8" t="str">
        <f t="shared" si="4"/>
        <v>C6D08065</v>
      </c>
      <c r="K8" t="s">
        <v>7623</v>
      </c>
      <c r="L8" t="str">
        <f t="shared" ref="L8" si="15">VLOOKUP(RIGHT(K8,1),$Y$23:$Z$29,2,FALSE)</f>
        <v>TO-220-2</v>
      </c>
      <c r="M8" t="str">
        <f t="shared" ref="M8" si="16">RIGHT(K8,1)</f>
        <v>A</v>
      </c>
      <c r="V8">
        <v>1200</v>
      </c>
      <c r="W8">
        <v>10</v>
      </c>
      <c r="X8" t="str">
        <f t="shared" si="8"/>
        <v>C4D10120</v>
      </c>
      <c r="Y8" t="s">
        <v>7755</v>
      </c>
      <c r="Z8" t="str">
        <f t="shared" si="2"/>
        <v>TO-252-3</v>
      </c>
      <c r="AA8" t="str">
        <f t="shared" si="9"/>
        <v>E</v>
      </c>
      <c r="AJ8" t="s">
        <v>7800</v>
      </c>
      <c r="AK8">
        <v>10000</v>
      </c>
      <c r="AL8" t="s">
        <v>8572</v>
      </c>
      <c r="AM8" t="s">
        <v>2424</v>
      </c>
      <c r="AN8" t="s">
        <v>8546</v>
      </c>
      <c r="AO8" t="s">
        <v>7808</v>
      </c>
      <c r="AP8" t="s">
        <v>6748</v>
      </c>
      <c r="AQ8" t="s">
        <v>8525</v>
      </c>
    </row>
    <row r="9" spans="1:43" x14ac:dyDescent="0.35">
      <c r="A9">
        <v>600</v>
      </c>
      <c r="B9">
        <v>4</v>
      </c>
      <c r="C9" t="str">
        <f t="shared" si="3"/>
        <v>C3D04060</v>
      </c>
      <c r="D9" t="s">
        <v>8165</v>
      </c>
      <c r="E9" t="str">
        <f t="shared" si="0"/>
        <v>TO-220-2</v>
      </c>
      <c r="F9" t="str">
        <f t="shared" si="1"/>
        <v>F</v>
      </c>
      <c r="H9">
        <v>650</v>
      </c>
      <c r="I9">
        <v>8</v>
      </c>
      <c r="J9" t="str">
        <f t="shared" si="4"/>
        <v>C3D08065</v>
      </c>
      <c r="K9" t="s">
        <v>8006</v>
      </c>
      <c r="L9" t="str">
        <f t="shared" si="5"/>
        <v>TO-252-3</v>
      </c>
      <c r="M9" t="str">
        <f t="shared" si="6"/>
        <v>E</v>
      </c>
      <c r="V9">
        <v>1200</v>
      </c>
      <c r="W9">
        <v>10</v>
      </c>
      <c r="X9" t="str">
        <f t="shared" si="8"/>
        <v>C4D10120</v>
      </c>
      <c r="Y9" t="s">
        <v>7742</v>
      </c>
      <c r="Z9" t="str">
        <f t="shared" si="2"/>
        <v>TO-247-2</v>
      </c>
      <c r="AA9" t="str">
        <f t="shared" si="9"/>
        <v>H</v>
      </c>
      <c r="AJ9" t="s">
        <v>7788</v>
      </c>
      <c r="AK9">
        <v>10000</v>
      </c>
      <c r="AL9" t="s">
        <v>8572</v>
      </c>
      <c r="AM9" t="s">
        <v>2424</v>
      </c>
      <c r="AN9" t="s">
        <v>8546</v>
      </c>
      <c r="AO9" t="s">
        <v>7797</v>
      </c>
      <c r="AP9" t="s">
        <v>7796</v>
      </c>
      <c r="AQ9" t="s">
        <v>8526</v>
      </c>
    </row>
    <row r="10" spans="1:43" x14ac:dyDescent="0.35">
      <c r="A10">
        <v>600</v>
      </c>
      <c r="B10">
        <v>6</v>
      </c>
      <c r="C10" t="str">
        <f t="shared" si="3"/>
        <v>C6D06065</v>
      </c>
      <c r="D10" t="s">
        <v>7634</v>
      </c>
      <c r="E10" t="str">
        <f t="shared" ref="E10" si="17">VLOOKUP(RIGHT(D10,1),$Y$23:$Z$29,2,FALSE)</f>
        <v>TO-220-2</v>
      </c>
      <c r="F10" t="str">
        <f t="shared" si="1"/>
        <v>A</v>
      </c>
      <c r="H10">
        <v>650</v>
      </c>
      <c r="I10">
        <v>8</v>
      </c>
      <c r="J10" t="str">
        <f t="shared" si="4"/>
        <v>C3D08065</v>
      </c>
      <c r="K10" t="s">
        <v>7987</v>
      </c>
      <c r="L10" t="str">
        <f t="shared" si="5"/>
        <v>ISOLATED</v>
      </c>
      <c r="M10" t="str">
        <f t="shared" si="6"/>
        <v>I</v>
      </c>
      <c r="V10">
        <v>1200</v>
      </c>
      <c r="W10">
        <v>15</v>
      </c>
      <c r="X10" t="str">
        <f t="shared" si="8"/>
        <v>C4D15120</v>
      </c>
      <c r="Y10" t="s">
        <v>7723</v>
      </c>
      <c r="Z10" t="str">
        <f t="shared" si="2"/>
        <v>TO-220-2</v>
      </c>
      <c r="AA10" t="str">
        <f t="shared" si="9"/>
        <v>A</v>
      </c>
      <c r="AJ10" t="s">
        <v>7782</v>
      </c>
      <c r="AK10">
        <v>10000</v>
      </c>
      <c r="AL10" t="s">
        <v>8572</v>
      </c>
      <c r="AM10" t="s">
        <v>2424</v>
      </c>
      <c r="AN10" t="s">
        <v>8546</v>
      </c>
      <c r="AO10" t="s">
        <v>4466</v>
      </c>
      <c r="AP10" t="s">
        <v>7785</v>
      </c>
      <c r="AQ10" t="s">
        <v>8526</v>
      </c>
    </row>
    <row r="11" spans="1:43" x14ac:dyDescent="0.35">
      <c r="A11">
        <v>600</v>
      </c>
      <c r="B11">
        <v>6</v>
      </c>
      <c r="C11" t="str">
        <f t="shared" si="3"/>
        <v>C3D06060</v>
      </c>
      <c r="D11" t="s">
        <v>8109</v>
      </c>
      <c r="E11" t="str">
        <f t="shared" si="0"/>
        <v>TO-220-2</v>
      </c>
      <c r="F11" t="str">
        <f t="shared" si="1"/>
        <v>F</v>
      </c>
      <c r="H11">
        <v>650</v>
      </c>
      <c r="I11">
        <v>10</v>
      </c>
      <c r="J11" t="str">
        <f t="shared" si="4"/>
        <v>C3D10065</v>
      </c>
      <c r="K11" t="s">
        <v>7949</v>
      </c>
      <c r="L11" t="str">
        <f t="shared" si="5"/>
        <v>TO-220-2</v>
      </c>
      <c r="M11" t="str">
        <f t="shared" si="6"/>
        <v>A</v>
      </c>
      <c r="V11">
        <v>1200</v>
      </c>
      <c r="W11">
        <v>15</v>
      </c>
      <c r="X11" t="str">
        <f t="shared" si="8"/>
        <v>C4D15120</v>
      </c>
      <c r="Y11" t="s">
        <v>7712</v>
      </c>
      <c r="Z11" t="str">
        <f t="shared" si="2"/>
        <v>TO-247-2</v>
      </c>
      <c r="AA11" t="str">
        <f t="shared" si="9"/>
        <v>H</v>
      </c>
      <c r="AJ11" t="s">
        <v>7769</v>
      </c>
      <c r="AK11">
        <v>10000</v>
      </c>
      <c r="AL11" t="s">
        <v>8572</v>
      </c>
      <c r="AM11" t="s">
        <v>2424</v>
      </c>
      <c r="AN11" t="s">
        <v>8547</v>
      </c>
      <c r="AO11" t="s">
        <v>4453</v>
      </c>
      <c r="AP11" t="s">
        <v>4399</v>
      </c>
      <c r="AQ11" t="s">
        <v>8525</v>
      </c>
    </row>
    <row r="12" spans="1:43" x14ac:dyDescent="0.35">
      <c r="A12">
        <v>600</v>
      </c>
      <c r="B12">
        <v>6</v>
      </c>
      <c r="C12" t="str">
        <f t="shared" si="3"/>
        <v>C3D06060</v>
      </c>
      <c r="D12" t="s">
        <v>8104</v>
      </c>
      <c r="E12" t="str">
        <f t="shared" si="0"/>
        <v>TO-263-3</v>
      </c>
      <c r="F12" t="str">
        <f t="shared" si="1"/>
        <v>G</v>
      </c>
      <c r="H12">
        <v>650</v>
      </c>
      <c r="I12">
        <v>10</v>
      </c>
      <c r="J12" t="str">
        <f t="shared" si="4"/>
        <v>C3D10065</v>
      </c>
      <c r="K12" t="s">
        <v>7936</v>
      </c>
      <c r="L12" t="str">
        <f t="shared" si="5"/>
        <v>TO-252-3</v>
      </c>
      <c r="M12" t="str">
        <f t="shared" si="6"/>
        <v>E</v>
      </c>
      <c r="V12">
        <v>1200</v>
      </c>
      <c r="W12">
        <v>20</v>
      </c>
      <c r="X12" t="str">
        <f t="shared" si="8"/>
        <v>C4D20120</v>
      </c>
      <c r="Y12" t="s">
        <v>7701</v>
      </c>
      <c r="Z12" t="str">
        <f t="shared" si="2"/>
        <v>TO-220-2</v>
      </c>
      <c r="AA12" t="str">
        <f t="shared" si="9"/>
        <v>A</v>
      </c>
      <c r="AJ12" t="s">
        <v>7755</v>
      </c>
      <c r="AK12">
        <v>10000</v>
      </c>
      <c r="AL12" t="s">
        <v>8572</v>
      </c>
      <c r="AM12" t="s">
        <v>2424</v>
      </c>
      <c r="AN12" t="s">
        <v>8547</v>
      </c>
      <c r="AO12" t="s">
        <v>4453</v>
      </c>
      <c r="AP12" t="s">
        <v>7766</v>
      </c>
      <c r="AQ12" t="s">
        <v>8526</v>
      </c>
    </row>
    <row r="13" spans="1:43" x14ac:dyDescent="0.35">
      <c r="A13">
        <v>600</v>
      </c>
      <c r="B13">
        <v>8</v>
      </c>
      <c r="C13" t="str">
        <f t="shared" si="3"/>
        <v>C6D08065</v>
      </c>
      <c r="D13" t="s">
        <v>7623</v>
      </c>
      <c r="E13" t="str">
        <f t="shared" ref="E13" si="18">VLOOKUP(RIGHT(D13,1),$Y$23:$Z$29,2,FALSE)</f>
        <v>TO-220-2</v>
      </c>
      <c r="F13" t="str">
        <f t="shared" si="1"/>
        <v>A</v>
      </c>
      <c r="H13">
        <v>650</v>
      </c>
      <c r="I13">
        <v>10</v>
      </c>
      <c r="J13" t="str">
        <f t="shared" si="4"/>
        <v>C3D10065</v>
      </c>
      <c r="K13" t="s">
        <v>7918</v>
      </c>
      <c r="L13" t="str">
        <f t="shared" si="5"/>
        <v>ISOLATED</v>
      </c>
      <c r="M13" t="str">
        <f t="shared" si="6"/>
        <v>I</v>
      </c>
      <c r="V13">
        <v>1200</v>
      </c>
      <c r="W13">
        <v>20</v>
      </c>
      <c r="X13" t="str">
        <f t="shared" si="8"/>
        <v>C4D20120</v>
      </c>
      <c r="Y13" t="s">
        <v>7691</v>
      </c>
      <c r="Z13" t="str">
        <f t="shared" si="2"/>
        <v>TO-247-2</v>
      </c>
      <c r="AA13" t="str">
        <f t="shared" si="9"/>
        <v>H</v>
      </c>
      <c r="AJ13" t="s">
        <v>7747</v>
      </c>
      <c r="AK13">
        <v>10000</v>
      </c>
      <c r="AL13" t="s">
        <v>8572</v>
      </c>
      <c r="AM13" t="s">
        <v>2424</v>
      </c>
      <c r="AN13" t="s">
        <v>8547</v>
      </c>
      <c r="AO13" t="s">
        <v>4453</v>
      </c>
      <c r="AP13" t="s">
        <v>7752</v>
      </c>
      <c r="AQ13" t="s">
        <v>8526</v>
      </c>
    </row>
    <row r="14" spans="1:43" x14ac:dyDescent="0.35">
      <c r="A14">
        <v>600</v>
      </c>
      <c r="B14">
        <v>8</v>
      </c>
      <c r="C14" t="str">
        <f t="shared" si="3"/>
        <v>C3D08060</v>
      </c>
      <c r="D14" t="s">
        <v>8031</v>
      </c>
      <c r="E14" t="str">
        <f t="shared" si="0"/>
        <v>TO-263-3</v>
      </c>
      <c r="F14" t="str">
        <f t="shared" si="1"/>
        <v>G</v>
      </c>
      <c r="H14">
        <v>650</v>
      </c>
      <c r="I14">
        <v>12</v>
      </c>
      <c r="J14" t="str">
        <f t="shared" si="4"/>
        <v>C3D12065</v>
      </c>
      <c r="K14" t="s">
        <v>7906</v>
      </c>
      <c r="L14" t="str">
        <f t="shared" si="5"/>
        <v>TO-220-2</v>
      </c>
      <c r="M14" t="str">
        <f t="shared" si="6"/>
        <v>A</v>
      </c>
      <c r="V14">
        <v>1200</v>
      </c>
      <c r="W14">
        <v>10</v>
      </c>
      <c r="X14" t="str">
        <f t="shared" si="8"/>
        <v>E4D10120</v>
      </c>
      <c r="Y14" t="s">
        <v>7541</v>
      </c>
      <c r="Z14" t="str">
        <f t="shared" si="2"/>
        <v>TO-220-2</v>
      </c>
      <c r="AA14" t="str">
        <f t="shared" si="9"/>
        <v>A</v>
      </c>
      <c r="AJ14" t="s">
        <v>7742</v>
      </c>
      <c r="AK14">
        <v>10000</v>
      </c>
      <c r="AL14" t="s">
        <v>8572</v>
      </c>
      <c r="AM14" t="s">
        <v>2424</v>
      </c>
      <c r="AN14" t="s">
        <v>8548</v>
      </c>
      <c r="AO14" t="s">
        <v>4453</v>
      </c>
      <c r="AP14" t="s">
        <v>7744</v>
      </c>
      <c r="AQ14" t="s">
        <v>8549</v>
      </c>
    </row>
    <row r="15" spans="1:43" x14ac:dyDescent="0.35">
      <c r="A15">
        <v>600</v>
      </c>
      <c r="B15">
        <v>10</v>
      </c>
      <c r="C15" t="str">
        <f t="shared" si="3"/>
        <v>C3D10060</v>
      </c>
      <c r="D15" t="s">
        <v>7975</v>
      </c>
      <c r="E15" t="str">
        <f t="shared" si="0"/>
        <v>TO-220-2</v>
      </c>
      <c r="F15" t="str">
        <f t="shared" si="1"/>
        <v>A</v>
      </c>
      <c r="H15">
        <v>650</v>
      </c>
      <c r="I15">
        <v>16</v>
      </c>
      <c r="J15" t="str">
        <f t="shared" si="4"/>
        <v>C3D16065</v>
      </c>
      <c r="K15" t="s">
        <v>7901</v>
      </c>
      <c r="L15" t="str">
        <f t="shared" si="5"/>
        <v>TO-220-2</v>
      </c>
      <c r="M15" t="str">
        <f t="shared" si="6"/>
        <v>A</v>
      </c>
      <c r="V15">
        <v>1200</v>
      </c>
      <c r="W15">
        <v>20</v>
      </c>
      <c r="X15" t="str">
        <f t="shared" si="8"/>
        <v>E4D20120</v>
      </c>
      <c r="Y15" t="s">
        <v>7524</v>
      </c>
      <c r="Z15" t="str">
        <f t="shared" si="2"/>
        <v>TO-220-2</v>
      </c>
      <c r="AA15" t="str">
        <f t="shared" si="9"/>
        <v>A</v>
      </c>
      <c r="AJ15" t="s">
        <v>7723</v>
      </c>
      <c r="AK15">
        <v>10000</v>
      </c>
      <c r="AL15" t="s">
        <v>8572</v>
      </c>
      <c r="AM15" t="s">
        <v>2424</v>
      </c>
      <c r="AN15" t="s">
        <v>8550</v>
      </c>
      <c r="AO15" t="s">
        <v>4440</v>
      </c>
      <c r="AP15" t="s">
        <v>4399</v>
      </c>
      <c r="AQ15" t="s">
        <v>8525</v>
      </c>
    </row>
    <row r="16" spans="1:43" x14ac:dyDescent="0.35">
      <c r="A16">
        <v>600</v>
      </c>
      <c r="B16">
        <v>10</v>
      </c>
      <c r="C16" t="str">
        <f t="shared" si="3"/>
        <v>C3D10060</v>
      </c>
      <c r="D16" t="s">
        <v>7962</v>
      </c>
      <c r="E16" t="str">
        <f t="shared" si="0"/>
        <v>TO-263-3</v>
      </c>
      <c r="F16" t="str">
        <f t="shared" si="1"/>
        <v>G</v>
      </c>
      <c r="H16">
        <v>650</v>
      </c>
      <c r="I16">
        <v>50</v>
      </c>
      <c r="J16" t="str">
        <f t="shared" si="4"/>
        <v>C5D50065</v>
      </c>
      <c r="K16" t="s">
        <v>7653</v>
      </c>
      <c r="L16" t="str">
        <f t="shared" si="5"/>
        <v>TO-247-3</v>
      </c>
      <c r="M16" t="str">
        <f t="shared" si="6"/>
        <v>D</v>
      </c>
      <c r="AJ16" t="s">
        <v>7712</v>
      </c>
      <c r="AK16">
        <v>10000</v>
      </c>
      <c r="AL16" t="s">
        <v>8572</v>
      </c>
      <c r="AM16" t="s">
        <v>2424</v>
      </c>
      <c r="AN16" t="s">
        <v>8545</v>
      </c>
      <c r="AO16" t="s">
        <v>4440</v>
      </c>
      <c r="AP16" t="s">
        <v>7720</v>
      </c>
      <c r="AQ16" t="s">
        <v>8549</v>
      </c>
    </row>
    <row r="17" spans="1:43" x14ac:dyDescent="0.35">
      <c r="A17">
        <v>600</v>
      </c>
      <c r="B17">
        <v>1</v>
      </c>
      <c r="C17" t="str">
        <f t="shared" si="3"/>
        <v>CSD01060</v>
      </c>
      <c r="D17" t="s">
        <v>7581</v>
      </c>
      <c r="E17" t="str">
        <f t="shared" si="0"/>
        <v>TO-220-2</v>
      </c>
      <c r="F17" t="str">
        <f t="shared" si="1"/>
        <v>A</v>
      </c>
      <c r="H17">
        <v>650</v>
      </c>
      <c r="I17">
        <v>4</v>
      </c>
      <c r="J17" t="str">
        <f t="shared" si="4"/>
        <v>C6D04065</v>
      </c>
      <c r="K17" t="s">
        <v>7640</v>
      </c>
      <c r="L17" t="str">
        <f t="shared" si="5"/>
        <v>TO-220-2</v>
      </c>
      <c r="M17" t="str">
        <f t="shared" si="6"/>
        <v>A</v>
      </c>
      <c r="AJ17" t="s">
        <v>7701</v>
      </c>
      <c r="AK17">
        <v>10000</v>
      </c>
      <c r="AL17" t="s">
        <v>8572</v>
      </c>
      <c r="AM17" t="s">
        <v>2424</v>
      </c>
      <c r="AN17" t="s">
        <v>8551</v>
      </c>
      <c r="AO17" t="s">
        <v>4426</v>
      </c>
      <c r="AP17" t="s">
        <v>6635</v>
      </c>
      <c r="AQ17" t="s">
        <v>8525</v>
      </c>
    </row>
    <row r="18" spans="1:43" x14ac:dyDescent="0.35">
      <c r="A18">
        <v>600</v>
      </c>
      <c r="B18">
        <v>1</v>
      </c>
      <c r="C18" t="str">
        <f t="shared" si="3"/>
        <v>CSD01060</v>
      </c>
      <c r="D18" t="s">
        <v>7569</v>
      </c>
      <c r="E18" t="str">
        <f t="shared" si="0"/>
        <v>TO-252-3</v>
      </c>
      <c r="F18" t="str">
        <f t="shared" si="1"/>
        <v>E</v>
      </c>
      <c r="H18">
        <v>650</v>
      </c>
      <c r="I18">
        <v>6</v>
      </c>
      <c r="J18" t="str">
        <f t="shared" si="4"/>
        <v>C6D06065</v>
      </c>
      <c r="K18" t="s">
        <v>7634</v>
      </c>
      <c r="L18" t="str">
        <f t="shared" si="5"/>
        <v>TO-220-2</v>
      </c>
      <c r="M18" t="str">
        <f t="shared" si="6"/>
        <v>A</v>
      </c>
      <c r="AJ18" t="s">
        <v>7691</v>
      </c>
      <c r="AK18">
        <v>10000</v>
      </c>
      <c r="AL18" t="s">
        <v>8572</v>
      </c>
      <c r="AM18" t="s">
        <v>2424</v>
      </c>
      <c r="AN18" t="s">
        <v>8552</v>
      </c>
      <c r="AO18" t="s">
        <v>4426</v>
      </c>
      <c r="AP18" t="s">
        <v>7698</v>
      </c>
      <c r="AQ18" t="s">
        <v>8549</v>
      </c>
    </row>
    <row r="19" spans="1:43" x14ac:dyDescent="0.35">
      <c r="H19">
        <v>650</v>
      </c>
      <c r="I19">
        <v>8</v>
      </c>
      <c r="J19" t="str">
        <f t="shared" si="4"/>
        <v>C6D08065</v>
      </c>
      <c r="K19" t="s">
        <v>7623</v>
      </c>
      <c r="L19" t="str">
        <f t="shared" si="5"/>
        <v>TO-220-2</v>
      </c>
      <c r="M19" t="str">
        <f t="shared" si="6"/>
        <v>A</v>
      </c>
      <c r="AJ19" t="s">
        <v>7541</v>
      </c>
      <c r="AK19">
        <v>10000</v>
      </c>
      <c r="AL19" t="s">
        <v>8572</v>
      </c>
      <c r="AM19" t="s">
        <v>2424</v>
      </c>
      <c r="AN19" t="s">
        <v>8547</v>
      </c>
      <c r="AO19" t="s">
        <v>4453</v>
      </c>
      <c r="AP19" t="s">
        <v>7543</v>
      </c>
      <c r="AQ19" t="s">
        <v>8525</v>
      </c>
    </row>
    <row r="20" spans="1:43" x14ac:dyDescent="0.35">
      <c r="H20">
        <v>650</v>
      </c>
      <c r="I20">
        <v>10</v>
      </c>
      <c r="J20" t="str">
        <f t="shared" si="4"/>
        <v>C6D10065</v>
      </c>
      <c r="K20" t="s">
        <v>7607</v>
      </c>
      <c r="L20" t="str">
        <f t="shared" si="5"/>
        <v>TO-220-2</v>
      </c>
      <c r="M20" t="str">
        <f t="shared" si="6"/>
        <v>A</v>
      </c>
      <c r="AJ20" t="s">
        <v>7524</v>
      </c>
      <c r="AK20">
        <v>10000</v>
      </c>
      <c r="AL20" t="s">
        <v>8572</v>
      </c>
      <c r="AM20" t="s">
        <v>2424</v>
      </c>
      <c r="AN20" t="s">
        <v>8551</v>
      </c>
      <c r="AO20" t="s">
        <v>4426</v>
      </c>
      <c r="AP20" t="s">
        <v>7532</v>
      </c>
      <c r="AQ20" t="s">
        <v>8525</v>
      </c>
    </row>
    <row r="21" spans="1:43" x14ac:dyDescent="0.35">
      <c r="H21">
        <v>650</v>
      </c>
      <c r="I21">
        <v>20</v>
      </c>
      <c r="J21" t="str">
        <f>LEFT(K21,9)</f>
        <v>CVFD20065</v>
      </c>
      <c r="K21" t="s">
        <v>7546</v>
      </c>
      <c r="L21" t="str">
        <f t="shared" si="5"/>
        <v>TO-220-2</v>
      </c>
      <c r="M21" t="str">
        <f t="shared" si="6"/>
        <v>A</v>
      </c>
      <c r="AJ21" t="s">
        <v>7682</v>
      </c>
      <c r="AK21">
        <v>10000</v>
      </c>
      <c r="AL21" t="s">
        <v>8572</v>
      </c>
      <c r="AM21" t="s">
        <v>6388</v>
      </c>
      <c r="AN21" t="s">
        <v>8553</v>
      </c>
      <c r="AO21" t="s">
        <v>4480</v>
      </c>
      <c r="AP21" t="s">
        <v>7688</v>
      </c>
      <c r="AQ21" t="s">
        <v>8549</v>
      </c>
    </row>
    <row r="22" spans="1:43" x14ac:dyDescent="0.35">
      <c r="AJ22" t="s">
        <v>7674</v>
      </c>
      <c r="AK22">
        <v>10000</v>
      </c>
      <c r="AL22" t="s">
        <v>8572</v>
      </c>
      <c r="AM22" t="s">
        <v>6388</v>
      </c>
      <c r="AN22" t="s">
        <v>8547</v>
      </c>
      <c r="AO22" t="s">
        <v>4453</v>
      </c>
      <c r="AP22" t="s">
        <v>7679</v>
      </c>
      <c r="AQ22" t="s">
        <v>8549</v>
      </c>
    </row>
    <row r="23" spans="1:43" x14ac:dyDescent="0.35">
      <c r="Y23" t="s">
        <v>8576</v>
      </c>
      <c r="Z23" t="s">
        <v>8525</v>
      </c>
      <c r="AA23" t="str">
        <f>Y23</f>
        <v>A</v>
      </c>
      <c r="AJ23" t="s">
        <v>7666</v>
      </c>
      <c r="AK23">
        <v>10000</v>
      </c>
      <c r="AL23" t="s">
        <v>8572</v>
      </c>
      <c r="AM23" t="s">
        <v>6388</v>
      </c>
      <c r="AN23" t="s">
        <v>8554</v>
      </c>
      <c r="AO23" t="s">
        <v>6401</v>
      </c>
      <c r="AP23" t="s">
        <v>7671</v>
      </c>
      <c r="AQ23" t="s">
        <v>8549</v>
      </c>
    </row>
    <row r="24" spans="1:43" x14ac:dyDescent="0.35">
      <c r="Y24" t="s">
        <v>8577</v>
      </c>
      <c r="Z24" t="s">
        <v>8582</v>
      </c>
      <c r="AA24" t="str">
        <f t="shared" ref="AA24:AA29" si="19">Y24</f>
        <v>E</v>
      </c>
      <c r="AJ24" t="s">
        <v>7605</v>
      </c>
      <c r="AK24">
        <v>10000</v>
      </c>
      <c r="AL24" t="s">
        <v>8572</v>
      </c>
      <c r="AM24" t="s">
        <v>6388</v>
      </c>
      <c r="AN24" t="s">
        <v>2107</v>
      </c>
      <c r="AO24" t="s">
        <v>7603</v>
      </c>
      <c r="AP24" t="s">
        <v>7602</v>
      </c>
      <c r="AQ24" t="s">
        <v>8557</v>
      </c>
    </row>
    <row r="25" spans="1:43" x14ac:dyDescent="0.35">
      <c r="Y25" t="s">
        <v>8578</v>
      </c>
      <c r="Z25" t="s">
        <v>8549</v>
      </c>
      <c r="AA25" t="str">
        <f t="shared" si="19"/>
        <v>H</v>
      </c>
      <c r="AJ25" t="s">
        <v>7599</v>
      </c>
      <c r="AK25">
        <v>10000</v>
      </c>
      <c r="AL25" t="s">
        <v>8572</v>
      </c>
      <c r="AM25" t="s">
        <v>6388</v>
      </c>
      <c r="AN25" t="s">
        <v>8558</v>
      </c>
      <c r="AO25" t="s">
        <v>7597</v>
      </c>
      <c r="AP25" t="s">
        <v>7596</v>
      </c>
      <c r="AQ25" t="s">
        <v>8557</v>
      </c>
    </row>
    <row r="26" spans="1:43" x14ac:dyDescent="0.35">
      <c r="Y26" t="s">
        <v>8579</v>
      </c>
      <c r="Z26" t="s">
        <v>8583</v>
      </c>
      <c r="AA26" t="str">
        <f t="shared" si="19"/>
        <v>I</v>
      </c>
      <c r="AJ26" t="s">
        <v>8300</v>
      </c>
      <c r="AK26">
        <v>10000</v>
      </c>
      <c r="AL26" t="s">
        <v>8572</v>
      </c>
      <c r="AM26" t="s">
        <v>2367</v>
      </c>
      <c r="AN26" t="s">
        <v>8524</v>
      </c>
      <c r="AO26" t="s">
        <v>5237</v>
      </c>
      <c r="AP26" t="s">
        <v>8311</v>
      </c>
      <c r="AQ26" t="s">
        <v>8525</v>
      </c>
    </row>
    <row r="27" spans="1:43" x14ac:dyDescent="0.35">
      <c r="Y27" t="s">
        <v>8580</v>
      </c>
      <c r="Z27" t="s">
        <v>8525</v>
      </c>
      <c r="AA27" t="str">
        <f t="shared" si="19"/>
        <v>F</v>
      </c>
      <c r="AJ27" t="s">
        <v>8287</v>
      </c>
      <c r="AK27">
        <v>10000</v>
      </c>
      <c r="AL27" t="s">
        <v>8572</v>
      </c>
      <c r="AM27" t="s">
        <v>2367</v>
      </c>
      <c r="AN27" t="s">
        <v>8524</v>
      </c>
      <c r="AO27" t="s">
        <v>5237</v>
      </c>
      <c r="AP27" t="s">
        <v>8297</v>
      </c>
      <c r="AQ27" t="s">
        <v>8526</v>
      </c>
    </row>
    <row r="28" spans="1:43" x14ac:dyDescent="0.35">
      <c r="Y28" t="s">
        <v>8581</v>
      </c>
      <c r="Z28" t="s">
        <v>8584</v>
      </c>
      <c r="AA28" t="str">
        <f t="shared" si="19"/>
        <v>G</v>
      </c>
      <c r="AJ28" t="s">
        <v>8279</v>
      </c>
      <c r="AK28">
        <v>10000</v>
      </c>
      <c r="AL28" t="s">
        <v>8572</v>
      </c>
      <c r="AM28" t="s">
        <v>2367</v>
      </c>
      <c r="AN28" t="s">
        <v>8524</v>
      </c>
      <c r="AO28" t="s">
        <v>5237</v>
      </c>
      <c r="AP28" t="s">
        <v>8284</v>
      </c>
      <c r="AQ28" t="s">
        <v>8526</v>
      </c>
    </row>
    <row r="29" spans="1:43" x14ac:dyDescent="0.35">
      <c r="Y29" t="s">
        <v>2262</v>
      </c>
      <c r="Z29" t="s">
        <v>2030</v>
      </c>
      <c r="AA29" t="str">
        <f t="shared" si="19"/>
        <v>D</v>
      </c>
      <c r="AJ29" t="s">
        <v>8266</v>
      </c>
      <c r="AK29">
        <v>10000</v>
      </c>
      <c r="AL29" t="s">
        <v>8572</v>
      </c>
      <c r="AM29" t="s">
        <v>2367</v>
      </c>
      <c r="AN29" t="s">
        <v>8527</v>
      </c>
      <c r="AO29" t="s">
        <v>5237</v>
      </c>
      <c r="AP29" t="s">
        <v>8174</v>
      </c>
      <c r="AQ29" t="s">
        <v>8528</v>
      </c>
    </row>
    <row r="30" spans="1:43" x14ac:dyDescent="0.35">
      <c r="AJ30" t="s">
        <v>8246</v>
      </c>
      <c r="AK30">
        <v>10000</v>
      </c>
      <c r="AL30" t="s">
        <v>8572</v>
      </c>
      <c r="AM30" t="s">
        <v>2367</v>
      </c>
      <c r="AN30" t="s">
        <v>8530</v>
      </c>
      <c r="AO30" t="s">
        <v>5972</v>
      </c>
      <c r="AP30" t="s">
        <v>5948</v>
      </c>
      <c r="AQ30" t="s">
        <v>8525</v>
      </c>
    </row>
    <row r="31" spans="1:43" x14ac:dyDescent="0.35">
      <c r="AJ31" t="s">
        <v>8233</v>
      </c>
      <c r="AK31">
        <v>10000</v>
      </c>
      <c r="AL31" t="s">
        <v>8572</v>
      </c>
      <c r="AM31" t="s">
        <v>2367</v>
      </c>
      <c r="AN31" t="s">
        <v>8530</v>
      </c>
      <c r="AO31" t="s">
        <v>5972</v>
      </c>
      <c r="AP31" t="s">
        <v>8243</v>
      </c>
      <c r="AQ31" t="s">
        <v>8526</v>
      </c>
    </row>
    <row r="32" spans="1:43" x14ac:dyDescent="0.35">
      <c r="AJ32" t="s">
        <v>8219</v>
      </c>
      <c r="AK32">
        <v>10000</v>
      </c>
      <c r="AL32" t="s">
        <v>8572</v>
      </c>
      <c r="AM32" t="s">
        <v>2367</v>
      </c>
      <c r="AN32" t="s">
        <v>8524</v>
      </c>
      <c r="AO32" t="s">
        <v>5972</v>
      </c>
      <c r="AP32" t="s">
        <v>8230</v>
      </c>
      <c r="AQ32" t="s">
        <v>8528</v>
      </c>
    </row>
    <row r="33" spans="36:43" x14ac:dyDescent="0.35">
      <c r="AJ33" t="s">
        <v>8196</v>
      </c>
      <c r="AK33">
        <v>10000</v>
      </c>
      <c r="AL33" t="s">
        <v>8572</v>
      </c>
      <c r="AM33" t="s">
        <v>2367</v>
      </c>
      <c r="AN33" t="s">
        <v>8531</v>
      </c>
      <c r="AO33" t="s">
        <v>5363</v>
      </c>
      <c r="AP33" t="s">
        <v>5890</v>
      </c>
      <c r="AQ33" t="s">
        <v>8525</v>
      </c>
    </row>
    <row r="34" spans="36:43" x14ac:dyDescent="0.35">
      <c r="AJ34" t="s">
        <v>8183</v>
      </c>
      <c r="AK34">
        <v>10000</v>
      </c>
      <c r="AL34" t="s">
        <v>8572</v>
      </c>
      <c r="AM34" t="s">
        <v>2367</v>
      </c>
      <c r="AN34" t="s">
        <v>8531</v>
      </c>
      <c r="AO34" t="s">
        <v>4841</v>
      </c>
      <c r="AP34" t="s">
        <v>8193</v>
      </c>
      <c r="AQ34" t="s">
        <v>8526</v>
      </c>
    </row>
    <row r="35" spans="36:43" x14ac:dyDescent="0.35">
      <c r="AJ35" t="s">
        <v>8177</v>
      </c>
      <c r="AK35">
        <v>10000</v>
      </c>
      <c r="AL35" t="s">
        <v>8572</v>
      </c>
      <c r="AM35" t="s">
        <v>2367</v>
      </c>
      <c r="AN35" t="s">
        <v>8531</v>
      </c>
      <c r="AO35" t="s">
        <v>5363</v>
      </c>
      <c r="AP35" t="s">
        <v>8180</v>
      </c>
      <c r="AQ35" t="s">
        <v>8526</v>
      </c>
    </row>
    <row r="36" spans="36:43" x14ac:dyDescent="0.35">
      <c r="AJ36" t="s">
        <v>8165</v>
      </c>
      <c r="AK36">
        <v>10000</v>
      </c>
      <c r="AL36" t="s">
        <v>8572</v>
      </c>
      <c r="AM36" t="s">
        <v>2367</v>
      </c>
      <c r="AN36" t="s">
        <v>8532</v>
      </c>
      <c r="AO36" t="s">
        <v>4841</v>
      </c>
      <c r="AP36" t="s">
        <v>8174</v>
      </c>
      <c r="AQ36" t="s">
        <v>8528</v>
      </c>
    </row>
    <row r="37" spans="36:43" x14ac:dyDescent="0.35">
      <c r="AJ37" t="s">
        <v>8123</v>
      </c>
      <c r="AK37">
        <v>10000</v>
      </c>
      <c r="AL37" t="s">
        <v>8572</v>
      </c>
      <c r="AM37" t="s">
        <v>2367</v>
      </c>
      <c r="AN37" t="s">
        <v>8533</v>
      </c>
      <c r="AO37" t="s">
        <v>4643</v>
      </c>
      <c r="AP37" t="s">
        <v>5785</v>
      </c>
      <c r="AQ37" t="s">
        <v>8525</v>
      </c>
    </row>
    <row r="38" spans="36:43" x14ac:dyDescent="0.35">
      <c r="AJ38" t="s">
        <v>8109</v>
      </c>
      <c r="AK38">
        <v>10000</v>
      </c>
      <c r="AL38" t="s">
        <v>8572</v>
      </c>
      <c r="AM38" t="s">
        <v>2367</v>
      </c>
      <c r="AN38" t="s">
        <v>8534</v>
      </c>
      <c r="AO38" t="s">
        <v>4643</v>
      </c>
      <c r="AP38" t="s">
        <v>8120</v>
      </c>
      <c r="AQ38" t="s">
        <v>8535</v>
      </c>
    </row>
    <row r="39" spans="36:43" x14ac:dyDescent="0.35">
      <c r="AJ39" t="s">
        <v>8104</v>
      </c>
      <c r="AK39">
        <v>10000</v>
      </c>
      <c r="AL39" t="s">
        <v>8572</v>
      </c>
      <c r="AM39" t="s">
        <v>2367</v>
      </c>
      <c r="AN39" t="s">
        <v>8533</v>
      </c>
      <c r="AO39" t="s">
        <v>2523</v>
      </c>
      <c r="AP39" t="s">
        <v>8094</v>
      </c>
      <c r="AQ39" t="s">
        <v>8536</v>
      </c>
    </row>
    <row r="40" spans="36:43" x14ac:dyDescent="0.35">
      <c r="AJ40" t="s">
        <v>8091</v>
      </c>
      <c r="AK40">
        <v>10000</v>
      </c>
      <c r="AL40" t="s">
        <v>8572</v>
      </c>
      <c r="AM40" t="s">
        <v>2367</v>
      </c>
      <c r="AN40" t="s">
        <v>8533</v>
      </c>
      <c r="AO40" t="s">
        <v>2523</v>
      </c>
      <c r="AP40" t="s">
        <v>8094</v>
      </c>
      <c r="AQ40" t="s">
        <v>8536</v>
      </c>
    </row>
    <row r="41" spans="36:43" x14ac:dyDescent="0.35">
      <c r="AJ41" t="s">
        <v>8037</v>
      </c>
      <c r="AK41">
        <v>10000</v>
      </c>
      <c r="AL41" t="s">
        <v>8572</v>
      </c>
      <c r="AM41" t="s">
        <v>2367</v>
      </c>
      <c r="AN41" t="s">
        <v>8539</v>
      </c>
      <c r="AO41" t="s">
        <v>4466</v>
      </c>
      <c r="AP41" t="s">
        <v>5711</v>
      </c>
      <c r="AQ41" t="s">
        <v>8525</v>
      </c>
    </row>
    <row r="42" spans="36:43" x14ac:dyDescent="0.35">
      <c r="AJ42" t="s">
        <v>8031</v>
      </c>
      <c r="AK42">
        <v>10000</v>
      </c>
      <c r="AL42" t="s">
        <v>8572</v>
      </c>
      <c r="AM42" t="s">
        <v>2367</v>
      </c>
      <c r="AN42" t="s">
        <v>8539</v>
      </c>
      <c r="AO42" t="s">
        <v>4466</v>
      </c>
      <c r="AP42" t="s">
        <v>8034</v>
      </c>
      <c r="AQ42" t="s">
        <v>8536</v>
      </c>
    </row>
    <row r="43" spans="36:43" x14ac:dyDescent="0.35">
      <c r="AJ43" t="s">
        <v>7975</v>
      </c>
      <c r="AK43">
        <v>10000</v>
      </c>
      <c r="AL43" t="s">
        <v>8572</v>
      </c>
      <c r="AM43" t="s">
        <v>2367</v>
      </c>
      <c r="AN43" t="s">
        <v>8523</v>
      </c>
      <c r="AO43" t="s">
        <v>4453</v>
      </c>
      <c r="AP43" t="s">
        <v>5594</v>
      </c>
      <c r="AQ43" t="s">
        <v>8525</v>
      </c>
    </row>
    <row r="44" spans="36:43" x14ac:dyDescent="0.35">
      <c r="AJ44" t="s">
        <v>7962</v>
      </c>
      <c r="AK44">
        <v>10000</v>
      </c>
      <c r="AL44" t="s">
        <v>8572</v>
      </c>
      <c r="AM44" t="s">
        <v>2367</v>
      </c>
      <c r="AN44" t="s">
        <v>8542</v>
      </c>
      <c r="AO44" t="s">
        <v>4453</v>
      </c>
      <c r="AP44" t="s">
        <v>7972</v>
      </c>
      <c r="AQ44" t="s">
        <v>8536</v>
      </c>
    </row>
    <row r="45" spans="36:43" x14ac:dyDescent="0.35">
      <c r="AJ45" t="s">
        <v>7581</v>
      </c>
      <c r="AK45">
        <v>10000</v>
      </c>
      <c r="AL45" t="s">
        <v>8572</v>
      </c>
      <c r="AM45" t="s">
        <v>2367</v>
      </c>
      <c r="AN45" t="s">
        <v>8527</v>
      </c>
      <c r="AO45" t="s">
        <v>6441</v>
      </c>
      <c r="AP45" t="s">
        <v>7592</v>
      </c>
      <c r="AQ45" t="s">
        <v>8525</v>
      </c>
    </row>
    <row r="46" spans="36:43" x14ac:dyDescent="0.35">
      <c r="AJ46" t="s">
        <v>7569</v>
      </c>
      <c r="AK46">
        <v>10000</v>
      </c>
      <c r="AL46" t="s">
        <v>8572</v>
      </c>
      <c r="AM46" t="s">
        <v>2367</v>
      </c>
      <c r="AN46" t="s">
        <v>8527</v>
      </c>
      <c r="AO46" t="s">
        <v>6441</v>
      </c>
      <c r="AP46" t="s">
        <v>7566</v>
      </c>
      <c r="AQ46" t="s">
        <v>8526</v>
      </c>
    </row>
    <row r="47" spans="36:43" x14ac:dyDescent="0.35">
      <c r="AJ47" t="s">
        <v>7558</v>
      </c>
      <c r="AK47">
        <v>10000</v>
      </c>
      <c r="AL47" t="s">
        <v>8572</v>
      </c>
      <c r="AM47" t="s">
        <v>2367</v>
      </c>
      <c r="AN47" t="s">
        <v>8527</v>
      </c>
      <c r="AO47" t="s">
        <v>6441</v>
      </c>
      <c r="AP47" t="s">
        <v>7566</v>
      </c>
      <c r="AQ47" t="s">
        <v>8526</v>
      </c>
    </row>
    <row r="48" spans="36:43" x14ac:dyDescent="0.35">
      <c r="AJ48" t="s">
        <v>8255</v>
      </c>
      <c r="AK48">
        <v>10000</v>
      </c>
      <c r="AL48" t="s">
        <v>8572</v>
      </c>
      <c r="AM48" t="s">
        <v>2282</v>
      </c>
      <c r="AN48" t="s">
        <v>8529</v>
      </c>
      <c r="AO48" t="s">
        <v>5389</v>
      </c>
      <c r="AP48" t="s">
        <v>8075</v>
      </c>
      <c r="AQ48" t="s">
        <v>8526</v>
      </c>
    </row>
    <row r="49" spans="36:43" x14ac:dyDescent="0.35">
      <c r="AJ49" t="s">
        <v>8209</v>
      </c>
      <c r="AK49">
        <v>10000</v>
      </c>
      <c r="AL49" t="s">
        <v>8572</v>
      </c>
      <c r="AM49" t="s">
        <v>2282</v>
      </c>
      <c r="AN49" t="s">
        <v>8530</v>
      </c>
      <c r="AO49" t="s">
        <v>5376</v>
      </c>
      <c r="AP49" t="s">
        <v>8216</v>
      </c>
      <c r="AQ49" t="s">
        <v>8526</v>
      </c>
    </row>
    <row r="50" spans="36:43" x14ac:dyDescent="0.35">
      <c r="AJ50" t="s">
        <v>8154</v>
      </c>
      <c r="AK50">
        <v>10000</v>
      </c>
      <c r="AL50" t="s">
        <v>8572</v>
      </c>
      <c r="AM50" t="s">
        <v>2282</v>
      </c>
      <c r="AN50" t="s">
        <v>8531</v>
      </c>
      <c r="AO50" t="s">
        <v>5363</v>
      </c>
      <c r="AP50" t="s">
        <v>3599</v>
      </c>
      <c r="AQ50" t="s">
        <v>8525</v>
      </c>
    </row>
    <row r="51" spans="36:43" x14ac:dyDescent="0.35">
      <c r="AJ51" t="s">
        <v>8141</v>
      </c>
      <c r="AK51">
        <v>10000</v>
      </c>
      <c r="AL51" t="s">
        <v>8572</v>
      </c>
      <c r="AM51" t="s">
        <v>2282</v>
      </c>
      <c r="AN51" t="s">
        <v>8531</v>
      </c>
      <c r="AO51" t="s">
        <v>5363</v>
      </c>
      <c r="AP51" t="s">
        <v>8151</v>
      </c>
      <c r="AQ51" t="s">
        <v>8526</v>
      </c>
    </row>
    <row r="52" spans="36:43" x14ac:dyDescent="0.35">
      <c r="AJ52" t="s">
        <v>8135</v>
      </c>
      <c r="AK52">
        <v>10000</v>
      </c>
      <c r="AL52" t="s">
        <v>8572</v>
      </c>
      <c r="AM52" t="s">
        <v>2282</v>
      </c>
      <c r="AN52" t="s">
        <v>8531</v>
      </c>
      <c r="AO52" t="s">
        <v>5363</v>
      </c>
      <c r="AP52" t="s">
        <v>8138</v>
      </c>
      <c r="AQ52" t="s">
        <v>8526</v>
      </c>
    </row>
    <row r="53" spans="36:43" x14ac:dyDescent="0.35">
      <c r="AJ53" t="s">
        <v>8078</v>
      </c>
      <c r="AK53">
        <v>10000</v>
      </c>
      <c r="AL53" t="s">
        <v>8572</v>
      </c>
      <c r="AM53" t="s">
        <v>2282</v>
      </c>
      <c r="AN53" t="s">
        <v>8533</v>
      </c>
      <c r="AO53" t="s">
        <v>4643</v>
      </c>
      <c r="AP53" t="s">
        <v>8088</v>
      </c>
      <c r="AQ53" t="s">
        <v>8525</v>
      </c>
    </row>
    <row r="54" spans="36:43" x14ac:dyDescent="0.35">
      <c r="AJ54" t="s">
        <v>8068</v>
      </c>
      <c r="AK54">
        <v>10000</v>
      </c>
      <c r="AL54" t="s">
        <v>8572</v>
      </c>
      <c r="AM54" t="s">
        <v>2282</v>
      </c>
      <c r="AN54" t="s">
        <v>8522</v>
      </c>
      <c r="AO54" t="s">
        <v>2523</v>
      </c>
      <c r="AP54" t="s">
        <v>8075</v>
      </c>
      <c r="AQ54" t="s">
        <v>8526</v>
      </c>
    </row>
    <row r="55" spans="36:43" x14ac:dyDescent="0.35">
      <c r="AJ55" t="s">
        <v>8060</v>
      </c>
      <c r="AK55">
        <v>10000</v>
      </c>
      <c r="AL55" t="s">
        <v>8572</v>
      </c>
      <c r="AM55" t="s">
        <v>2282</v>
      </c>
      <c r="AN55" t="s">
        <v>8522</v>
      </c>
      <c r="AO55" t="s">
        <v>2523</v>
      </c>
      <c r="AP55" t="s">
        <v>8065</v>
      </c>
      <c r="AQ55" t="s">
        <v>8526</v>
      </c>
    </row>
    <row r="56" spans="36:43" x14ac:dyDescent="0.35">
      <c r="AJ56" t="s">
        <v>8049</v>
      </c>
      <c r="AK56">
        <v>10000</v>
      </c>
      <c r="AL56" t="s">
        <v>8572</v>
      </c>
      <c r="AM56" t="s">
        <v>2282</v>
      </c>
      <c r="AN56" t="s">
        <v>8537</v>
      </c>
      <c r="AO56" t="s">
        <v>2523</v>
      </c>
      <c r="AP56" t="s">
        <v>6739</v>
      </c>
      <c r="AQ56" t="s">
        <v>8538</v>
      </c>
    </row>
    <row r="57" spans="36:43" x14ac:dyDescent="0.35">
      <c r="AJ57" t="s">
        <v>8014</v>
      </c>
      <c r="AK57">
        <v>10000</v>
      </c>
      <c r="AL57" t="s">
        <v>8572</v>
      </c>
      <c r="AM57" t="s">
        <v>2282</v>
      </c>
      <c r="AN57" t="s">
        <v>8539</v>
      </c>
      <c r="AO57" t="s">
        <v>4466</v>
      </c>
      <c r="AP57" t="s">
        <v>7997</v>
      </c>
      <c r="AQ57" t="s">
        <v>8525</v>
      </c>
    </row>
    <row r="58" spans="36:43" x14ac:dyDescent="0.35">
      <c r="AJ58" t="s">
        <v>8006</v>
      </c>
      <c r="AK58">
        <v>10000</v>
      </c>
      <c r="AL58" t="s">
        <v>8572</v>
      </c>
      <c r="AM58" t="s">
        <v>2282</v>
      </c>
      <c r="AN58" t="s">
        <v>8540</v>
      </c>
      <c r="AO58" t="s">
        <v>4466</v>
      </c>
      <c r="AP58" t="s">
        <v>8011</v>
      </c>
      <c r="AQ58" t="s">
        <v>8526</v>
      </c>
    </row>
    <row r="59" spans="36:43" x14ac:dyDescent="0.35">
      <c r="AJ59" t="s">
        <v>8000</v>
      </c>
      <c r="AK59">
        <v>10000</v>
      </c>
      <c r="AL59" t="s">
        <v>8572</v>
      </c>
      <c r="AM59" t="s">
        <v>2282</v>
      </c>
      <c r="AN59" t="s">
        <v>8540</v>
      </c>
      <c r="AO59" t="s">
        <v>4466</v>
      </c>
      <c r="AP59" t="s">
        <v>8003</v>
      </c>
      <c r="AQ59" t="s">
        <v>8526</v>
      </c>
    </row>
    <row r="60" spans="36:43" x14ac:dyDescent="0.35">
      <c r="AJ60" t="s">
        <v>7987</v>
      </c>
      <c r="AK60">
        <v>10000</v>
      </c>
      <c r="AL60" t="s">
        <v>8572</v>
      </c>
      <c r="AM60" t="s">
        <v>2282</v>
      </c>
      <c r="AN60" t="s">
        <v>8541</v>
      </c>
      <c r="AO60" t="s">
        <v>4466</v>
      </c>
      <c r="AP60" t="s">
        <v>7997</v>
      </c>
      <c r="AQ60" t="s">
        <v>8538</v>
      </c>
    </row>
    <row r="61" spans="36:43" x14ac:dyDescent="0.35">
      <c r="AJ61" t="s">
        <v>7949</v>
      </c>
      <c r="AK61">
        <v>10000</v>
      </c>
      <c r="AL61" t="s">
        <v>8572</v>
      </c>
      <c r="AM61" t="s">
        <v>2282</v>
      </c>
      <c r="AN61" t="s">
        <v>8523</v>
      </c>
      <c r="AO61" t="s">
        <v>4453</v>
      </c>
      <c r="AP61" t="s">
        <v>7927</v>
      </c>
      <c r="AQ61" t="s">
        <v>8525</v>
      </c>
    </row>
    <row r="62" spans="36:43" x14ac:dyDescent="0.35">
      <c r="AJ62" t="s">
        <v>7936</v>
      </c>
      <c r="AK62">
        <v>10000</v>
      </c>
      <c r="AL62" t="s">
        <v>8572</v>
      </c>
      <c r="AM62" t="s">
        <v>2282</v>
      </c>
      <c r="AN62" t="s">
        <v>8543</v>
      </c>
      <c r="AO62" t="s">
        <v>4453</v>
      </c>
      <c r="AP62" t="s">
        <v>7946</v>
      </c>
      <c r="AQ62" t="s">
        <v>8526</v>
      </c>
    </row>
    <row r="63" spans="36:43" x14ac:dyDescent="0.35">
      <c r="AJ63" t="s">
        <v>7930</v>
      </c>
      <c r="AK63">
        <v>10000</v>
      </c>
      <c r="AL63" t="s">
        <v>8572</v>
      </c>
      <c r="AM63" t="s">
        <v>2282</v>
      </c>
      <c r="AN63" t="s">
        <v>8543</v>
      </c>
      <c r="AO63" t="s">
        <v>4453</v>
      </c>
      <c r="AP63" t="s">
        <v>7933</v>
      </c>
      <c r="AQ63" t="s">
        <v>8526</v>
      </c>
    </row>
    <row r="64" spans="36:43" x14ac:dyDescent="0.35">
      <c r="AJ64" t="s">
        <v>7918</v>
      </c>
      <c r="AK64">
        <v>10000</v>
      </c>
      <c r="AL64" t="s">
        <v>8572</v>
      </c>
      <c r="AM64" t="s">
        <v>2282</v>
      </c>
      <c r="AN64" t="s">
        <v>8533</v>
      </c>
      <c r="AO64" t="s">
        <v>2104</v>
      </c>
      <c r="AP64" t="s">
        <v>7927</v>
      </c>
      <c r="AQ64" t="s">
        <v>8538</v>
      </c>
    </row>
    <row r="65" spans="36:43" x14ac:dyDescent="0.35">
      <c r="AJ65" t="s">
        <v>7906</v>
      </c>
      <c r="AK65">
        <v>10000</v>
      </c>
      <c r="AL65" t="s">
        <v>8572</v>
      </c>
      <c r="AM65" t="s">
        <v>2282</v>
      </c>
      <c r="AN65" t="s">
        <v>8544</v>
      </c>
      <c r="AO65" t="s">
        <v>5260</v>
      </c>
      <c r="AP65" t="s">
        <v>7915</v>
      </c>
      <c r="AQ65" t="s">
        <v>8525</v>
      </c>
    </row>
    <row r="66" spans="36:43" x14ac:dyDescent="0.35">
      <c r="AJ66" t="s">
        <v>7901</v>
      </c>
      <c r="AK66">
        <v>10000</v>
      </c>
      <c r="AL66" t="s">
        <v>8572</v>
      </c>
      <c r="AM66" t="s">
        <v>2282</v>
      </c>
      <c r="AN66" t="s">
        <v>8545</v>
      </c>
      <c r="AO66" t="s">
        <v>4652</v>
      </c>
      <c r="AP66" t="s">
        <v>7903</v>
      </c>
      <c r="AQ66" t="s">
        <v>8525</v>
      </c>
    </row>
    <row r="67" spans="36:43" x14ac:dyDescent="0.35">
      <c r="AJ67" t="s">
        <v>7886</v>
      </c>
      <c r="AK67">
        <v>10000</v>
      </c>
      <c r="AL67" t="s">
        <v>8572</v>
      </c>
      <c r="AM67" t="s">
        <v>2282</v>
      </c>
      <c r="AN67" t="s">
        <v>2104</v>
      </c>
      <c r="AO67" t="s">
        <v>4652</v>
      </c>
      <c r="AP67" t="s">
        <v>4985</v>
      </c>
      <c r="AQ67" t="s">
        <v>2030</v>
      </c>
    </row>
    <row r="68" spans="36:43" x14ac:dyDescent="0.35">
      <c r="AJ68" t="s">
        <v>7653</v>
      </c>
      <c r="AK68">
        <v>10000</v>
      </c>
      <c r="AL68" t="s">
        <v>8572</v>
      </c>
      <c r="AM68" t="s">
        <v>2282</v>
      </c>
      <c r="AN68" t="s">
        <v>8555</v>
      </c>
      <c r="AO68" t="s">
        <v>4337</v>
      </c>
      <c r="AP68" t="s">
        <v>7663</v>
      </c>
      <c r="AQ68" t="s">
        <v>2030</v>
      </c>
    </row>
    <row r="69" spans="36:43" x14ac:dyDescent="0.35">
      <c r="AJ69" t="s">
        <v>7640</v>
      </c>
      <c r="AK69">
        <v>10000</v>
      </c>
      <c r="AL69" t="s">
        <v>8572</v>
      </c>
      <c r="AM69" t="s">
        <v>2282</v>
      </c>
      <c r="AN69" t="s">
        <v>8527</v>
      </c>
      <c r="AO69" t="s">
        <v>7650</v>
      </c>
      <c r="AP69" t="s">
        <v>7649</v>
      </c>
      <c r="AQ69" t="s">
        <v>8525</v>
      </c>
    </row>
    <row r="70" spans="36:43" x14ac:dyDescent="0.35">
      <c r="AJ70" t="s">
        <v>7634</v>
      </c>
      <c r="AK70">
        <v>10000</v>
      </c>
      <c r="AL70" t="s">
        <v>8572</v>
      </c>
      <c r="AM70" t="s">
        <v>2282</v>
      </c>
      <c r="AN70" t="s">
        <v>8539</v>
      </c>
      <c r="AO70" t="s">
        <v>3547</v>
      </c>
      <c r="AP70" t="s">
        <v>7637</v>
      </c>
      <c r="AQ70" t="s">
        <v>8525</v>
      </c>
    </row>
    <row r="71" spans="36:43" x14ac:dyDescent="0.35">
      <c r="AJ71" t="s">
        <v>7623</v>
      </c>
      <c r="AK71">
        <v>10000</v>
      </c>
      <c r="AL71" t="s">
        <v>8572</v>
      </c>
      <c r="AM71" t="s">
        <v>2282</v>
      </c>
      <c r="AN71" t="s">
        <v>8523</v>
      </c>
      <c r="AO71" t="s">
        <v>3490</v>
      </c>
      <c r="AP71" t="s">
        <v>7626</v>
      </c>
      <c r="AQ71" t="s">
        <v>8525</v>
      </c>
    </row>
    <row r="72" spans="36:43" x14ac:dyDescent="0.35">
      <c r="AJ72" t="s">
        <v>7607</v>
      </c>
      <c r="AK72">
        <v>10000</v>
      </c>
      <c r="AL72" t="s">
        <v>8572</v>
      </c>
      <c r="AM72" t="s">
        <v>2282</v>
      </c>
      <c r="AN72" t="s">
        <v>8556</v>
      </c>
      <c r="AO72" t="s">
        <v>3063</v>
      </c>
      <c r="AP72" t="s">
        <v>7615</v>
      </c>
      <c r="AQ72" t="s">
        <v>8525</v>
      </c>
    </row>
    <row r="73" spans="36:43" x14ac:dyDescent="0.35">
      <c r="AJ73" t="s">
        <v>7546</v>
      </c>
      <c r="AK73">
        <v>10000</v>
      </c>
      <c r="AL73" t="s">
        <v>8572</v>
      </c>
      <c r="AM73" t="s">
        <v>2282</v>
      </c>
      <c r="AN73" t="s">
        <v>8559</v>
      </c>
      <c r="AO73" t="s">
        <v>2668</v>
      </c>
      <c r="AP73" t="s">
        <v>7555</v>
      </c>
      <c r="AQ73" t="s">
        <v>8525</v>
      </c>
    </row>
  </sheetData>
  <autoFilter ref="AJ1:AS1" xr:uid="{B046B935-B1C5-466B-B687-087309D22A8B}">
    <sortState ref="AJ2:AS73">
      <sortCondition ref="AM1"/>
    </sortState>
  </autoFilter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0837D-BEA8-4547-95BF-20A1F6521767}">
  <sheetPr codeName="Sheet9"/>
  <dimension ref="E3:R485"/>
  <sheetViews>
    <sheetView zoomScale="80" zoomScaleNormal="80" workbookViewId="0">
      <selection activeCell="B2" sqref="B2:B160"/>
    </sheetView>
  </sheetViews>
  <sheetFormatPr defaultRowHeight="14.5" x14ac:dyDescent="0.35"/>
  <cols>
    <col min="1" max="1" width="13.26953125" bestFit="1" customWidth="1"/>
    <col min="4" max="4" width="24.54296875" bestFit="1" customWidth="1"/>
    <col min="5" max="5" width="16.453125" bestFit="1" customWidth="1"/>
    <col min="7" max="7" width="12.1796875" customWidth="1"/>
    <col min="8" max="8" width="3" customWidth="1"/>
    <col min="9" max="9" width="25" bestFit="1" customWidth="1"/>
    <col min="10" max="10" width="22.26953125" customWidth="1"/>
    <col min="15" max="15" width="14.1796875" bestFit="1" customWidth="1"/>
    <col min="18" max="18" width="25.1796875" bestFit="1" customWidth="1"/>
  </cols>
  <sheetData>
    <row r="3" spans="5:18" x14ac:dyDescent="0.35">
      <c r="E3" s="11"/>
      <c r="F3" s="11"/>
      <c r="G3" s="11"/>
      <c r="H3" s="11"/>
      <c r="I3" s="11"/>
      <c r="O3" s="11" t="s">
        <v>2253</v>
      </c>
      <c r="P3" s="11"/>
      <c r="Q3" s="11"/>
      <c r="R3" s="11" t="s">
        <v>2253</v>
      </c>
    </row>
    <row r="4" spans="5:18" x14ac:dyDescent="0.35">
      <c r="I4" s="16" t="s">
        <v>2259</v>
      </c>
      <c r="J4" t="s">
        <v>8594</v>
      </c>
      <c r="O4" s="12" t="s">
        <v>8588</v>
      </c>
      <c r="R4" s="12" t="s">
        <v>38</v>
      </c>
    </row>
    <row r="5" spans="5:18" x14ac:dyDescent="0.35">
      <c r="H5" s="14"/>
      <c r="I5" s="16" t="s">
        <v>2261</v>
      </c>
      <c r="J5" t="s">
        <v>8361</v>
      </c>
      <c r="O5" s="12" t="s">
        <v>8589</v>
      </c>
      <c r="R5" s="13" t="s">
        <v>3287</v>
      </c>
    </row>
    <row r="6" spans="5:18" x14ac:dyDescent="0.35">
      <c r="I6" s="15" t="s">
        <v>2260</v>
      </c>
      <c r="J6" t="str">
        <f>INDEX('Sheet2 (2)'!$B:$B,MATCH(J5,'Sheet2 (2)'!$H:$H,0))</f>
        <v>C3D16065A - no package match</v>
      </c>
      <c r="O6" s="12" t="s">
        <v>8590</v>
      </c>
      <c r="R6" s="13" t="s">
        <v>3282</v>
      </c>
    </row>
    <row r="7" spans="5:18" x14ac:dyDescent="0.35">
      <c r="O7" s="12" t="s">
        <v>8591</v>
      </c>
      <c r="R7" s="13" t="s">
        <v>3269</v>
      </c>
    </row>
    <row r="8" spans="5:18" x14ac:dyDescent="0.35">
      <c r="O8" s="12" t="s">
        <v>8593</v>
      </c>
      <c r="R8" s="13" t="s">
        <v>3256</v>
      </c>
    </row>
    <row r="9" spans="5:18" x14ac:dyDescent="0.35">
      <c r="O9" s="12" t="s">
        <v>8594</v>
      </c>
      <c r="R9" s="13" t="s">
        <v>3242</v>
      </c>
    </row>
    <row r="10" spans="5:18" x14ac:dyDescent="0.35">
      <c r="O10" s="12" t="s">
        <v>2254</v>
      </c>
      <c r="R10" s="13" t="s">
        <v>3221</v>
      </c>
    </row>
    <row r="11" spans="5:18" x14ac:dyDescent="0.35">
      <c r="R11" s="13" t="s">
        <v>3216</v>
      </c>
    </row>
    <row r="12" spans="5:18" x14ac:dyDescent="0.35">
      <c r="R12" s="13" t="s">
        <v>3205</v>
      </c>
    </row>
    <row r="13" spans="5:18" x14ac:dyDescent="0.35">
      <c r="R13" s="13" t="s">
        <v>3195</v>
      </c>
    </row>
    <row r="14" spans="5:18" x14ac:dyDescent="0.35">
      <c r="R14" s="13" t="s">
        <v>3185</v>
      </c>
    </row>
    <row r="15" spans="5:18" x14ac:dyDescent="0.35">
      <c r="R15" s="13" t="s">
        <v>3174</v>
      </c>
    </row>
    <row r="16" spans="5:18" x14ac:dyDescent="0.35">
      <c r="R16" s="13" t="s">
        <v>3160</v>
      </c>
    </row>
    <row r="17" spans="18:18" x14ac:dyDescent="0.35">
      <c r="R17" s="13" t="s">
        <v>3145</v>
      </c>
    </row>
    <row r="18" spans="18:18" x14ac:dyDescent="0.35">
      <c r="R18" s="13" t="s">
        <v>3130</v>
      </c>
    </row>
    <row r="19" spans="18:18" x14ac:dyDescent="0.35">
      <c r="R19" s="13" t="s">
        <v>3116</v>
      </c>
    </row>
    <row r="20" spans="18:18" x14ac:dyDescent="0.35">
      <c r="R20" s="13" t="s">
        <v>3100</v>
      </c>
    </row>
    <row r="21" spans="18:18" x14ac:dyDescent="0.35">
      <c r="R21" s="13" t="s">
        <v>3081</v>
      </c>
    </row>
    <row r="22" spans="18:18" x14ac:dyDescent="0.35">
      <c r="R22" s="13" t="s">
        <v>3075</v>
      </c>
    </row>
    <row r="23" spans="18:18" x14ac:dyDescent="0.35">
      <c r="R23" s="13" t="s">
        <v>3060</v>
      </c>
    </row>
    <row r="24" spans="18:18" x14ac:dyDescent="0.35">
      <c r="R24" s="13" t="s">
        <v>3047</v>
      </c>
    </row>
    <row r="25" spans="18:18" x14ac:dyDescent="0.35">
      <c r="R25" s="13" t="s">
        <v>3034</v>
      </c>
    </row>
    <row r="26" spans="18:18" x14ac:dyDescent="0.35">
      <c r="R26" s="13" t="s">
        <v>3020</v>
      </c>
    </row>
    <row r="27" spans="18:18" x14ac:dyDescent="0.35">
      <c r="R27" s="13" t="s">
        <v>3007</v>
      </c>
    </row>
    <row r="28" spans="18:18" x14ac:dyDescent="0.35">
      <c r="R28" s="13" t="s">
        <v>2993</v>
      </c>
    </row>
    <row r="29" spans="18:18" x14ac:dyDescent="0.35">
      <c r="R29" s="13" t="s">
        <v>2973</v>
      </c>
    </row>
    <row r="30" spans="18:18" x14ac:dyDescent="0.35">
      <c r="R30" s="13" t="s">
        <v>2968</v>
      </c>
    </row>
    <row r="31" spans="18:18" x14ac:dyDescent="0.35">
      <c r="R31" s="13" t="s">
        <v>2950</v>
      </c>
    </row>
    <row r="32" spans="18:18" x14ac:dyDescent="0.35">
      <c r="R32" s="13" t="s">
        <v>2943</v>
      </c>
    </row>
    <row r="33" spans="18:18" x14ac:dyDescent="0.35">
      <c r="R33" s="13" t="s">
        <v>2921</v>
      </c>
    </row>
    <row r="34" spans="18:18" x14ac:dyDescent="0.35">
      <c r="R34" s="13" t="s">
        <v>2907</v>
      </c>
    </row>
    <row r="35" spans="18:18" x14ac:dyDescent="0.35">
      <c r="R35" s="13" t="s">
        <v>2894</v>
      </c>
    </row>
    <row r="36" spans="18:18" x14ac:dyDescent="0.35">
      <c r="R36" s="13" t="s">
        <v>2889</v>
      </c>
    </row>
    <row r="37" spans="18:18" x14ac:dyDescent="0.35">
      <c r="R37" s="13" t="s">
        <v>2870</v>
      </c>
    </row>
    <row r="38" spans="18:18" x14ac:dyDescent="0.35">
      <c r="R38" s="13" t="s">
        <v>2863</v>
      </c>
    </row>
    <row r="39" spans="18:18" x14ac:dyDescent="0.35">
      <c r="R39" s="13" t="s">
        <v>2840</v>
      </c>
    </row>
    <row r="40" spans="18:18" x14ac:dyDescent="0.35">
      <c r="R40" s="13" t="s">
        <v>2833</v>
      </c>
    </row>
    <row r="41" spans="18:18" x14ac:dyDescent="0.35">
      <c r="R41" s="13" t="s">
        <v>2814</v>
      </c>
    </row>
    <row r="42" spans="18:18" x14ac:dyDescent="0.35">
      <c r="R42" s="13" t="s">
        <v>2800</v>
      </c>
    </row>
    <row r="43" spans="18:18" x14ac:dyDescent="0.35">
      <c r="R43" s="13" t="s">
        <v>2785</v>
      </c>
    </row>
    <row r="44" spans="18:18" x14ac:dyDescent="0.35">
      <c r="R44" s="13" t="s">
        <v>2779</v>
      </c>
    </row>
    <row r="45" spans="18:18" x14ac:dyDescent="0.35">
      <c r="R45" s="13" t="s">
        <v>2767</v>
      </c>
    </row>
    <row r="46" spans="18:18" x14ac:dyDescent="0.35">
      <c r="R46" s="13" t="s">
        <v>2748</v>
      </c>
    </row>
    <row r="47" spans="18:18" x14ac:dyDescent="0.35">
      <c r="R47" s="13" t="s">
        <v>2734</v>
      </c>
    </row>
    <row r="48" spans="18:18" x14ac:dyDescent="0.35">
      <c r="R48" s="13" t="s">
        <v>2720</v>
      </c>
    </row>
    <row r="49" spans="18:18" x14ac:dyDescent="0.35">
      <c r="R49" s="13" t="s">
        <v>2714</v>
      </c>
    </row>
    <row r="50" spans="18:18" x14ac:dyDescent="0.35">
      <c r="R50" s="13" t="s">
        <v>2707</v>
      </c>
    </row>
    <row r="51" spans="18:18" x14ac:dyDescent="0.35">
      <c r="R51" s="13" t="s">
        <v>2694</v>
      </c>
    </row>
    <row r="52" spans="18:18" x14ac:dyDescent="0.35">
      <c r="R52" s="13" t="s">
        <v>2671</v>
      </c>
    </row>
    <row r="53" spans="18:18" x14ac:dyDescent="0.35">
      <c r="R53" s="13" t="s">
        <v>2656</v>
      </c>
    </row>
    <row r="54" spans="18:18" x14ac:dyDescent="0.35">
      <c r="R54" s="13" t="s">
        <v>2642</v>
      </c>
    </row>
    <row r="55" spans="18:18" x14ac:dyDescent="0.35">
      <c r="R55" s="13" t="s">
        <v>2628</v>
      </c>
    </row>
    <row r="56" spans="18:18" x14ac:dyDescent="0.35">
      <c r="R56" s="13" t="s">
        <v>2613</v>
      </c>
    </row>
    <row r="57" spans="18:18" x14ac:dyDescent="0.35">
      <c r="R57" s="13" t="s">
        <v>2599</v>
      </c>
    </row>
    <row r="58" spans="18:18" x14ac:dyDescent="0.35">
      <c r="R58" s="13" t="s">
        <v>2584</v>
      </c>
    </row>
    <row r="59" spans="18:18" x14ac:dyDescent="0.35">
      <c r="R59" s="13" t="s">
        <v>2577</v>
      </c>
    </row>
    <row r="60" spans="18:18" x14ac:dyDescent="0.35">
      <c r="R60" s="13" t="s">
        <v>2563</v>
      </c>
    </row>
    <row r="61" spans="18:18" x14ac:dyDescent="0.35">
      <c r="R61" s="13" t="s">
        <v>2548</v>
      </c>
    </row>
    <row r="62" spans="18:18" x14ac:dyDescent="0.35">
      <c r="R62" s="13" t="s">
        <v>2526</v>
      </c>
    </row>
    <row r="63" spans="18:18" x14ac:dyDescent="0.35">
      <c r="R63" s="13" t="s">
        <v>2517</v>
      </c>
    </row>
    <row r="64" spans="18:18" x14ac:dyDescent="0.35">
      <c r="R64" s="13" t="s">
        <v>2504</v>
      </c>
    </row>
    <row r="65" spans="18:18" x14ac:dyDescent="0.35">
      <c r="R65" s="13" t="s">
        <v>2494</v>
      </c>
    </row>
    <row r="66" spans="18:18" x14ac:dyDescent="0.35">
      <c r="R66" s="13" t="s">
        <v>2481</v>
      </c>
    </row>
    <row r="67" spans="18:18" x14ac:dyDescent="0.35">
      <c r="R67" s="13" t="s">
        <v>2467</v>
      </c>
    </row>
    <row r="68" spans="18:18" x14ac:dyDescent="0.35">
      <c r="R68" s="13" t="s">
        <v>2453</v>
      </c>
    </row>
    <row r="69" spans="18:18" x14ac:dyDescent="0.35">
      <c r="R69" s="13" t="s">
        <v>2447</v>
      </c>
    </row>
    <row r="70" spans="18:18" x14ac:dyDescent="0.35">
      <c r="R70" s="13" t="s">
        <v>2435</v>
      </c>
    </row>
    <row r="71" spans="18:18" x14ac:dyDescent="0.35">
      <c r="R71" s="13" t="s">
        <v>2421</v>
      </c>
    </row>
    <row r="72" spans="18:18" x14ac:dyDescent="0.35">
      <c r="R72" s="13" t="s">
        <v>2399</v>
      </c>
    </row>
    <row r="73" spans="18:18" x14ac:dyDescent="0.35">
      <c r="R73" s="13" t="s">
        <v>2393</v>
      </c>
    </row>
    <row r="74" spans="18:18" x14ac:dyDescent="0.35">
      <c r="R74" s="13" t="s">
        <v>2380</v>
      </c>
    </row>
    <row r="75" spans="18:18" x14ac:dyDescent="0.35">
      <c r="R75" s="13" t="s">
        <v>2364</v>
      </c>
    </row>
    <row r="76" spans="18:18" x14ac:dyDescent="0.35">
      <c r="R76" s="13" t="s">
        <v>2353</v>
      </c>
    </row>
    <row r="77" spans="18:18" x14ac:dyDescent="0.35">
      <c r="R77" s="13" t="s">
        <v>2338</v>
      </c>
    </row>
    <row r="78" spans="18:18" x14ac:dyDescent="0.35">
      <c r="R78" s="13" t="s">
        <v>2325</v>
      </c>
    </row>
    <row r="79" spans="18:18" x14ac:dyDescent="0.35">
      <c r="R79" s="13" t="s">
        <v>2321</v>
      </c>
    </row>
    <row r="80" spans="18:18" x14ac:dyDescent="0.35">
      <c r="R80" s="13" t="s">
        <v>2307</v>
      </c>
    </row>
    <row r="81" spans="18:18" x14ac:dyDescent="0.35">
      <c r="R81" s="13" t="s">
        <v>2293</v>
      </c>
    </row>
    <row r="82" spans="18:18" x14ac:dyDescent="0.35">
      <c r="R82" s="13" t="s">
        <v>2267</v>
      </c>
    </row>
    <row r="83" spans="18:18" x14ac:dyDescent="0.35">
      <c r="R83" s="12" t="s">
        <v>8575</v>
      </c>
    </row>
    <row r="84" spans="18:18" x14ac:dyDescent="0.35">
      <c r="R84" s="13" t="s">
        <v>4307</v>
      </c>
    </row>
    <row r="85" spans="18:18" x14ac:dyDescent="0.35">
      <c r="R85" s="13" t="s">
        <v>4292</v>
      </c>
    </row>
    <row r="86" spans="18:18" x14ac:dyDescent="0.35">
      <c r="R86" s="13" t="s">
        <v>4274</v>
      </c>
    </row>
    <row r="87" spans="18:18" x14ac:dyDescent="0.35">
      <c r="R87" s="13" t="s">
        <v>4259</v>
      </c>
    </row>
    <row r="88" spans="18:18" x14ac:dyDescent="0.35">
      <c r="R88" s="13" t="s">
        <v>4246</v>
      </c>
    </row>
    <row r="89" spans="18:18" x14ac:dyDescent="0.35">
      <c r="R89" s="13" t="s">
        <v>4227</v>
      </c>
    </row>
    <row r="90" spans="18:18" x14ac:dyDescent="0.35">
      <c r="R90" s="13" t="s">
        <v>4211</v>
      </c>
    </row>
    <row r="91" spans="18:18" x14ac:dyDescent="0.35">
      <c r="R91" s="13" t="s">
        <v>4194</v>
      </c>
    </row>
    <row r="92" spans="18:18" x14ac:dyDescent="0.35">
      <c r="R92" s="13" t="s">
        <v>4179</v>
      </c>
    </row>
    <row r="93" spans="18:18" x14ac:dyDescent="0.35">
      <c r="R93" s="13" t="s">
        <v>4164</v>
      </c>
    </row>
    <row r="94" spans="18:18" x14ac:dyDescent="0.35">
      <c r="R94" s="13" t="s">
        <v>4146</v>
      </c>
    </row>
    <row r="95" spans="18:18" x14ac:dyDescent="0.35">
      <c r="R95" s="13" t="s">
        <v>4131</v>
      </c>
    </row>
    <row r="96" spans="18:18" x14ac:dyDescent="0.35">
      <c r="R96" s="13" t="s">
        <v>4117</v>
      </c>
    </row>
    <row r="97" spans="18:18" x14ac:dyDescent="0.35">
      <c r="R97" s="13" t="s">
        <v>4110</v>
      </c>
    </row>
    <row r="98" spans="18:18" x14ac:dyDescent="0.35">
      <c r="R98" s="13" t="s">
        <v>4091</v>
      </c>
    </row>
    <row r="99" spans="18:18" x14ac:dyDescent="0.35">
      <c r="R99" s="13" t="s">
        <v>4073</v>
      </c>
    </row>
    <row r="100" spans="18:18" x14ac:dyDescent="0.35">
      <c r="R100" s="13" t="s">
        <v>4055</v>
      </c>
    </row>
    <row r="101" spans="18:18" x14ac:dyDescent="0.35">
      <c r="R101" s="13" t="s">
        <v>4040</v>
      </c>
    </row>
    <row r="102" spans="18:18" x14ac:dyDescent="0.35">
      <c r="R102" s="13" t="s">
        <v>4025</v>
      </c>
    </row>
    <row r="103" spans="18:18" x14ac:dyDescent="0.35">
      <c r="R103" s="13" t="s">
        <v>4008</v>
      </c>
    </row>
    <row r="104" spans="18:18" x14ac:dyDescent="0.35">
      <c r="R104" s="13" t="s">
        <v>4001</v>
      </c>
    </row>
    <row r="105" spans="18:18" x14ac:dyDescent="0.35">
      <c r="R105" s="13" t="s">
        <v>3986</v>
      </c>
    </row>
    <row r="106" spans="18:18" x14ac:dyDescent="0.35">
      <c r="R106" s="13" t="s">
        <v>3964</v>
      </c>
    </row>
    <row r="107" spans="18:18" x14ac:dyDescent="0.35">
      <c r="R107" s="13" t="s">
        <v>3947</v>
      </c>
    </row>
    <row r="108" spans="18:18" x14ac:dyDescent="0.35">
      <c r="R108" s="13" t="s">
        <v>3929</v>
      </c>
    </row>
    <row r="109" spans="18:18" x14ac:dyDescent="0.35">
      <c r="R109" s="13" t="s">
        <v>3911</v>
      </c>
    </row>
    <row r="110" spans="18:18" x14ac:dyDescent="0.35">
      <c r="R110" s="13" t="s">
        <v>3896</v>
      </c>
    </row>
    <row r="111" spans="18:18" x14ac:dyDescent="0.35">
      <c r="R111" s="13" t="s">
        <v>3883</v>
      </c>
    </row>
    <row r="112" spans="18:18" x14ac:dyDescent="0.35">
      <c r="R112" s="13" t="s">
        <v>3864</v>
      </c>
    </row>
    <row r="113" spans="18:18" x14ac:dyDescent="0.35">
      <c r="R113" s="13" t="s">
        <v>3855</v>
      </c>
    </row>
    <row r="114" spans="18:18" x14ac:dyDescent="0.35">
      <c r="R114" s="13" t="s">
        <v>3830</v>
      </c>
    </row>
    <row r="115" spans="18:18" x14ac:dyDescent="0.35">
      <c r="R115" s="13" t="s">
        <v>3822</v>
      </c>
    </row>
    <row r="116" spans="18:18" x14ac:dyDescent="0.35">
      <c r="R116" s="13" t="s">
        <v>3797</v>
      </c>
    </row>
    <row r="117" spans="18:18" x14ac:dyDescent="0.35">
      <c r="R117" s="13" t="s">
        <v>3781</v>
      </c>
    </row>
    <row r="118" spans="18:18" x14ac:dyDescent="0.35">
      <c r="R118" s="13" t="s">
        <v>3766</v>
      </c>
    </row>
    <row r="119" spans="18:18" x14ac:dyDescent="0.35">
      <c r="R119" s="13" t="s">
        <v>3753</v>
      </c>
    </row>
    <row r="120" spans="18:18" x14ac:dyDescent="0.35">
      <c r="R120" s="13" t="s">
        <v>3738</v>
      </c>
    </row>
    <row r="121" spans="18:18" x14ac:dyDescent="0.35">
      <c r="R121" s="13" t="s">
        <v>3719</v>
      </c>
    </row>
    <row r="122" spans="18:18" x14ac:dyDescent="0.35">
      <c r="R122" s="13" t="s">
        <v>3698</v>
      </c>
    </row>
    <row r="123" spans="18:18" x14ac:dyDescent="0.35">
      <c r="R123" s="13" t="s">
        <v>3683</v>
      </c>
    </row>
    <row r="124" spans="18:18" x14ac:dyDescent="0.35">
      <c r="R124" s="13" t="s">
        <v>3670</v>
      </c>
    </row>
    <row r="125" spans="18:18" x14ac:dyDescent="0.35">
      <c r="R125" s="13" t="s">
        <v>3656</v>
      </c>
    </row>
    <row r="126" spans="18:18" x14ac:dyDescent="0.35">
      <c r="R126" s="13" t="s">
        <v>3648</v>
      </c>
    </row>
    <row r="127" spans="18:18" x14ac:dyDescent="0.35">
      <c r="R127" s="13" t="s">
        <v>3628</v>
      </c>
    </row>
    <row r="128" spans="18:18" x14ac:dyDescent="0.35">
      <c r="R128" s="13" t="s">
        <v>3622</v>
      </c>
    </row>
    <row r="129" spans="18:18" x14ac:dyDescent="0.35">
      <c r="R129" s="13" t="s">
        <v>3609</v>
      </c>
    </row>
    <row r="130" spans="18:18" x14ac:dyDescent="0.35">
      <c r="R130" s="13" t="s">
        <v>3588</v>
      </c>
    </row>
    <row r="131" spans="18:18" x14ac:dyDescent="0.35">
      <c r="R131" s="13" t="s">
        <v>3574</v>
      </c>
    </row>
    <row r="132" spans="18:18" x14ac:dyDescent="0.35">
      <c r="R132" s="13" t="s">
        <v>3568</v>
      </c>
    </row>
    <row r="133" spans="18:18" x14ac:dyDescent="0.35">
      <c r="R133" s="13" t="s">
        <v>3556</v>
      </c>
    </row>
    <row r="134" spans="18:18" x14ac:dyDescent="0.35">
      <c r="R134" s="13" t="s">
        <v>3541</v>
      </c>
    </row>
    <row r="135" spans="18:18" x14ac:dyDescent="0.35">
      <c r="R135" s="13" t="s">
        <v>3518</v>
      </c>
    </row>
    <row r="136" spans="18:18" x14ac:dyDescent="0.35">
      <c r="R136" s="13" t="s">
        <v>3512</v>
      </c>
    </row>
    <row r="137" spans="18:18" x14ac:dyDescent="0.35">
      <c r="R137" s="13" t="s">
        <v>3493</v>
      </c>
    </row>
    <row r="138" spans="18:18" x14ac:dyDescent="0.35">
      <c r="R138" s="13" t="s">
        <v>3475</v>
      </c>
    </row>
    <row r="139" spans="18:18" x14ac:dyDescent="0.35">
      <c r="R139" s="13" t="s">
        <v>3462</v>
      </c>
    </row>
    <row r="140" spans="18:18" x14ac:dyDescent="0.35">
      <c r="R140" s="13" t="s">
        <v>3456</v>
      </c>
    </row>
    <row r="141" spans="18:18" x14ac:dyDescent="0.35">
      <c r="R141" s="13" t="s">
        <v>3436</v>
      </c>
    </row>
    <row r="142" spans="18:18" x14ac:dyDescent="0.35">
      <c r="R142" s="13" t="s">
        <v>3429</v>
      </c>
    </row>
    <row r="143" spans="18:18" x14ac:dyDescent="0.35">
      <c r="R143" s="13" t="s">
        <v>3407</v>
      </c>
    </row>
    <row r="144" spans="18:18" x14ac:dyDescent="0.35">
      <c r="R144" s="13" t="s">
        <v>3394</v>
      </c>
    </row>
    <row r="145" spans="18:18" x14ac:dyDescent="0.35">
      <c r="R145" s="13" t="s">
        <v>3380</v>
      </c>
    </row>
    <row r="146" spans="18:18" x14ac:dyDescent="0.35">
      <c r="R146" s="13" t="s">
        <v>3373</v>
      </c>
    </row>
    <row r="147" spans="18:18" x14ac:dyDescent="0.35">
      <c r="R147" s="13" t="s">
        <v>3361</v>
      </c>
    </row>
    <row r="148" spans="18:18" x14ac:dyDescent="0.35">
      <c r="R148" s="13" t="s">
        <v>3349</v>
      </c>
    </row>
    <row r="149" spans="18:18" x14ac:dyDescent="0.35">
      <c r="R149" s="13" t="s">
        <v>3327</v>
      </c>
    </row>
    <row r="150" spans="18:18" x14ac:dyDescent="0.35">
      <c r="R150" s="13" t="s">
        <v>3320</v>
      </c>
    </row>
    <row r="151" spans="18:18" x14ac:dyDescent="0.35">
      <c r="R151" s="13" t="s">
        <v>3301</v>
      </c>
    </row>
    <row r="152" spans="18:18" x14ac:dyDescent="0.35">
      <c r="R152" s="12" t="s">
        <v>288</v>
      </c>
    </row>
    <row r="153" spans="18:18" x14ac:dyDescent="0.35">
      <c r="R153" s="13" t="s">
        <v>7514</v>
      </c>
    </row>
    <row r="154" spans="18:18" x14ac:dyDescent="0.35">
      <c r="R154" s="13" t="s">
        <v>7503</v>
      </c>
    </row>
    <row r="155" spans="18:18" x14ac:dyDescent="0.35">
      <c r="R155" s="13" t="s">
        <v>7499</v>
      </c>
    </row>
    <row r="156" spans="18:18" x14ac:dyDescent="0.35">
      <c r="R156" s="13" t="s">
        <v>7483</v>
      </c>
    </row>
    <row r="157" spans="18:18" x14ac:dyDescent="0.35">
      <c r="R157" s="13" t="s">
        <v>7472</v>
      </c>
    </row>
    <row r="158" spans="18:18" x14ac:dyDescent="0.35">
      <c r="R158" s="13" t="s">
        <v>7468</v>
      </c>
    </row>
    <row r="159" spans="18:18" x14ac:dyDescent="0.35">
      <c r="R159" s="13" t="s">
        <v>7451</v>
      </c>
    </row>
    <row r="160" spans="18:18" x14ac:dyDescent="0.35">
      <c r="R160" s="13" t="s">
        <v>7442</v>
      </c>
    </row>
    <row r="161" spans="18:18" x14ac:dyDescent="0.35">
      <c r="R161" s="13" t="s">
        <v>7426</v>
      </c>
    </row>
    <row r="162" spans="18:18" x14ac:dyDescent="0.35">
      <c r="R162" s="13" t="s">
        <v>7422</v>
      </c>
    </row>
    <row r="163" spans="18:18" x14ac:dyDescent="0.35">
      <c r="R163" s="13" t="s">
        <v>7400</v>
      </c>
    </row>
    <row r="164" spans="18:18" x14ac:dyDescent="0.35">
      <c r="R164" s="13" t="s">
        <v>7391</v>
      </c>
    </row>
    <row r="165" spans="18:18" x14ac:dyDescent="0.35">
      <c r="R165" s="13" t="s">
        <v>7375</v>
      </c>
    </row>
    <row r="166" spans="18:18" x14ac:dyDescent="0.35">
      <c r="R166" s="13" t="s">
        <v>7370</v>
      </c>
    </row>
    <row r="167" spans="18:18" x14ac:dyDescent="0.35">
      <c r="R167" s="13" t="s">
        <v>7355</v>
      </c>
    </row>
    <row r="168" spans="18:18" x14ac:dyDescent="0.35">
      <c r="R168" s="13" t="s">
        <v>7344</v>
      </c>
    </row>
    <row r="169" spans="18:18" x14ac:dyDescent="0.35">
      <c r="R169" s="13" t="s">
        <v>7341</v>
      </c>
    </row>
    <row r="170" spans="18:18" x14ac:dyDescent="0.35">
      <c r="R170" s="13" t="s">
        <v>7320</v>
      </c>
    </row>
    <row r="171" spans="18:18" x14ac:dyDescent="0.35">
      <c r="R171" s="13" t="s">
        <v>7311</v>
      </c>
    </row>
    <row r="172" spans="18:18" x14ac:dyDescent="0.35">
      <c r="R172" s="13" t="s">
        <v>7301</v>
      </c>
    </row>
    <row r="173" spans="18:18" x14ac:dyDescent="0.35">
      <c r="R173" s="13" t="s">
        <v>7298</v>
      </c>
    </row>
    <row r="174" spans="18:18" x14ac:dyDescent="0.35">
      <c r="R174" s="13" t="s">
        <v>7280</v>
      </c>
    </row>
    <row r="175" spans="18:18" x14ac:dyDescent="0.35">
      <c r="R175" s="13" t="s">
        <v>7265</v>
      </c>
    </row>
    <row r="176" spans="18:18" x14ac:dyDescent="0.35">
      <c r="R176" s="13" t="s">
        <v>7258</v>
      </c>
    </row>
    <row r="177" spans="18:18" x14ac:dyDescent="0.35">
      <c r="R177" s="13" t="s">
        <v>7255</v>
      </c>
    </row>
    <row r="178" spans="18:18" x14ac:dyDescent="0.35">
      <c r="R178" s="13" t="s">
        <v>7237</v>
      </c>
    </row>
    <row r="179" spans="18:18" x14ac:dyDescent="0.35">
      <c r="R179" s="13" t="s">
        <v>7232</v>
      </c>
    </row>
    <row r="180" spans="18:18" x14ac:dyDescent="0.35">
      <c r="R180" s="13" t="s">
        <v>7214</v>
      </c>
    </row>
    <row r="181" spans="18:18" x14ac:dyDescent="0.35">
      <c r="R181" s="13" t="s">
        <v>7210</v>
      </c>
    </row>
    <row r="182" spans="18:18" x14ac:dyDescent="0.35">
      <c r="R182" s="13" t="s">
        <v>7190</v>
      </c>
    </row>
    <row r="183" spans="18:18" x14ac:dyDescent="0.35">
      <c r="R183" s="13" t="s">
        <v>7178</v>
      </c>
    </row>
    <row r="184" spans="18:18" x14ac:dyDescent="0.35">
      <c r="R184" s="13" t="s">
        <v>7163</v>
      </c>
    </row>
    <row r="185" spans="18:18" x14ac:dyDescent="0.35">
      <c r="R185" s="13" t="s">
        <v>7149</v>
      </c>
    </row>
    <row r="186" spans="18:18" x14ac:dyDescent="0.35">
      <c r="R186" s="13" t="s">
        <v>7138</v>
      </c>
    </row>
    <row r="187" spans="18:18" x14ac:dyDescent="0.35">
      <c r="R187" s="13" t="s">
        <v>7124</v>
      </c>
    </row>
    <row r="188" spans="18:18" x14ac:dyDescent="0.35">
      <c r="R188" s="13" t="s">
        <v>7110</v>
      </c>
    </row>
    <row r="189" spans="18:18" x14ac:dyDescent="0.35">
      <c r="R189" s="13" t="s">
        <v>7099</v>
      </c>
    </row>
    <row r="190" spans="18:18" x14ac:dyDescent="0.35">
      <c r="R190" s="13" t="s">
        <v>7095</v>
      </c>
    </row>
    <row r="191" spans="18:18" x14ac:dyDescent="0.35">
      <c r="R191" s="13" t="s">
        <v>7079</v>
      </c>
    </row>
    <row r="192" spans="18:18" x14ac:dyDescent="0.35">
      <c r="R192" s="13" t="s">
        <v>7065</v>
      </c>
    </row>
    <row r="193" spans="18:18" x14ac:dyDescent="0.35">
      <c r="R193" s="13" t="s">
        <v>7051</v>
      </c>
    </row>
    <row r="194" spans="18:18" x14ac:dyDescent="0.35">
      <c r="R194" s="13" t="s">
        <v>7039</v>
      </c>
    </row>
    <row r="195" spans="18:18" x14ac:dyDescent="0.35">
      <c r="R195" s="13" t="s">
        <v>7026</v>
      </c>
    </row>
    <row r="196" spans="18:18" x14ac:dyDescent="0.35">
      <c r="R196" s="13" t="s">
        <v>7011</v>
      </c>
    </row>
    <row r="197" spans="18:18" x14ac:dyDescent="0.35">
      <c r="R197" s="13" t="s">
        <v>6998</v>
      </c>
    </row>
    <row r="198" spans="18:18" x14ac:dyDescent="0.35">
      <c r="R198" s="13" t="s">
        <v>6985</v>
      </c>
    </row>
    <row r="199" spans="18:18" x14ac:dyDescent="0.35">
      <c r="R199" s="13" t="s">
        <v>6981</v>
      </c>
    </row>
    <row r="200" spans="18:18" x14ac:dyDescent="0.35">
      <c r="R200" s="13" t="s">
        <v>6961</v>
      </c>
    </row>
    <row r="201" spans="18:18" x14ac:dyDescent="0.35">
      <c r="R201" s="13" t="s">
        <v>6950</v>
      </c>
    </row>
    <row r="202" spans="18:18" x14ac:dyDescent="0.35">
      <c r="R202" s="13" t="s">
        <v>6935</v>
      </c>
    </row>
    <row r="203" spans="18:18" x14ac:dyDescent="0.35">
      <c r="R203" s="13" t="s">
        <v>6920</v>
      </c>
    </row>
    <row r="204" spans="18:18" x14ac:dyDescent="0.35">
      <c r="R204" s="13" t="s">
        <v>6916</v>
      </c>
    </row>
    <row r="205" spans="18:18" x14ac:dyDescent="0.35">
      <c r="R205" s="13" t="s">
        <v>6895</v>
      </c>
    </row>
    <row r="206" spans="18:18" x14ac:dyDescent="0.35">
      <c r="R206" s="13" t="s">
        <v>6879</v>
      </c>
    </row>
    <row r="207" spans="18:18" x14ac:dyDescent="0.35">
      <c r="R207" s="13" t="s">
        <v>6868</v>
      </c>
    </row>
    <row r="208" spans="18:18" x14ac:dyDescent="0.35">
      <c r="R208" s="13" t="s">
        <v>6863</v>
      </c>
    </row>
    <row r="209" spans="18:18" x14ac:dyDescent="0.35">
      <c r="R209" s="13" t="s">
        <v>6848</v>
      </c>
    </row>
    <row r="210" spans="18:18" x14ac:dyDescent="0.35">
      <c r="R210" s="13" t="s">
        <v>6843</v>
      </c>
    </row>
    <row r="211" spans="18:18" x14ac:dyDescent="0.35">
      <c r="R211" s="13" t="s">
        <v>6825</v>
      </c>
    </row>
    <row r="212" spans="18:18" x14ac:dyDescent="0.35">
      <c r="R212" s="13" t="s">
        <v>6814</v>
      </c>
    </row>
    <row r="213" spans="18:18" x14ac:dyDescent="0.35">
      <c r="R213" s="13" t="s">
        <v>6800</v>
      </c>
    </row>
    <row r="214" spans="18:18" x14ac:dyDescent="0.35">
      <c r="R214" s="13" t="s">
        <v>6789</v>
      </c>
    </row>
    <row r="215" spans="18:18" x14ac:dyDescent="0.35">
      <c r="R215" s="13" t="s">
        <v>6776</v>
      </c>
    </row>
    <row r="216" spans="18:18" x14ac:dyDescent="0.35">
      <c r="R216" s="13" t="s">
        <v>6769</v>
      </c>
    </row>
    <row r="217" spans="18:18" x14ac:dyDescent="0.35">
      <c r="R217" s="13" t="s">
        <v>6757</v>
      </c>
    </row>
    <row r="218" spans="18:18" x14ac:dyDescent="0.35">
      <c r="R218" s="13" t="s">
        <v>6746</v>
      </c>
    </row>
    <row r="219" spans="18:18" x14ac:dyDescent="0.35">
      <c r="R219" s="13" t="s">
        <v>6727</v>
      </c>
    </row>
    <row r="220" spans="18:18" x14ac:dyDescent="0.35">
      <c r="R220" s="13" t="s">
        <v>6723</v>
      </c>
    </row>
    <row r="221" spans="18:18" x14ac:dyDescent="0.35">
      <c r="R221" s="13" t="s">
        <v>6713</v>
      </c>
    </row>
    <row r="222" spans="18:18" x14ac:dyDescent="0.35">
      <c r="R222" s="13" t="s">
        <v>6695</v>
      </c>
    </row>
    <row r="223" spans="18:18" x14ac:dyDescent="0.35">
      <c r="R223" s="13" t="s">
        <v>6685</v>
      </c>
    </row>
    <row r="224" spans="18:18" x14ac:dyDescent="0.35">
      <c r="R224" s="13" t="s">
        <v>6678</v>
      </c>
    </row>
    <row r="225" spans="18:18" x14ac:dyDescent="0.35">
      <c r="R225" s="13" t="s">
        <v>6662</v>
      </c>
    </row>
    <row r="226" spans="18:18" x14ac:dyDescent="0.35">
      <c r="R226" s="13" t="s">
        <v>6656</v>
      </c>
    </row>
    <row r="227" spans="18:18" x14ac:dyDescent="0.35">
      <c r="R227" s="13" t="s">
        <v>6646</v>
      </c>
    </row>
    <row r="228" spans="18:18" x14ac:dyDescent="0.35">
      <c r="R228" s="13" t="s">
        <v>6624</v>
      </c>
    </row>
    <row r="229" spans="18:18" x14ac:dyDescent="0.35">
      <c r="R229" s="13" t="s">
        <v>6618</v>
      </c>
    </row>
    <row r="230" spans="18:18" x14ac:dyDescent="0.35">
      <c r="R230" s="13" t="s">
        <v>6606</v>
      </c>
    </row>
    <row r="231" spans="18:18" x14ac:dyDescent="0.35">
      <c r="R231" s="13" t="s">
        <v>6595</v>
      </c>
    </row>
    <row r="232" spans="18:18" x14ac:dyDescent="0.35">
      <c r="R232" s="13" t="s">
        <v>6581</v>
      </c>
    </row>
    <row r="233" spans="18:18" x14ac:dyDescent="0.35">
      <c r="R233" s="13" t="s">
        <v>6565</v>
      </c>
    </row>
    <row r="234" spans="18:18" x14ac:dyDescent="0.35">
      <c r="R234" s="13" t="s">
        <v>6560</v>
      </c>
    </row>
    <row r="235" spans="18:18" x14ac:dyDescent="0.35">
      <c r="R235" s="13" t="s">
        <v>6546</v>
      </c>
    </row>
    <row r="236" spans="18:18" x14ac:dyDescent="0.35">
      <c r="R236" s="13" t="s">
        <v>6541</v>
      </c>
    </row>
    <row r="237" spans="18:18" x14ac:dyDescent="0.35">
      <c r="R237" s="13" t="s">
        <v>6523</v>
      </c>
    </row>
    <row r="238" spans="18:18" x14ac:dyDescent="0.35">
      <c r="R238" s="13" t="s">
        <v>6511</v>
      </c>
    </row>
    <row r="239" spans="18:18" x14ac:dyDescent="0.35">
      <c r="R239" s="13" t="s">
        <v>6496</v>
      </c>
    </row>
    <row r="240" spans="18:18" x14ac:dyDescent="0.35">
      <c r="R240" s="13" t="s">
        <v>6482</v>
      </c>
    </row>
    <row r="241" spans="18:18" x14ac:dyDescent="0.35">
      <c r="R241" s="12" t="s">
        <v>8574</v>
      </c>
    </row>
    <row r="242" spans="18:18" x14ac:dyDescent="0.35">
      <c r="R242" s="13" t="s">
        <v>4413</v>
      </c>
    </row>
    <row r="243" spans="18:18" x14ac:dyDescent="0.35">
      <c r="R243" s="13" t="s">
        <v>4402</v>
      </c>
    </row>
    <row r="244" spans="18:18" x14ac:dyDescent="0.35">
      <c r="R244" s="13" t="s">
        <v>4394</v>
      </c>
    </row>
    <row r="245" spans="18:18" x14ac:dyDescent="0.35">
      <c r="R245" s="13" t="s">
        <v>4387</v>
      </c>
    </row>
    <row r="246" spans="18:18" x14ac:dyDescent="0.35">
      <c r="R246" s="13" t="s">
        <v>4380</v>
      </c>
    </row>
    <row r="247" spans="18:18" x14ac:dyDescent="0.35">
      <c r="R247" s="13" t="s">
        <v>4375</v>
      </c>
    </row>
    <row r="248" spans="18:18" x14ac:dyDescent="0.35">
      <c r="R248" s="13" t="s">
        <v>4363</v>
      </c>
    </row>
    <row r="249" spans="18:18" x14ac:dyDescent="0.35">
      <c r="R249" s="13" t="s">
        <v>4355</v>
      </c>
    </row>
    <row r="250" spans="18:18" x14ac:dyDescent="0.35">
      <c r="R250" s="13" t="s">
        <v>4349</v>
      </c>
    </row>
    <row r="251" spans="18:18" x14ac:dyDescent="0.35">
      <c r="R251" s="13" t="s">
        <v>4341</v>
      </c>
    </row>
    <row r="252" spans="18:18" x14ac:dyDescent="0.35">
      <c r="R252" s="13" t="s">
        <v>4335</v>
      </c>
    </row>
    <row r="253" spans="18:18" x14ac:dyDescent="0.35">
      <c r="R253" s="13" t="s">
        <v>4325</v>
      </c>
    </row>
    <row r="254" spans="18:18" x14ac:dyDescent="0.35">
      <c r="R254" s="12" t="s">
        <v>8573</v>
      </c>
    </row>
    <row r="255" spans="18:18" x14ac:dyDescent="0.35">
      <c r="R255" s="13" t="s">
        <v>4834</v>
      </c>
    </row>
    <row r="256" spans="18:18" x14ac:dyDescent="0.35">
      <c r="R256" s="13" t="s">
        <v>4824</v>
      </c>
    </row>
    <row r="257" spans="18:18" x14ac:dyDescent="0.35">
      <c r="R257" s="13" t="s">
        <v>4815</v>
      </c>
    </row>
    <row r="258" spans="18:18" x14ac:dyDescent="0.35">
      <c r="R258" s="13" t="s">
        <v>4806</v>
      </c>
    </row>
    <row r="259" spans="18:18" x14ac:dyDescent="0.35">
      <c r="R259" s="13" t="s">
        <v>4798</v>
      </c>
    </row>
    <row r="260" spans="18:18" x14ac:dyDescent="0.35">
      <c r="R260" s="13" t="s">
        <v>4788</v>
      </c>
    </row>
    <row r="261" spans="18:18" x14ac:dyDescent="0.35">
      <c r="R261" s="13" t="s">
        <v>4778</v>
      </c>
    </row>
    <row r="262" spans="18:18" x14ac:dyDescent="0.35">
      <c r="R262" s="13" t="s">
        <v>4768</v>
      </c>
    </row>
    <row r="263" spans="18:18" x14ac:dyDescent="0.35">
      <c r="R263" s="13" t="s">
        <v>4762</v>
      </c>
    </row>
    <row r="264" spans="18:18" x14ac:dyDescent="0.35">
      <c r="R264" s="13" t="s">
        <v>4751</v>
      </c>
    </row>
    <row r="265" spans="18:18" x14ac:dyDescent="0.35">
      <c r="R265" s="13" t="s">
        <v>4740</v>
      </c>
    </row>
    <row r="266" spans="18:18" x14ac:dyDescent="0.35">
      <c r="R266" s="13" t="s">
        <v>4730</v>
      </c>
    </row>
    <row r="267" spans="18:18" x14ac:dyDescent="0.35">
      <c r="R267" s="13" t="s">
        <v>4722</v>
      </c>
    </row>
    <row r="268" spans="18:18" x14ac:dyDescent="0.35">
      <c r="R268" s="13" t="s">
        <v>4717</v>
      </c>
    </row>
    <row r="269" spans="18:18" x14ac:dyDescent="0.35">
      <c r="R269" s="13" t="s">
        <v>4707</v>
      </c>
    </row>
    <row r="270" spans="18:18" x14ac:dyDescent="0.35">
      <c r="R270" s="13" t="s">
        <v>4698</v>
      </c>
    </row>
    <row r="271" spans="18:18" x14ac:dyDescent="0.35">
      <c r="R271" s="13" t="s">
        <v>4689</v>
      </c>
    </row>
    <row r="272" spans="18:18" x14ac:dyDescent="0.35">
      <c r="R272" s="13" t="s">
        <v>4682</v>
      </c>
    </row>
    <row r="273" spans="18:18" x14ac:dyDescent="0.35">
      <c r="R273" s="13" t="s">
        <v>4672</v>
      </c>
    </row>
    <row r="274" spans="18:18" x14ac:dyDescent="0.35">
      <c r="R274" s="13" t="s">
        <v>4663</v>
      </c>
    </row>
    <row r="275" spans="18:18" x14ac:dyDescent="0.35">
      <c r="R275" s="13" t="s">
        <v>4654</v>
      </c>
    </row>
    <row r="276" spans="18:18" x14ac:dyDescent="0.35">
      <c r="R276" s="13" t="s">
        <v>4639</v>
      </c>
    </row>
    <row r="277" spans="18:18" x14ac:dyDescent="0.35">
      <c r="R277" s="13" t="s">
        <v>4629</v>
      </c>
    </row>
    <row r="278" spans="18:18" x14ac:dyDescent="0.35">
      <c r="R278" s="13" t="s">
        <v>4619</v>
      </c>
    </row>
    <row r="279" spans="18:18" x14ac:dyDescent="0.35">
      <c r="R279" s="13" t="s">
        <v>4609</v>
      </c>
    </row>
    <row r="280" spans="18:18" x14ac:dyDescent="0.35">
      <c r="R280" s="13" t="s">
        <v>4600</v>
      </c>
    </row>
    <row r="281" spans="18:18" x14ac:dyDescent="0.35">
      <c r="R281" s="13" t="s">
        <v>4588</v>
      </c>
    </row>
    <row r="282" spans="18:18" x14ac:dyDescent="0.35">
      <c r="R282" s="13" t="s">
        <v>4579</v>
      </c>
    </row>
    <row r="283" spans="18:18" x14ac:dyDescent="0.35">
      <c r="R283" s="13" t="s">
        <v>4567</v>
      </c>
    </row>
    <row r="284" spans="18:18" x14ac:dyDescent="0.35">
      <c r="R284" s="13" t="s">
        <v>4558</v>
      </c>
    </row>
    <row r="285" spans="18:18" x14ac:dyDescent="0.35">
      <c r="R285" s="13" t="s">
        <v>4549</v>
      </c>
    </row>
    <row r="286" spans="18:18" x14ac:dyDescent="0.35">
      <c r="R286" s="13" t="s">
        <v>4535</v>
      </c>
    </row>
    <row r="287" spans="18:18" x14ac:dyDescent="0.35">
      <c r="R287" s="13" t="s">
        <v>4525</v>
      </c>
    </row>
    <row r="288" spans="18:18" x14ac:dyDescent="0.35">
      <c r="R288" s="13" t="s">
        <v>4512</v>
      </c>
    </row>
    <row r="289" spans="18:18" x14ac:dyDescent="0.35">
      <c r="R289" s="13" t="s">
        <v>4499</v>
      </c>
    </row>
    <row r="290" spans="18:18" x14ac:dyDescent="0.35">
      <c r="R290" s="13" t="s">
        <v>4489</v>
      </c>
    </row>
    <row r="291" spans="18:18" x14ac:dyDescent="0.35">
      <c r="R291" s="13" t="s">
        <v>4475</v>
      </c>
    </row>
    <row r="292" spans="18:18" x14ac:dyDescent="0.35">
      <c r="R292" s="13" t="s">
        <v>4462</v>
      </c>
    </row>
    <row r="293" spans="18:18" x14ac:dyDescent="0.35">
      <c r="R293" s="13" t="s">
        <v>4449</v>
      </c>
    </row>
    <row r="294" spans="18:18" x14ac:dyDescent="0.35">
      <c r="R294" s="13" t="s">
        <v>4436</v>
      </c>
    </row>
    <row r="295" spans="18:18" x14ac:dyDescent="0.35">
      <c r="R295" s="13" t="s">
        <v>4423</v>
      </c>
    </row>
    <row r="296" spans="18:18" x14ac:dyDescent="0.35">
      <c r="R296" s="12" t="s">
        <v>8571</v>
      </c>
    </row>
    <row r="297" spans="18:18" x14ac:dyDescent="0.35">
      <c r="R297" s="13" t="s">
        <v>8393</v>
      </c>
    </row>
    <row r="298" spans="18:18" x14ac:dyDescent="0.35">
      <c r="R298" s="13" t="s">
        <v>8377</v>
      </c>
    </row>
    <row r="299" spans="18:18" x14ac:dyDescent="0.35">
      <c r="R299" s="13" t="s">
        <v>8361</v>
      </c>
    </row>
    <row r="300" spans="18:18" x14ac:dyDescent="0.35">
      <c r="R300" s="13" t="s">
        <v>8346</v>
      </c>
    </row>
    <row r="301" spans="18:18" x14ac:dyDescent="0.35">
      <c r="R301" s="13" t="s">
        <v>8330</v>
      </c>
    </row>
    <row r="302" spans="18:18" x14ac:dyDescent="0.35">
      <c r="R302" s="13" t="s">
        <v>8314</v>
      </c>
    </row>
    <row r="303" spans="18:18" x14ac:dyDescent="0.35">
      <c r="R303" s="13" t="s">
        <v>6241</v>
      </c>
    </row>
    <row r="304" spans="18:18" x14ac:dyDescent="0.35">
      <c r="R304" s="13" t="s">
        <v>6232</v>
      </c>
    </row>
    <row r="305" spans="18:18" x14ac:dyDescent="0.35">
      <c r="R305" s="13" t="s">
        <v>6219</v>
      </c>
    </row>
    <row r="306" spans="18:18" x14ac:dyDescent="0.35">
      <c r="R306" s="13" t="s">
        <v>6198</v>
      </c>
    </row>
    <row r="307" spans="18:18" x14ac:dyDescent="0.35">
      <c r="R307" s="13" t="s">
        <v>6182</v>
      </c>
    </row>
    <row r="308" spans="18:18" x14ac:dyDescent="0.35">
      <c r="R308" s="13" t="s">
        <v>6172</v>
      </c>
    </row>
    <row r="309" spans="18:18" x14ac:dyDescent="0.35">
      <c r="R309" s="13" t="s">
        <v>6157</v>
      </c>
    </row>
    <row r="310" spans="18:18" x14ac:dyDescent="0.35">
      <c r="R310" s="13" t="s">
        <v>6126</v>
      </c>
    </row>
    <row r="311" spans="18:18" x14ac:dyDescent="0.35">
      <c r="R311" s="13" t="s">
        <v>6117</v>
      </c>
    </row>
    <row r="312" spans="18:18" x14ac:dyDescent="0.35">
      <c r="R312" s="13" t="s">
        <v>6099</v>
      </c>
    </row>
    <row r="313" spans="18:18" x14ac:dyDescent="0.35">
      <c r="R313" s="13" t="s">
        <v>6079</v>
      </c>
    </row>
    <row r="314" spans="18:18" x14ac:dyDescent="0.35">
      <c r="R314" s="13" t="s">
        <v>6060</v>
      </c>
    </row>
    <row r="315" spans="18:18" x14ac:dyDescent="0.35">
      <c r="R315" s="13" t="s">
        <v>6031</v>
      </c>
    </row>
    <row r="316" spans="18:18" x14ac:dyDescent="0.35">
      <c r="R316" s="13" t="s">
        <v>6011</v>
      </c>
    </row>
    <row r="317" spans="18:18" x14ac:dyDescent="0.35">
      <c r="R317" s="13" t="s">
        <v>5989</v>
      </c>
    </row>
    <row r="318" spans="18:18" x14ac:dyDescent="0.35">
      <c r="R318" s="13" t="s">
        <v>5976</v>
      </c>
    </row>
    <row r="319" spans="18:18" x14ac:dyDescent="0.35">
      <c r="R319" s="13" t="s">
        <v>5974</v>
      </c>
    </row>
    <row r="320" spans="18:18" x14ac:dyDescent="0.35">
      <c r="R320" s="13" t="s">
        <v>5952</v>
      </c>
    </row>
    <row r="321" spans="18:18" x14ac:dyDescent="0.35">
      <c r="R321" s="13" t="s">
        <v>5928</v>
      </c>
    </row>
    <row r="322" spans="18:18" x14ac:dyDescent="0.35">
      <c r="R322" s="13" t="s">
        <v>5895</v>
      </c>
    </row>
    <row r="323" spans="18:18" x14ac:dyDescent="0.35">
      <c r="R323" s="13" t="s">
        <v>5888</v>
      </c>
    </row>
    <row r="324" spans="18:18" x14ac:dyDescent="0.35">
      <c r="R324" s="13" t="s">
        <v>5859</v>
      </c>
    </row>
    <row r="325" spans="18:18" x14ac:dyDescent="0.35">
      <c r="R325" s="13" t="s">
        <v>5844</v>
      </c>
    </row>
    <row r="326" spans="18:18" x14ac:dyDescent="0.35">
      <c r="R326" s="13" t="s">
        <v>5842</v>
      </c>
    </row>
    <row r="327" spans="18:18" x14ac:dyDescent="0.35">
      <c r="R327" s="13" t="s">
        <v>5820</v>
      </c>
    </row>
    <row r="328" spans="18:18" x14ac:dyDescent="0.35">
      <c r="R328" s="13" t="s">
        <v>5799</v>
      </c>
    </row>
    <row r="329" spans="18:18" x14ac:dyDescent="0.35">
      <c r="R329" s="13" t="s">
        <v>5773</v>
      </c>
    </row>
    <row r="330" spans="18:18" x14ac:dyDescent="0.35">
      <c r="R330" s="13" t="s">
        <v>5754</v>
      </c>
    </row>
    <row r="331" spans="18:18" x14ac:dyDescent="0.35">
      <c r="R331" s="13" t="s">
        <v>5734</v>
      </c>
    </row>
    <row r="332" spans="18:18" x14ac:dyDescent="0.35">
      <c r="R332" s="13" t="s">
        <v>5724</v>
      </c>
    </row>
    <row r="333" spans="18:18" x14ac:dyDescent="0.35">
      <c r="R333" s="13" t="s">
        <v>5704</v>
      </c>
    </row>
    <row r="334" spans="18:18" x14ac:dyDescent="0.35">
      <c r="R334" s="13" t="s">
        <v>5683</v>
      </c>
    </row>
    <row r="335" spans="18:18" x14ac:dyDescent="0.35">
      <c r="R335" s="13" t="s">
        <v>5661</v>
      </c>
    </row>
    <row r="336" spans="18:18" x14ac:dyDescent="0.35">
      <c r="R336" s="13" t="s">
        <v>5640</v>
      </c>
    </row>
    <row r="337" spans="18:18" x14ac:dyDescent="0.35">
      <c r="R337" s="13" t="s">
        <v>5619</v>
      </c>
    </row>
    <row r="338" spans="18:18" x14ac:dyDescent="0.35">
      <c r="R338" s="13" t="s">
        <v>5599</v>
      </c>
    </row>
    <row r="339" spans="18:18" x14ac:dyDescent="0.35">
      <c r="R339" s="13" t="s">
        <v>5597</v>
      </c>
    </row>
    <row r="340" spans="18:18" x14ac:dyDescent="0.35">
      <c r="R340" s="13" t="s">
        <v>5560</v>
      </c>
    </row>
    <row r="341" spans="18:18" x14ac:dyDescent="0.35">
      <c r="R341" s="13" t="s">
        <v>5550</v>
      </c>
    </row>
    <row r="342" spans="18:18" x14ac:dyDescent="0.35">
      <c r="R342" s="13" t="s">
        <v>5538</v>
      </c>
    </row>
    <row r="343" spans="18:18" x14ac:dyDescent="0.35">
      <c r="R343" s="13" t="s">
        <v>5501</v>
      </c>
    </row>
    <row r="344" spans="18:18" x14ac:dyDescent="0.35">
      <c r="R344" s="13" t="s">
        <v>5490</v>
      </c>
    </row>
    <row r="345" spans="18:18" x14ac:dyDescent="0.35">
      <c r="R345" s="13" t="s">
        <v>5460</v>
      </c>
    </row>
    <row r="346" spans="18:18" x14ac:dyDescent="0.35">
      <c r="R346" s="13" t="s">
        <v>5440</v>
      </c>
    </row>
    <row r="347" spans="18:18" x14ac:dyDescent="0.35">
      <c r="R347" s="13" t="s">
        <v>5419</v>
      </c>
    </row>
    <row r="348" spans="18:18" x14ac:dyDescent="0.35">
      <c r="R348" s="13" t="s">
        <v>5399</v>
      </c>
    </row>
    <row r="349" spans="18:18" x14ac:dyDescent="0.35">
      <c r="R349" s="13" t="s">
        <v>5396</v>
      </c>
    </row>
    <row r="350" spans="18:18" x14ac:dyDescent="0.35">
      <c r="R350" s="13" t="s">
        <v>5379</v>
      </c>
    </row>
    <row r="351" spans="18:18" x14ac:dyDescent="0.35">
      <c r="R351" s="13" t="s">
        <v>5366</v>
      </c>
    </row>
    <row r="352" spans="18:18" x14ac:dyDescent="0.35">
      <c r="R352" s="13" t="s">
        <v>5353</v>
      </c>
    </row>
    <row r="353" spans="18:18" x14ac:dyDescent="0.35">
      <c r="R353" s="13" t="s">
        <v>5350</v>
      </c>
    </row>
    <row r="354" spans="18:18" x14ac:dyDescent="0.35">
      <c r="R354" s="13" t="s">
        <v>5334</v>
      </c>
    </row>
    <row r="355" spans="18:18" x14ac:dyDescent="0.35">
      <c r="R355" s="13" t="s">
        <v>5326</v>
      </c>
    </row>
    <row r="356" spans="18:18" x14ac:dyDescent="0.35">
      <c r="R356" s="13" t="s">
        <v>5313</v>
      </c>
    </row>
    <row r="357" spans="18:18" x14ac:dyDescent="0.35">
      <c r="R357" s="13" t="s">
        <v>5297</v>
      </c>
    </row>
    <row r="358" spans="18:18" x14ac:dyDescent="0.35">
      <c r="R358" s="13" t="s">
        <v>5284</v>
      </c>
    </row>
    <row r="359" spans="18:18" x14ac:dyDescent="0.35">
      <c r="R359" s="13" t="s">
        <v>5281</v>
      </c>
    </row>
    <row r="360" spans="18:18" x14ac:dyDescent="0.35">
      <c r="R360" s="13" t="s">
        <v>5272</v>
      </c>
    </row>
    <row r="361" spans="18:18" x14ac:dyDescent="0.35">
      <c r="R361" s="13" t="s">
        <v>5256</v>
      </c>
    </row>
    <row r="362" spans="18:18" x14ac:dyDescent="0.35">
      <c r="R362" s="13" t="s">
        <v>5248</v>
      </c>
    </row>
    <row r="363" spans="18:18" x14ac:dyDescent="0.35">
      <c r="R363" s="13" t="s">
        <v>5240</v>
      </c>
    </row>
    <row r="364" spans="18:18" x14ac:dyDescent="0.35">
      <c r="R364" s="13" t="s">
        <v>5234</v>
      </c>
    </row>
    <row r="365" spans="18:18" x14ac:dyDescent="0.35">
      <c r="R365" s="13" t="s">
        <v>5222</v>
      </c>
    </row>
    <row r="366" spans="18:18" x14ac:dyDescent="0.35">
      <c r="R366" s="13" t="s">
        <v>5211</v>
      </c>
    </row>
    <row r="367" spans="18:18" x14ac:dyDescent="0.35">
      <c r="R367" s="13" t="s">
        <v>5201</v>
      </c>
    </row>
    <row r="368" spans="18:18" x14ac:dyDescent="0.35">
      <c r="R368" s="13" t="s">
        <v>5186</v>
      </c>
    </row>
    <row r="369" spans="18:18" x14ac:dyDescent="0.35">
      <c r="R369" s="13" t="s">
        <v>5175</v>
      </c>
    </row>
    <row r="370" spans="18:18" x14ac:dyDescent="0.35">
      <c r="R370" s="13" t="s">
        <v>5155</v>
      </c>
    </row>
    <row r="371" spans="18:18" x14ac:dyDescent="0.35">
      <c r="R371" s="13" t="s">
        <v>5136</v>
      </c>
    </row>
    <row r="372" spans="18:18" x14ac:dyDescent="0.35">
      <c r="R372" s="13" t="s">
        <v>5118</v>
      </c>
    </row>
    <row r="373" spans="18:18" x14ac:dyDescent="0.35">
      <c r="R373" s="13" t="s">
        <v>5101</v>
      </c>
    </row>
    <row r="374" spans="18:18" x14ac:dyDescent="0.35">
      <c r="R374" s="13" t="s">
        <v>5097</v>
      </c>
    </row>
    <row r="375" spans="18:18" x14ac:dyDescent="0.35">
      <c r="R375" s="13" t="s">
        <v>5071</v>
      </c>
    </row>
    <row r="376" spans="18:18" x14ac:dyDescent="0.35">
      <c r="R376" s="13" t="s">
        <v>5064</v>
      </c>
    </row>
    <row r="377" spans="18:18" x14ac:dyDescent="0.35">
      <c r="R377" s="13" t="s">
        <v>5041</v>
      </c>
    </row>
    <row r="378" spans="18:18" x14ac:dyDescent="0.35">
      <c r="R378" s="13" t="s">
        <v>5024</v>
      </c>
    </row>
    <row r="379" spans="18:18" x14ac:dyDescent="0.35">
      <c r="R379" s="13" t="s">
        <v>5019</v>
      </c>
    </row>
    <row r="380" spans="18:18" x14ac:dyDescent="0.35">
      <c r="R380" s="13" t="s">
        <v>4999</v>
      </c>
    </row>
    <row r="381" spans="18:18" x14ac:dyDescent="0.35">
      <c r="R381" s="13" t="s">
        <v>4983</v>
      </c>
    </row>
    <row r="382" spans="18:18" x14ac:dyDescent="0.35">
      <c r="R382" s="13" t="s">
        <v>4960</v>
      </c>
    </row>
    <row r="383" spans="18:18" x14ac:dyDescent="0.35">
      <c r="R383" s="13" t="s">
        <v>4938</v>
      </c>
    </row>
    <row r="384" spans="18:18" x14ac:dyDescent="0.35">
      <c r="R384" s="13" t="s">
        <v>4929</v>
      </c>
    </row>
    <row r="385" spans="18:18" x14ac:dyDescent="0.35">
      <c r="R385" s="13" t="s">
        <v>4910</v>
      </c>
    </row>
    <row r="386" spans="18:18" x14ac:dyDescent="0.35">
      <c r="R386" s="13" t="s">
        <v>4881</v>
      </c>
    </row>
    <row r="387" spans="18:18" x14ac:dyDescent="0.35">
      <c r="R387" s="13" t="s">
        <v>4872</v>
      </c>
    </row>
    <row r="388" spans="18:18" x14ac:dyDescent="0.35">
      <c r="R388" s="13" t="s">
        <v>4854</v>
      </c>
    </row>
    <row r="389" spans="18:18" x14ac:dyDescent="0.35">
      <c r="R389" s="12" t="s">
        <v>177</v>
      </c>
    </row>
    <row r="390" spans="18:18" x14ac:dyDescent="0.35">
      <c r="R390" s="13" t="s">
        <v>6480</v>
      </c>
    </row>
    <row r="391" spans="18:18" x14ac:dyDescent="0.35">
      <c r="R391" s="13" t="s">
        <v>6465</v>
      </c>
    </row>
    <row r="392" spans="18:18" x14ac:dyDescent="0.35">
      <c r="R392" s="13" t="s">
        <v>6452</v>
      </c>
    </row>
    <row r="393" spans="18:18" x14ac:dyDescent="0.35">
      <c r="R393" s="13" t="s">
        <v>6450</v>
      </c>
    </row>
    <row r="394" spans="18:18" x14ac:dyDescent="0.35">
      <c r="R394" s="13" t="s">
        <v>6432</v>
      </c>
    </row>
    <row r="395" spans="18:18" x14ac:dyDescent="0.35">
      <c r="R395" s="13" t="s">
        <v>6424</v>
      </c>
    </row>
    <row r="396" spans="18:18" x14ac:dyDescent="0.35">
      <c r="R396" s="13" t="s">
        <v>6413</v>
      </c>
    </row>
    <row r="397" spans="18:18" x14ac:dyDescent="0.35">
      <c r="R397" s="13" t="s">
        <v>6404</v>
      </c>
    </row>
    <row r="398" spans="18:18" x14ac:dyDescent="0.35">
      <c r="R398" s="13" t="s">
        <v>6397</v>
      </c>
    </row>
    <row r="399" spans="18:18" x14ac:dyDescent="0.35">
      <c r="R399" s="13" t="s">
        <v>6384</v>
      </c>
    </row>
    <row r="400" spans="18:18" x14ac:dyDescent="0.35">
      <c r="R400" s="13" t="s">
        <v>6376</v>
      </c>
    </row>
    <row r="401" spans="18:18" x14ac:dyDescent="0.35">
      <c r="R401" s="13" t="s">
        <v>6359</v>
      </c>
    </row>
    <row r="402" spans="18:18" x14ac:dyDescent="0.35">
      <c r="R402" s="13" t="s">
        <v>6357</v>
      </c>
    </row>
    <row r="403" spans="18:18" x14ac:dyDescent="0.35">
      <c r="R403" s="13" t="s">
        <v>6340</v>
      </c>
    </row>
    <row r="404" spans="18:18" x14ac:dyDescent="0.35">
      <c r="R404" s="13" t="s">
        <v>6338</v>
      </c>
    </row>
    <row r="405" spans="18:18" x14ac:dyDescent="0.35">
      <c r="R405" s="13" t="s">
        <v>6321</v>
      </c>
    </row>
    <row r="406" spans="18:18" x14ac:dyDescent="0.35">
      <c r="R406" s="13" t="s">
        <v>6319</v>
      </c>
    </row>
    <row r="407" spans="18:18" x14ac:dyDescent="0.35">
      <c r="R407" s="13" t="s">
        <v>6309</v>
      </c>
    </row>
    <row r="408" spans="18:18" x14ac:dyDescent="0.35">
      <c r="R408" s="13" t="s">
        <v>6299</v>
      </c>
    </row>
    <row r="409" spans="18:18" x14ac:dyDescent="0.35">
      <c r="R409" s="13" t="s">
        <v>6285</v>
      </c>
    </row>
    <row r="410" spans="18:18" x14ac:dyDescent="0.35">
      <c r="R410" s="13" t="s">
        <v>6272</v>
      </c>
    </row>
    <row r="411" spans="18:18" x14ac:dyDescent="0.35">
      <c r="R411" s="13" t="s">
        <v>6258</v>
      </c>
    </row>
    <row r="412" spans="18:18" x14ac:dyDescent="0.35">
      <c r="R412" s="12" t="s">
        <v>8572</v>
      </c>
    </row>
    <row r="413" spans="18:18" x14ac:dyDescent="0.35">
      <c r="R413" s="13" t="s">
        <v>8300</v>
      </c>
    </row>
    <row r="414" spans="18:18" x14ac:dyDescent="0.35">
      <c r="R414" s="13" t="s">
        <v>8287</v>
      </c>
    </row>
    <row r="415" spans="18:18" x14ac:dyDescent="0.35">
      <c r="R415" s="13" t="s">
        <v>8279</v>
      </c>
    </row>
    <row r="416" spans="18:18" x14ac:dyDescent="0.35">
      <c r="R416" s="13" t="s">
        <v>8266</v>
      </c>
    </row>
    <row r="417" spans="18:18" x14ac:dyDescent="0.35">
      <c r="R417" s="13" t="s">
        <v>8255</v>
      </c>
    </row>
    <row r="418" spans="18:18" x14ac:dyDescent="0.35">
      <c r="R418" s="13" t="s">
        <v>8246</v>
      </c>
    </row>
    <row r="419" spans="18:18" x14ac:dyDescent="0.35">
      <c r="R419" s="13" t="s">
        <v>8233</v>
      </c>
    </row>
    <row r="420" spans="18:18" x14ac:dyDescent="0.35">
      <c r="R420" s="13" t="s">
        <v>8219</v>
      </c>
    </row>
    <row r="421" spans="18:18" x14ac:dyDescent="0.35">
      <c r="R421" s="13" t="s">
        <v>8209</v>
      </c>
    </row>
    <row r="422" spans="18:18" x14ac:dyDescent="0.35">
      <c r="R422" s="13" t="s">
        <v>8196</v>
      </c>
    </row>
    <row r="423" spans="18:18" x14ac:dyDescent="0.35">
      <c r="R423" s="13" t="s">
        <v>8183</v>
      </c>
    </row>
    <row r="424" spans="18:18" x14ac:dyDescent="0.35">
      <c r="R424" s="13" t="s">
        <v>8177</v>
      </c>
    </row>
    <row r="425" spans="18:18" x14ac:dyDescent="0.35">
      <c r="R425" s="13" t="s">
        <v>8165</v>
      </c>
    </row>
    <row r="426" spans="18:18" x14ac:dyDescent="0.35">
      <c r="R426" s="13" t="s">
        <v>8154</v>
      </c>
    </row>
    <row r="427" spans="18:18" x14ac:dyDescent="0.35">
      <c r="R427" s="13" t="s">
        <v>8141</v>
      </c>
    </row>
    <row r="428" spans="18:18" x14ac:dyDescent="0.35">
      <c r="R428" s="13" t="s">
        <v>8135</v>
      </c>
    </row>
    <row r="429" spans="18:18" x14ac:dyDescent="0.35">
      <c r="R429" s="13" t="s">
        <v>8123</v>
      </c>
    </row>
    <row r="430" spans="18:18" x14ac:dyDescent="0.35">
      <c r="R430" s="13" t="s">
        <v>8109</v>
      </c>
    </row>
    <row r="431" spans="18:18" x14ac:dyDescent="0.35">
      <c r="R431" s="13" t="s">
        <v>8104</v>
      </c>
    </row>
    <row r="432" spans="18:18" x14ac:dyDescent="0.35">
      <c r="R432" s="13" t="s">
        <v>8091</v>
      </c>
    </row>
    <row r="433" spans="18:18" x14ac:dyDescent="0.35">
      <c r="R433" s="13" t="s">
        <v>8078</v>
      </c>
    </row>
    <row r="434" spans="18:18" x14ac:dyDescent="0.35">
      <c r="R434" s="13" t="s">
        <v>8068</v>
      </c>
    </row>
    <row r="435" spans="18:18" x14ac:dyDescent="0.35">
      <c r="R435" s="13" t="s">
        <v>8060</v>
      </c>
    </row>
    <row r="436" spans="18:18" x14ac:dyDescent="0.35">
      <c r="R436" s="13" t="s">
        <v>8049</v>
      </c>
    </row>
    <row r="437" spans="18:18" x14ac:dyDescent="0.35">
      <c r="R437" s="13" t="s">
        <v>8037</v>
      </c>
    </row>
    <row r="438" spans="18:18" x14ac:dyDescent="0.35">
      <c r="R438" s="13" t="s">
        <v>8031</v>
      </c>
    </row>
    <row r="439" spans="18:18" x14ac:dyDescent="0.35">
      <c r="R439" s="13" t="s">
        <v>8014</v>
      </c>
    </row>
    <row r="440" spans="18:18" x14ac:dyDescent="0.35">
      <c r="R440" s="13" t="s">
        <v>8006</v>
      </c>
    </row>
    <row r="441" spans="18:18" x14ac:dyDescent="0.35">
      <c r="R441" s="13" t="s">
        <v>8000</v>
      </c>
    </row>
    <row r="442" spans="18:18" x14ac:dyDescent="0.35">
      <c r="R442" s="13" t="s">
        <v>7987</v>
      </c>
    </row>
    <row r="443" spans="18:18" x14ac:dyDescent="0.35">
      <c r="R443" s="13" t="s">
        <v>7975</v>
      </c>
    </row>
    <row r="444" spans="18:18" x14ac:dyDescent="0.35">
      <c r="R444" s="13" t="s">
        <v>7962</v>
      </c>
    </row>
    <row r="445" spans="18:18" x14ac:dyDescent="0.35">
      <c r="R445" s="13" t="s">
        <v>7949</v>
      </c>
    </row>
    <row r="446" spans="18:18" x14ac:dyDescent="0.35">
      <c r="R446" s="13" t="s">
        <v>7936</v>
      </c>
    </row>
    <row r="447" spans="18:18" x14ac:dyDescent="0.35">
      <c r="R447" s="13" t="s">
        <v>7930</v>
      </c>
    </row>
    <row r="448" spans="18:18" x14ac:dyDescent="0.35">
      <c r="R448" s="13" t="s">
        <v>7918</v>
      </c>
    </row>
    <row r="449" spans="18:18" x14ac:dyDescent="0.35">
      <c r="R449" s="13" t="s">
        <v>7906</v>
      </c>
    </row>
    <row r="450" spans="18:18" x14ac:dyDescent="0.35">
      <c r="R450" s="13" t="s">
        <v>7901</v>
      </c>
    </row>
    <row r="451" spans="18:18" x14ac:dyDescent="0.35">
      <c r="R451" s="13" t="s">
        <v>7886</v>
      </c>
    </row>
    <row r="452" spans="18:18" x14ac:dyDescent="0.35">
      <c r="R452" s="13" t="s">
        <v>7872</v>
      </c>
    </row>
    <row r="453" spans="18:18" x14ac:dyDescent="0.35">
      <c r="R453" s="13" t="s">
        <v>7859</v>
      </c>
    </row>
    <row r="454" spans="18:18" x14ac:dyDescent="0.35">
      <c r="R454" s="13" t="s">
        <v>7849</v>
      </c>
    </row>
    <row r="455" spans="18:18" x14ac:dyDescent="0.35">
      <c r="R455" s="13" t="s">
        <v>7835</v>
      </c>
    </row>
    <row r="456" spans="18:18" x14ac:dyDescent="0.35">
      <c r="R456" s="13" t="s">
        <v>7821</v>
      </c>
    </row>
    <row r="457" spans="18:18" x14ac:dyDescent="0.35">
      <c r="R457" s="13" t="s">
        <v>7811</v>
      </c>
    </row>
    <row r="458" spans="18:18" x14ac:dyDescent="0.35">
      <c r="R458" s="13" t="s">
        <v>7800</v>
      </c>
    </row>
    <row r="459" spans="18:18" x14ac:dyDescent="0.35">
      <c r="R459" s="13" t="s">
        <v>7788</v>
      </c>
    </row>
    <row r="460" spans="18:18" x14ac:dyDescent="0.35">
      <c r="R460" s="13" t="s">
        <v>7782</v>
      </c>
    </row>
    <row r="461" spans="18:18" x14ac:dyDescent="0.35">
      <c r="R461" s="13" t="s">
        <v>7769</v>
      </c>
    </row>
    <row r="462" spans="18:18" x14ac:dyDescent="0.35">
      <c r="R462" s="13" t="s">
        <v>7755</v>
      </c>
    </row>
    <row r="463" spans="18:18" x14ac:dyDescent="0.35">
      <c r="R463" s="13" t="s">
        <v>7747</v>
      </c>
    </row>
    <row r="464" spans="18:18" x14ac:dyDescent="0.35">
      <c r="R464" s="13" t="s">
        <v>7742</v>
      </c>
    </row>
    <row r="465" spans="18:18" x14ac:dyDescent="0.35">
      <c r="R465" s="13" t="s">
        <v>7723</v>
      </c>
    </row>
    <row r="466" spans="18:18" x14ac:dyDescent="0.35">
      <c r="R466" s="13" t="s">
        <v>7712</v>
      </c>
    </row>
    <row r="467" spans="18:18" x14ac:dyDescent="0.35">
      <c r="R467" s="13" t="s">
        <v>7701</v>
      </c>
    </row>
    <row r="468" spans="18:18" x14ac:dyDescent="0.35">
      <c r="R468" s="13" t="s">
        <v>7691</v>
      </c>
    </row>
    <row r="469" spans="18:18" x14ac:dyDescent="0.35">
      <c r="R469" s="13" t="s">
        <v>7682</v>
      </c>
    </row>
    <row r="470" spans="18:18" x14ac:dyDescent="0.35">
      <c r="R470" s="13" t="s">
        <v>7674</v>
      </c>
    </row>
    <row r="471" spans="18:18" x14ac:dyDescent="0.35">
      <c r="R471" s="13" t="s">
        <v>7666</v>
      </c>
    </row>
    <row r="472" spans="18:18" x14ac:dyDescent="0.35">
      <c r="R472" s="13" t="s">
        <v>7653</v>
      </c>
    </row>
    <row r="473" spans="18:18" x14ac:dyDescent="0.35">
      <c r="R473" s="13" t="s">
        <v>7640</v>
      </c>
    </row>
    <row r="474" spans="18:18" x14ac:dyDescent="0.35">
      <c r="R474" s="13" t="s">
        <v>7634</v>
      </c>
    </row>
    <row r="475" spans="18:18" x14ac:dyDescent="0.35">
      <c r="R475" s="13" t="s">
        <v>7623</v>
      </c>
    </row>
    <row r="476" spans="18:18" x14ac:dyDescent="0.35">
      <c r="R476" s="13" t="s">
        <v>7607</v>
      </c>
    </row>
    <row r="477" spans="18:18" x14ac:dyDescent="0.35">
      <c r="R477" s="13" t="s">
        <v>7605</v>
      </c>
    </row>
    <row r="478" spans="18:18" x14ac:dyDescent="0.35">
      <c r="R478" s="13" t="s">
        <v>7599</v>
      </c>
    </row>
    <row r="479" spans="18:18" x14ac:dyDescent="0.35">
      <c r="R479" s="13" t="s">
        <v>7581</v>
      </c>
    </row>
    <row r="480" spans="18:18" x14ac:dyDescent="0.35">
      <c r="R480" s="13" t="s">
        <v>7569</v>
      </c>
    </row>
    <row r="481" spans="18:18" x14ac:dyDescent="0.35">
      <c r="R481" s="13" t="s">
        <v>7558</v>
      </c>
    </row>
    <row r="482" spans="18:18" x14ac:dyDescent="0.35">
      <c r="R482" s="13" t="s">
        <v>7546</v>
      </c>
    </row>
    <row r="483" spans="18:18" x14ac:dyDescent="0.35">
      <c r="R483" s="13" t="s">
        <v>7541</v>
      </c>
    </row>
    <row r="484" spans="18:18" x14ac:dyDescent="0.35">
      <c r="R484" s="13" t="s">
        <v>7524</v>
      </c>
    </row>
    <row r="485" spans="18:18" x14ac:dyDescent="0.35">
      <c r="R485" s="12" t="s">
        <v>2254</v>
      </c>
    </row>
  </sheetData>
  <dataValidations count="3">
    <dataValidation type="list" allowBlank="1" showInputMessage="1" showErrorMessage="1" sqref="G12" xr:uid="{4A815533-0EC0-445C-B67A-465F9D300A51}">
      <formula1>Manufacturer</formula1>
    </dataValidation>
    <dataValidation type="list" allowBlank="1" showInputMessage="1" showErrorMessage="1" sqref="J4" xr:uid="{60E46F3A-2F58-41B7-8AD4-82B8580E767A}">
      <formula1>Manufacturer.</formula1>
    </dataValidation>
    <dataValidation type="list" allowBlank="1" showInputMessage="1" showErrorMessage="1" sqref="J5" xr:uid="{A74F24E7-D5AA-41CE-B011-0E45E57DEAAF}">
      <formula1>INDIRECT(J4)</formula1>
    </dataValidation>
  </dataValidation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17</vt:i4>
      </vt:variant>
    </vt:vector>
  </HeadingPairs>
  <TitlesOfParts>
    <vt:vector size="28" baseType="lpstr">
      <vt:lpstr>Wolfspeed Power Cross Reference</vt:lpstr>
      <vt:lpstr>Sheet2</vt:lpstr>
      <vt:lpstr>Sheet1</vt:lpstr>
      <vt:lpstr>Diodes</vt:lpstr>
      <vt:lpstr>MOSFETs</vt:lpstr>
      <vt:lpstr>20200306_untitled_bom (1)</vt:lpstr>
      <vt:lpstr>Sheet2 (2)</vt:lpstr>
      <vt:lpstr>Sheet5</vt:lpstr>
      <vt:lpstr>20200310_diodes_as_of_3_10_20</vt:lpstr>
      <vt:lpstr>diode xref</vt:lpstr>
      <vt:lpstr>Sheet8</vt:lpstr>
      <vt:lpstr>Infineon</vt:lpstr>
      <vt:lpstr>Infineon.</vt:lpstr>
      <vt:lpstr>IXYS</vt:lpstr>
      <vt:lpstr>Littelfuse</vt:lpstr>
      <vt:lpstr>Littelfuse.</vt:lpstr>
      <vt:lpstr>Manufacturer</vt:lpstr>
      <vt:lpstr>Manufacturer.</vt:lpstr>
      <vt:lpstr>Microsemi</vt:lpstr>
      <vt:lpstr>Microsemi.</vt:lpstr>
      <vt:lpstr>ON</vt:lpstr>
      <vt:lpstr>ON.</vt:lpstr>
      <vt:lpstr>Rohm</vt:lpstr>
      <vt:lpstr>Rohm.</vt:lpstr>
      <vt:lpstr>ST</vt:lpstr>
      <vt:lpstr>ST.</vt:lpstr>
      <vt:lpstr>UnitedSiC</vt:lpstr>
      <vt:lpstr>Wolfspeed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Skinner</dc:creator>
  <cp:lastModifiedBy>Dave Skinner</cp:lastModifiedBy>
  <cp:lastPrinted>2020-03-10T17:22:57Z</cp:lastPrinted>
  <dcterms:created xsi:type="dcterms:W3CDTF">2020-03-06T20:31:01Z</dcterms:created>
  <dcterms:modified xsi:type="dcterms:W3CDTF">2020-05-12T15:21:21Z</dcterms:modified>
</cp:coreProperties>
</file>